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susana\Desktop\PUBLICACION RESULTADOS NOV 09 2021\"/>
    </mc:Choice>
  </mc:AlternateContent>
  <xr:revisionPtr revIDLastSave="0" documentId="8_{3AA5652C-DB5B-497F-9925-95B1036D6E4B}" xr6:coauthVersionLast="47" xr6:coauthVersionMax="47" xr10:uidLastSave="{00000000-0000-0000-0000-000000000000}"/>
  <bookViews>
    <workbookView xWindow="-108" yWindow="-108" windowWidth="23256" windowHeight="12576" tabRatio="920" xr2:uid="{00000000-000D-0000-FFFF-FFFF00000000}"/>
  </bookViews>
  <sheets>
    <sheet name="RESULT ACADEMICOS" sheetId="17" r:id="rId1"/>
    <sheet name="Hoja1" sheetId="3" state="hidden" r:id="rId2"/>
    <sheet name="Valencia Sandra" sheetId="7" r:id="rId3"/>
    <sheet name="Rivera Hernan" sheetId="6" r:id="rId4"/>
    <sheet name="Guerra Carlos" sheetId="2" r:id="rId5"/>
    <sheet name="Fernandez Maritza" sheetId="5" r:id="rId6"/>
    <sheet name="Hernandez Jorge" sheetId="13" r:id="rId7"/>
  </sheets>
  <externalReferences>
    <externalReference r:id="rId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6" i="13" l="1"/>
  <c r="J56" i="13" l="1"/>
  <c r="K56" i="5" l="1"/>
  <c r="J56" i="5" l="1"/>
  <c r="K56" i="7" l="1"/>
  <c r="J56" i="7" l="1"/>
  <c r="K56" i="6" l="1"/>
  <c r="J56" i="6" l="1"/>
  <c r="K56" i="2" l="1"/>
  <c r="J56" i="2" l="1"/>
  <c r="O56" i="2" s="1"/>
  <c r="O57" i="2" s="1"/>
  <c r="O71" i="2" s="1"/>
  <c r="O63" i="13"/>
  <c r="O62" i="13"/>
  <c r="O61" i="13"/>
  <c r="O65" i="13" s="1"/>
  <c r="O72" i="13" s="1"/>
  <c r="O56" i="13"/>
  <c r="O57" i="13" s="1"/>
  <c r="O71" i="13" s="1"/>
  <c r="O55" i="13"/>
  <c r="O54" i="13"/>
  <c r="O53" i="13"/>
  <c r="O52" i="13"/>
  <c r="O51" i="13"/>
  <c r="O50" i="13"/>
  <c r="O49" i="13"/>
  <c r="O63" i="5"/>
  <c r="O62" i="5"/>
  <c r="O61" i="5"/>
  <c r="O56" i="5"/>
  <c r="O57" i="5" s="1"/>
  <c r="O71" i="5" s="1"/>
  <c r="O55" i="5"/>
  <c r="O54" i="5"/>
  <c r="O53" i="5"/>
  <c r="O52" i="5"/>
  <c r="O51" i="5"/>
  <c r="O50" i="5"/>
  <c r="O49" i="5"/>
  <c r="O63" i="7"/>
  <c r="O62" i="7"/>
  <c r="O61" i="7"/>
  <c r="O56" i="7"/>
  <c r="O57" i="7" s="1"/>
  <c r="O71" i="7" s="1"/>
  <c r="O55" i="7"/>
  <c r="O54" i="7"/>
  <c r="O53" i="7"/>
  <c r="O52" i="7"/>
  <c r="O51" i="7"/>
  <c r="O50" i="7"/>
  <c r="O49" i="7"/>
  <c r="O63" i="6"/>
  <c r="O62" i="6"/>
  <c r="O61" i="6"/>
  <c r="O56" i="6"/>
  <c r="O57" i="6" s="1"/>
  <c r="O71" i="6" s="1"/>
  <c r="O55" i="6"/>
  <c r="O54" i="6"/>
  <c r="O53" i="6"/>
  <c r="O52" i="6"/>
  <c r="O51" i="6"/>
  <c r="O50" i="6"/>
  <c r="O49" i="6"/>
  <c r="O63" i="2"/>
  <c r="O62" i="2"/>
  <c r="O61" i="2"/>
  <c r="O55" i="2"/>
  <c r="O54" i="2"/>
  <c r="O53" i="2"/>
  <c r="O52" i="2"/>
  <c r="O51" i="2"/>
  <c r="O50" i="2"/>
  <c r="O49" i="2"/>
  <c r="O65" i="7" l="1"/>
  <c r="O72" i="7" s="1"/>
  <c r="O65" i="6"/>
  <c r="O72" i="6" s="1"/>
  <c r="O65" i="5"/>
  <c r="O72" i="5" s="1"/>
  <c r="O65" i="2"/>
  <c r="O72" i="2" s="1"/>
  <c r="O26" i="6"/>
  <c r="O28" i="6" s="1"/>
  <c r="O26" i="13"/>
  <c r="O28" i="13" s="1"/>
  <c r="O33" i="13"/>
  <c r="O33" i="6"/>
  <c r="O33" i="5"/>
  <c r="O23" i="2"/>
  <c r="O28" i="2"/>
  <c r="O28" i="7"/>
  <c r="O28" i="5"/>
  <c r="O33" i="2"/>
  <c r="O23" i="7" l="1"/>
  <c r="O38" i="13" l="1"/>
  <c r="L11" i="13" s="1"/>
  <c r="J11" i="13"/>
  <c r="O23" i="13"/>
  <c r="O41" i="13" s="1"/>
  <c r="K11" i="13"/>
  <c r="I11" i="13"/>
  <c r="G11" i="13"/>
  <c r="E11" i="13"/>
  <c r="C11" i="13"/>
  <c r="E4" i="13"/>
  <c r="Q2" i="13"/>
  <c r="O38" i="7"/>
  <c r="L11" i="7" s="1"/>
  <c r="O33" i="7"/>
  <c r="J11" i="7"/>
  <c r="I11" i="7"/>
  <c r="G11" i="7"/>
  <c r="E11" i="7"/>
  <c r="C11" i="7"/>
  <c r="E4" i="7"/>
  <c r="Q2" i="7"/>
  <c r="O38" i="6"/>
  <c r="L11" i="6" s="1"/>
  <c r="J11" i="6"/>
  <c r="O23" i="6"/>
  <c r="K11" i="6"/>
  <c r="I11" i="6"/>
  <c r="G11" i="6"/>
  <c r="E11" i="6"/>
  <c r="C11" i="6"/>
  <c r="E4" i="6"/>
  <c r="Q2" i="6"/>
  <c r="O38" i="5"/>
  <c r="L11" i="5" s="1"/>
  <c r="J11" i="5"/>
  <c r="O23" i="5"/>
  <c r="K11" i="5"/>
  <c r="I11" i="5"/>
  <c r="G11" i="5"/>
  <c r="E11" i="5"/>
  <c r="C11" i="5"/>
  <c r="E4" i="5"/>
  <c r="Q2" i="5"/>
  <c r="O41" i="5" l="1"/>
  <c r="O11" i="13"/>
  <c r="O70" i="13" s="1"/>
  <c r="O74" i="13" s="1"/>
  <c r="I10" i="17" s="1"/>
  <c r="O41" i="6"/>
  <c r="O11" i="6"/>
  <c r="O70" i="6" s="1"/>
  <c r="O74" i="6" s="1"/>
  <c r="I7" i="17" s="1"/>
  <c r="O11" i="5"/>
  <c r="O70" i="5" s="1"/>
  <c r="O74" i="5" s="1"/>
  <c r="I9" i="17" s="1"/>
  <c r="K11" i="7"/>
  <c r="O11" i="7" s="1"/>
  <c r="O70" i="7" s="1"/>
  <c r="O74" i="7" s="1"/>
  <c r="I6" i="17" s="1"/>
  <c r="O41" i="7"/>
  <c r="O38" i="2"/>
  <c r="K11" i="2"/>
  <c r="J11" i="2"/>
  <c r="I11" i="2"/>
  <c r="G11" i="2"/>
  <c r="E11" i="2"/>
  <c r="C11" i="2"/>
  <c r="E4" i="2"/>
  <c r="Q2" i="2"/>
  <c r="L11" i="2" l="1"/>
  <c r="O41" i="2"/>
  <c r="O11" i="2"/>
  <c r="O70" i="2" s="1"/>
  <c r="O74" i="2" s="1"/>
  <c r="I8" i="17" s="1"/>
</calcChain>
</file>

<file path=xl/sharedStrings.xml><?xml version="1.0" encoding="utf-8"?>
<sst xmlns="http://schemas.openxmlformats.org/spreadsheetml/2006/main" count="754" uniqueCount="358">
  <si>
    <t>PREGRADO</t>
  </si>
  <si>
    <t>TOTAL FORMACIÓN ACADÉMICA</t>
  </si>
  <si>
    <t>TOTAL EXPERIENCIA PROFESIONAL</t>
  </si>
  <si>
    <t>EXPERIENCIA DOCENTE</t>
  </si>
  <si>
    <t>TOTAL EXPERIENCIA DOCENTE</t>
  </si>
  <si>
    <t>PRODUCCIÓN INTELECTUAL</t>
  </si>
  <si>
    <t>TOTAL PRODUCCIÓN INTELECTUAL</t>
  </si>
  <si>
    <t>TOTAL PUNTOS HOJA DE VIDA</t>
  </si>
  <si>
    <t>IDEAD-02-2021</t>
  </si>
  <si>
    <t>SI</t>
  </si>
  <si>
    <t>Biologo</t>
  </si>
  <si>
    <t>NO</t>
  </si>
  <si>
    <t>MESTRE EM QUIMICA TECNOLOGICA E AMBIENTAL</t>
  </si>
  <si>
    <t>LICENCIADO EN QUÍMICA</t>
  </si>
  <si>
    <t>LICENCIADO EN BIOLOGÍA Y QUÍMICA</t>
  </si>
  <si>
    <t>ESPECIALISTA EN QUÍMICA DE PRODUCTOS NATURALES</t>
  </si>
  <si>
    <t>DOCTOR EN CIENCIAS BIOMÉDICAS</t>
  </si>
  <si>
    <t>Licenciado en Química</t>
  </si>
  <si>
    <t>Magíster en Bioenergía</t>
  </si>
  <si>
    <t>Doctor en Química</t>
  </si>
  <si>
    <t>BIÓLOGA</t>
  </si>
  <si>
    <t>MAGISTER EN CIENCIAS</t>
  </si>
  <si>
    <t>DOCTORA EN CIENCIAS</t>
  </si>
  <si>
    <t>Ingeniero Químico</t>
  </si>
  <si>
    <t>Magister en Ingeniería Química</t>
  </si>
  <si>
    <t>Doctor en Ingeniería</t>
  </si>
  <si>
    <t>Químico</t>
  </si>
  <si>
    <t>Master of Sciences in Chemistry</t>
  </si>
  <si>
    <t>Doctor of Philosophy in Bioengineering</t>
  </si>
  <si>
    <t>Functionalization of Titanium Surfaces with Lysine: A Micro Raman Study of the Intermolecular Interactions of Lysine-TiO2</t>
  </si>
  <si>
    <t>Doctora en ciencias básicas biomedicas</t>
  </si>
  <si>
    <t xml:space="preserve">Ciencias farmacéuticas y alimentarias </t>
  </si>
  <si>
    <t>Química farmacéutica</t>
  </si>
  <si>
    <t>Especialista en Bioquímica Clínica</t>
  </si>
  <si>
    <t>Magister en Bioquímica</t>
  </si>
  <si>
    <t>Doctorado en Ciencias Biomédicas</t>
  </si>
  <si>
    <t xml:space="preserve">Doctorado en Ciencias en la Especialidad de Bioquímica </t>
  </si>
  <si>
    <t xml:space="preserve">Maestría en Ciencias en la Especialidad de Bioquímica </t>
  </si>
  <si>
    <t xml:space="preserve">Licenciado en Biología </t>
  </si>
  <si>
    <t>Bacteriólogo y Laboratorista Clínico</t>
  </si>
  <si>
    <t>Especialista en Estadística</t>
  </si>
  <si>
    <t>Magister en Ciencias Biomédicas</t>
  </si>
  <si>
    <t>Químico Farmacéutico</t>
  </si>
  <si>
    <t>Magister en Ciencias Farmacéuticas</t>
  </si>
  <si>
    <t>Universidad Nacional de Colombia - Banco de la Republica de Colombia</t>
  </si>
  <si>
    <t>Quìmico</t>
  </si>
  <si>
    <t>Magister en Ciencias Quìmicas</t>
  </si>
  <si>
    <t>Doctor en ciencias Quimicas</t>
  </si>
  <si>
    <t>Biólogo</t>
  </si>
  <si>
    <t>Magister en Ciencias Biológicas</t>
  </si>
  <si>
    <t>Doctor en Ciencias Biomédicas</t>
  </si>
  <si>
    <t>Magister en Ingeniería_Ingeniería Química</t>
  </si>
  <si>
    <t>Doctor en Ingeniería de Bioprocesos y Biotecnología</t>
  </si>
  <si>
    <t xml:space="preserve">Maestría en Microbiología Tropical </t>
  </si>
  <si>
    <t xml:space="preserve">Universidad de Córdoba </t>
  </si>
  <si>
    <t>Magister en Biología Aplicada</t>
  </si>
  <si>
    <t>Doctor en Ciencias-Química</t>
  </si>
  <si>
    <t xml:space="preserve">Licenciada en Biología y Química </t>
  </si>
  <si>
    <t xml:space="preserve">Magister en Química </t>
  </si>
  <si>
    <t xml:space="preserve">Doctora en Ciencias Biomédicas </t>
  </si>
  <si>
    <t xml:space="preserve">Universidad Libre seccional Pereira </t>
  </si>
  <si>
    <t>MAGISTER EN DOCENCIA DE LA QUIMICA</t>
  </si>
  <si>
    <t>DOCTOR EN QUIMICA</t>
  </si>
  <si>
    <t xml:space="preserve">Bióloga </t>
  </si>
  <si>
    <t>Master Universitario en Experimentación en Biotecnología</t>
  </si>
  <si>
    <t>Doctora en Ciencias Biológicas (Biología celular y molecular)</t>
  </si>
  <si>
    <t>Químico de Alimentos</t>
  </si>
  <si>
    <t>Quimico</t>
  </si>
  <si>
    <t>Doctor en Ciencias Quimicas</t>
  </si>
  <si>
    <t>Ciencias de Materiales</t>
  </si>
  <si>
    <t>QUIMICO FARMACEUTICO</t>
  </si>
  <si>
    <t>MAGISTER TOXICOLOGIA</t>
  </si>
  <si>
    <t xml:space="preserve">Química farmacéutica </t>
  </si>
  <si>
    <t xml:space="preserve">Magister en Inmunología </t>
  </si>
  <si>
    <t xml:space="preserve">Grupo de Investigación en Alergología Experimental e Inmunogenética </t>
  </si>
  <si>
    <t>Quimico Farmaceutico</t>
  </si>
  <si>
    <t>Magister en Toxicologia</t>
  </si>
  <si>
    <t>Bióloga</t>
  </si>
  <si>
    <t>Magister en Infecciones y salud en el trópico</t>
  </si>
  <si>
    <t>Doctora en Medicina Tropical</t>
  </si>
  <si>
    <t>BIOLOGO</t>
  </si>
  <si>
    <t>DOCTORADO EN CIENCIAS</t>
  </si>
  <si>
    <t xml:space="preserve">UNIVERSIDAD NACIONAL AUTONOMA DE MEXICO, INSTITUTO DE CIENCIAS DEL MAR Y LIMNOLOGIA. </t>
  </si>
  <si>
    <t>Licenciado en Biología y Química</t>
  </si>
  <si>
    <t>Magister en Microbiología Tropical</t>
  </si>
  <si>
    <t>Doctora de la Universidad de Buenos Aires, área Química Biológica</t>
  </si>
  <si>
    <t>BIÓLOGO</t>
  </si>
  <si>
    <t xml:space="preserve">Magíster en Ciencias Farmacéuticas </t>
  </si>
  <si>
    <t>MAGISTER EN QUÍMICA</t>
  </si>
  <si>
    <t>Doctora en CIencias Biomédicas</t>
  </si>
  <si>
    <t>A Contribution to the analytical proteomics of human intestinal mucus: sampling, sample preparation, and protein identification strategies</t>
  </si>
  <si>
    <t>Doctorado en Biología Celular y Molecular</t>
  </si>
  <si>
    <t xml:space="preserve">Maestría en Biología Celular y Molecular </t>
  </si>
  <si>
    <t>Doctorado en Biotecnología</t>
  </si>
  <si>
    <t>Magister en Ciencias Básicas Biomedicas</t>
  </si>
  <si>
    <t>Doctor en Ciencias Químicas</t>
  </si>
  <si>
    <t>Magíster en Ciencias Químicas</t>
  </si>
  <si>
    <t>Grupo Productos Naturales Marinos-Universidad de Antioquia</t>
  </si>
  <si>
    <t>Licenciatura en Biología y Química</t>
  </si>
  <si>
    <t>ESPECIALISTA EN QUIMICA DE PRODUCTO NATURALES</t>
  </si>
  <si>
    <t xml:space="preserve">Doctorado en Ciencias Farmacéuticas </t>
  </si>
  <si>
    <t>Bióloga con mención en Genética</t>
  </si>
  <si>
    <t>Doctora en Ciencias - Biología</t>
  </si>
  <si>
    <t>QUÍMICA FARMACÉUTICA</t>
  </si>
  <si>
    <t>MAGISTER EN SALUD PÚBLICA</t>
  </si>
  <si>
    <t>C</t>
  </si>
  <si>
    <t>U N I V E R S I D A D  D E L  T O L I M A</t>
  </si>
  <si>
    <t>V I C E R R E C T O R Í A    A C A D É M I C A</t>
  </si>
  <si>
    <t>CONVOCATORIA 2021</t>
  </si>
  <si>
    <t>REQUERIMIENTO PROFESORES:</t>
  </si>
  <si>
    <t>CÓDIGO:</t>
  </si>
  <si>
    <t>FACULTAD:</t>
  </si>
  <si>
    <t>Apellidos y Nombres</t>
  </si>
  <si>
    <t>Pregrado(s)</t>
  </si>
  <si>
    <t>Especializaciones</t>
  </si>
  <si>
    <t>Maestrías</t>
  </si>
  <si>
    <t>Doctorados</t>
  </si>
  <si>
    <t>Experiencia Profesional</t>
  </si>
  <si>
    <t>Experiencia  Docente</t>
  </si>
  <si>
    <t>Producción Intectual</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</si>
  <si>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</si>
  <si>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</si>
  <si>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</si>
  <si>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</si>
  <si>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</si>
  <si>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</si>
  <si>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</si>
  <si>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EXPERIENCIA PROFESIONAL (HASTA 10 PUNTOS)</t>
  </si>
  <si>
    <r>
      <t xml:space="preserve">EXPERIENCIA PROFESIONAL
</t>
    </r>
    <r>
      <rPr>
        <b/>
        <sz val="8"/>
        <rFont val="Arial"/>
        <family val="2"/>
      </rPr>
      <t>(INCLUYE EXPERIENCIA EN INVESTIGACIÓN Y PROYECCIÓN SOCIAL)</t>
    </r>
  </si>
  <si>
    <t>EXPERIENCIA DOCENTE (HASTA 10 PUNTOS)</t>
  </si>
  <si>
    <t>PRODUCCIÓN INTELECTUAL (HASTA 10 PUNTOS)</t>
  </si>
  <si>
    <t>INSTITUTO DE EDUCACION A DISTANCIA</t>
  </si>
  <si>
    <t xml:space="preserve">FORMACIÓN </t>
  </si>
  <si>
    <t xml:space="preserve">EXPERIENCIA PROFESIONAL </t>
  </si>
  <si>
    <t xml:space="preserve">EXPERIENCIA DOCENCIA UNIVERSITARIA </t>
  </si>
  <si>
    <t xml:space="preserve">OBSERVACIONES </t>
  </si>
  <si>
    <t xml:space="preserve">ASPIRANTE </t>
  </si>
  <si>
    <t xml:space="preserve">PREGRADO </t>
  </si>
  <si>
    <t>ESPECIALIZACIÓN</t>
  </si>
  <si>
    <t xml:space="preserve">MAESTRIA </t>
  </si>
  <si>
    <t>DOCTORADO</t>
  </si>
  <si>
    <t xml:space="preserve">JHON ALEXANDER RODRÍGUEZ BUITRAGO </t>
  </si>
  <si>
    <t xml:space="preserve">BIOLOGO </t>
  </si>
  <si>
    <t xml:space="preserve">Master en biologia molecular y Biomedicina NO CONVALIDADO </t>
  </si>
  <si>
    <t xml:space="preserve">MAESTRÍA NO CONVALIDADO </t>
  </si>
  <si>
    <t xml:space="preserve">HERNAN DARÍO FONTECHA TARAZONA </t>
  </si>
  <si>
    <t>FUNDACION PARA EL DESARROLLO SOCIAL TRANSFORMEMOS 06/01/2016 - 30/11/2017 1 AÑO 10 MESES 24 DÍAS</t>
  </si>
  <si>
    <t xml:space="preserve">EXPERIENCIA INVESTIGACTIVA </t>
  </si>
  <si>
    <t>UNIVERSIDADE FEDERAL DO RIO GRANDE 25/02/2013 - 27/02/2015 2 AÑOS</t>
  </si>
  <si>
    <t xml:space="preserve">UNIVERSIDAD DE CUNDINAMARCA 20/01/2020 - 21/12/2020 11 MESES
5/03/2019 - 13712/2019 8 MESES
1/08/2018 - 13/11/2018 3 MESES 
29/01/2019 - 25/02/2019 1 MES 
FUNDACIÓN UNIVERSITARIA HORIZONTE 10/08/2015 - 20/11/2015 2 MESES 20 DÍAS </t>
  </si>
  <si>
    <t xml:space="preserve">PUBLICACIONES </t>
  </si>
  <si>
    <t>Synthesis of b-ketoesters from renewable resources and Meldrum's acid
Sistema Interactivo Transformemos. (2017). Ciclo Lectivo Especial Integrado 1 Montes de María</t>
  </si>
  <si>
    <t>CARLOS MARTIN GUERRA ALMONACID</t>
  </si>
  <si>
    <t>CEMENTOS DIAMANTE 01/09/1993 - 30/09/1997  4 años</t>
  </si>
  <si>
    <t>UNIVERSIDAD LA GRAN COLOMBIA 10/01/2006 - 20/12/2006 11 meses 
Universidad del Tolima 01/02/1999 - 20/12/2003 4 años</t>
  </si>
  <si>
    <t>POTENTIAL USES OF THE PEEL AND SEED OF Passiflora edulis f. edulis Sims (GULUPA) FROM ITS CHEMICAL CHARACTERIZATION, ANTIOXIDANT AND ANTIHYPERTENSIVE 
Angiotensin-Converting Enzyme Inhibition In Vitro by Protein Hydrolysates and Peptide Fractions from Mojarra of Nile Tilapia (Oreochromis niloticus) Skeleton
 Effect of ultrasound pretreatment on the antioxidant capacity and antihypertensive activity of bioactive peptides obtained from the protein hydrolysates of Erythrina edulis</t>
  </si>
  <si>
    <t xml:space="preserve">FABIO ANTONIO CAJAMARCA SUQUILA </t>
  </si>
  <si>
    <t>Colegio Santa Ana 01/02/2010 – 30/11/2010 9 MESES
01/02/2012 – 30/11/2012 9 MESES 
Instituto Diversificado Albert Einstein 01/02/2011 – 30/11/2011 9 MESES</t>
  </si>
  <si>
    <t>Universidad Pedagógica Nacional 17/03/2021 – 10/07/2021 4 MESES 
05/08/2021 – 17/12/2021 4 MESES</t>
  </si>
  <si>
    <t>NO CUMPLE CON EXPERIENCIA DOCENTE</t>
  </si>
  <si>
    <t xml:space="preserve">PAOLA ANDREA ORTIZ VARGAS </t>
  </si>
  <si>
    <t xml:space="preserve">UNIVERSIDAD DEL TOLIMA 6 DE JULIO A 30 DE DICIEMBRE DE 2005-5 MESES 
7 DE FEBRERO A 30 DE DICIEMBRE DE 2005 10 MESES
INSTITUTO DE RECURSOS BIOLÓGICOS ALEXANDER VON HUMBOLDT 11 DE JULIO DE 2020 A 11 DE OCTUBRE DE 2021-1 AÑO 3 MESES </t>
  </si>
  <si>
    <t>UNIVERSIDAD DEL TOLIMA 29 DE AGOSTO - 9 DE DICIEMBRE DE 2005 3 MESES Y 10 DIAS 
1 DE ABRIL - 30 DE ABRIL DE 2012 29 DÍAS
16 DE SEPTIEMBRE - 01 DE NOVIEMBRE DE 2019 1 MES Y 16 DÍAS 
27 DE ENERO - 31 DE JULIO DE 2020- 6 meses 4 días 
05 DE OCTUBRE - 19 DE FEBRERO DE 2021 4 meses 15 días 
19 DE ABRIL - 06 DE AGOSTO DE 2021- 3 meses 17 días</t>
  </si>
  <si>
    <t>Javier Andrés Dávila Rincón</t>
  </si>
  <si>
    <t>Universidad de Bogotá Jorge Tadeo Lozano 18/enero/2016 - Actualmente- 5 años 8 meses</t>
  </si>
  <si>
    <t xml:space="preserve"> Universidad del Valle 5/septiembre/2005 - 30/diciembre/2007 2 años 3 meses</t>
  </si>
  <si>
    <t xml:space="preserve">Use of non-psychoactive residual biomass from Cannabis sativa L. for obtaining phenolic rich-extracts with antioxidant capacity
Extraction of phenolic compounds from spent blackberry pulp by enhanced-fluidity liquid extraction
Biorefineries and current state of biofuels in Ecuador-An emerging country’s per- spective
A model biorefinery for Avocado (Persea americana mill.) processing
A biorefinery for efficient processing and utilization of spent pulp of Colombian Andes Berry (Rubus glaucus Benth.): Experimental, techno-economic and environmental </t>
  </si>
  <si>
    <t xml:space="preserve">CESAR AUGUSTO MANRIQUE BASTIDAS </t>
  </si>
  <si>
    <t xml:space="preserve">CORDIS 02/01/2004 - 14/12/2004- 11 MESES </t>
  </si>
  <si>
    <t xml:space="preserve">Universidad Nacional de Colombia Sede Palmira 01/03/2007 - Presente mas de 10 años de experiencia </t>
  </si>
  <si>
    <t xml:space="preserve">NO CUMPLE EXPERIENCA PROFESIONAL, REVISAR SOPORTES </t>
  </si>
  <si>
    <t xml:space="preserve">MARITZA FERNANDEZ CULMA </t>
  </si>
  <si>
    <t xml:space="preserve">PECET Universidad de Antioquia 01-04-2013-31-10-2017 4 AÑOS </t>
  </si>
  <si>
    <t>Universida de Antioquia 1-08-2011 al momento MAS DE 10 AÑOS DE EXPERIENCIA</t>
  </si>
  <si>
    <t>*Metabolic activity of anthocyanins extracts loaded in non-ionicniosomes in diet-induced obese mice.
*Strongyloides stercoralis proteome: A reverse approach to the identification of potential immunogenic candidates.
*Improved antileishmanial activity and cytotoxicity of a novel oral nanotherapy for N-iodomethyl-N,N-dimethyl-N-(6,6-diphenylhex-5-en-1-
yl)ammonium iodide.</t>
  </si>
  <si>
    <t>HERNAN MAURICIO RIVERA ESCOBAR</t>
  </si>
  <si>
    <t xml:space="preserve">Secretaria de Educación del Distrito (19/01/2007)-(01/02/2011) 3 AÑOS DE EXPERIENCIA 
Compensar (17/06/2014)-(12/12/2014); (08/01/2015)-(30/03/2015); (27/04/2015)-(30/11/2015) </t>
  </si>
  <si>
    <t>Universidad Nacional de Colombia: (01/02/2011)-(31/01/2013) 1 año 11 meses 
Universidad Incca de Colombia (05/02/2019)-(27/03/2019) 1 mes 
Universidad Distrital Francisco José de Caldas (08/02/2013)-(16/10/2021) mas de 8 años de experiencia</t>
  </si>
  <si>
    <t>Control, supervisión y modelamiento de temperatura y presión para un sistema de digestión anaerobia de biomasa contenido ruminal bovino.
Thiol/disulfide exchange occurs in rotavirus structural proteins during contact with intestinal villus cell surface
Reciprocal Changes in miRNA Expression with Pigmentation and Decreased Proliferation Induced in Mouse B16F1 Melanoma Cells by L-Tyrosine and 5-Bromo-2′-Deoxyuridine</t>
  </si>
  <si>
    <t xml:space="preserve">RUBEN DARÍO DIAZ MARTIN </t>
  </si>
  <si>
    <t xml:space="preserve">Centro de Investigación en Alimentación y Desarrollo (CIAD) INICIO (01/11/2018) - FINAL (30/11/2020) 2 años de experiencia 
Universidad Autónoma de Durango - Campus Mazatlán INICIO (01/08/2019) - FINAL (30/12/2019)  4 meses de experiencia </t>
  </si>
  <si>
    <t xml:space="preserve">Departamento de Embriología, Facultad de Medicina-Universidad Nacional Autónoma de México INICIO (01/08/2017)-FINAL (16/11/2018) 1 año 2 meses 
Universidad Autónoma de Durango-Campus Mazatlán  INICIO (01/08/2019)-FINAL (30/12/2019)  4 meses </t>
  </si>
  <si>
    <t>No cumple con la experiencia docente (revisar carpeta)</t>
  </si>
  <si>
    <t xml:space="preserve">HENRY BAUTISTA AMOROCHO </t>
  </si>
  <si>
    <t>NO CUMPLE CON EL PERFIL DEL PREGRADO</t>
  </si>
  <si>
    <t xml:space="preserve">DANIEL FELIPE VICTORIA MUÑOZ </t>
  </si>
  <si>
    <t>Universidad Nacional de Colombia 26/06/2019 - 30/11/2020 1 AÑO 5 MESES 
Universidad de ciencias aplicadas y ambientales - UDCA 08/02/2021 - 20/11/2021 9 meses 
Universidad Nacional de Colombia - Banco de la Republica de Colombia</t>
  </si>
  <si>
    <t xml:space="preserve">Universidad Nacional de Colombia - Departamento de Farmacia 26/08/2019 - 26/11/2019 3 meses 
Universidad Nacional de Colombia - Departamento de Farmacia 04/03/2020 - 04/06/2020 3 meses 
20/08/2020 - 20/11/2020 3 meses 
Universidad de Ciencias Aplicadas y Ambientales - Facultad de ciencias 08/02/2021 - 05/06/2021 4 meses 
02/08/2021 - 20/11/2021 3 meses </t>
  </si>
  <si>
    <t xml:space="preserve">universidad de antioquia 01/15/2007. - 07/08/2021 MAS DE 10 AÑOS DE EXPERIENCIA </t>
  </si>
  <si>
    <t xml:space="preserve">Universidad EIA 2017 - 2020 3 AÑOS 
Universidad EAFIT 2018 - 2020 2 AÑOS </t>
  </si>
  <si>
    <t xml:space="preserve">JUAN DAVID RIPOLL SEPULVEDA </t>
  </si>
  <si>
    <t xml:space="preserve">CLINALTEC 12-noviembre-2019 a la actualidad- 2 AÑOS 
Sena- JULIO 2017- OCTUBRE DEL 2017 3 MESES </t>
  </si>
  <si>
    <t xml:space="preserve">Universidad del Tolima desde abril-2008 MAS DE 10 AÑOS DE EXPERIENCIA </t>
  </si>
  <si>
    <t>UNIVERSIDAD DEL TOLIMA 29 DE AGOSTO - 9 DE DICIEMBRE DE 2005 3 MESES Y 10 DIAS 
1 DE ABRIL - 30 DE ABRIL DE 2012 29 DÍAS
16 DE SEPTIEMBRE - 01 DE NOVIEMBRE DE 2019 1 MES Y 16 DÍAS 
27 DE ENERO - 31 DE JULIO DE 2020- 6 meses 4 días 
05 DE OCTUBRE - 19 DE F</t>
  </si>
  <si>
    <t>Haplotype analysis of the internationally distributed BRCA1 c.3331_3334delCAAG founder mutation reveals a common ancestral origin in Iberia
Clinical manifestations of colorectal cancer patients from a large multicenter study in Colombia
Coevolución genética Homo sapiens-Helicobacter pylori y sus implicaciones en el desarrollo del cáncer gástrico: una revisión sistemática</t>
  </si>
  <si>
    <t xml:space="preserve">ANGEL ALEXANDRO CRIOLLO RAYO </t>
  </si>
  <si>
    <t xml:space="preserve">JESUS DAVID CORAL MEDINA </t>
  </si>
  <si>
    <t xml:space="preserve">Morasurco Incafe SAS 20/08/2020 hasta 20/08/2021 1 AÑO 
Inconexus SAS 01/06/2019 hasta 18/02/2020- 7 MESES 
Universidad Cooperativa de Colombia, campus Pasto 06/01/2020 hasta 31/12/2021 1 AÑO 11 MESES </t>
  </si>
  <si>
    <t xml:space="preserve">Universidad de Nariño 26/06/2020 - 30/07/2020 1 MES 
14/08/2020 - 29/08/2020 1 MES
Universidad Mariana 01/08/2016 - 31/12/2019 3 AÑOS </t>
  </si>
  <si>
    <t xml:space="preserve">Biomass and hydrocarbon production by Botrycoccus braunii Using Suplemented Secondary Treated Watewater
Separation of Itaconic Acid from Aqueous Solution onto Ion-exchange resins
Lignin Preparation from Oil Palm Empty Fruit Bunches by sequential acid/alkaline treatment  A biorefinery approach
</t>
  </si>
  <si>
    <t>LUIS ALFONSO CAUSIL VARGAS</t>
  </si>
  <si>
    <t xml:space="preserve">Universidad de Córdoba grupo de investigación GENES inicio 02-08-2010 terminación 05-12-2017- mas de 7 años de experiencia </t>
  </si>
  <si>
    <t>Universidad de Córdoba  inicio (02/08/2010), final (03/12/2017) mas de 7 años de experiencia docente</t>
  </si>
  <si>
    <t>Marcadores Genéticos del Color para Determinar la Estructura Genética de Gatos Domésticos (Felis catus) en Zonas Rurales de Lorica, Colombia
Amblyomma dissimile en Boa constrictor en cautiverio del Centro de Atención y Valoración de Fauna Silvestre de Montería (Córdoba, Colombia)
Efecto citotóxico del hipoclorito de sodio (NaClO), en células apicales de raíces de cebolla (Allium cepa L.)</t>
  </si>
  <si>
    <t>IVON BUITRAGO VILLANUEVA</t>
  </si>
  <si>
    <t>UNIVERSIDAD MILITAR NUEVA GRANADA 02/06/2015 - 12/01/2019</t>
  </si>
  <si>
    <t>Corporación Quira C-Q|Alcaldía de Nemocón.20/08/2017 - 13/12/2017 3 MESES 22 DÍAS</t>
  </si>
  <si>
    <t xml:space="preserve">UNIVERSIDAD MILITAR NUEVA GRANADA 08/08/2018 - 04/06/2021 MAS DE DOS AÑOS DE EXPERIENCIA </t>
  </si>
  <si>
    <t>JOHN SADAT BERNAL GUERRERO</t>
  </si>
  <si>
    <t>Fundación Instituto de Inmunología de Colombia (FIDIC) 15/02/07-05/05/07</t>
  </si>
  <si>
    <t>NABLA Ciencia en Movimientos SAS 15/01/18-actual</t>
  </si>
  <si>
    <t xml:space="preserve">Universidad Militar Nueva Granada 02/02/15-03/01/15
Fundación Universitaria Navarra 20/01/20-19/01/21 1 año
Universidad Militar Nueva Granada 05/02/18-14/12/18 10 meses 
18/01/16-17/12/16 11 meses </t>
  </si>
  <si>
    <t>Synthesis and Antifungal Activity against Fusarium oxysporum of Some Brassinin Analogs
Derived from L-tryptophan: A DFT/B3LYP Study on the Reaction Mechanism
Mechanochemical synthesis and crystal structure of a 1:2 co-crystal of 1,3,6,8-tetraazatricyclo-[4.3.1.13,8]undecane (TATU) and 4-chloro-3,5-dimethylphenol</t>
  </si>
  <si>
    <t>Fundación Universitaria Autónoma de las Américas 25/11/2013-05/06/2017     MAS DE 3 AÑOS DE EXPERIENCIA</t>
  </si>
  <si>
    <t xml:space="preserve">Universidad del Quindío 1/02/2009-09/12/2011 MAS DE DOS AÑOS DE EXPERIENCIA </t>
  </si>
  <si>
    <t xml:space="preserve">SANDRA YOLANDA VALENCIA CASTILLO </t>
  </si>
  <si>
    <t xml:space="preserve">DIEGO HERNANDO ANGULO FLOREZ </t>
  </si>
  <si>
    <t xml:space="preserve">REVISAR SI CUMPLE MAESTRÍA </t>
  </si>
  <si>
    <t xml:space="preserve">YALIANA TAFUR CARDONA </t>
  </si>
  <si>
    <t xml:space="preserve">UNIVERSIDAD DE BOYACA FECHA INICIO (14/01/13) - FECHA FINAL (15/01/15) 2 AÑOS </t>
  </si>
  <si>
    <t xml:space="preserve">UNIVERSIDADE FEDERAL DE SAO JOAO DEL REI FECHA INICIO (01/06/16) - FECHA FINAL (31/12/16) 6 MESES 
FUNDACIÓN UNIVERSITARIA JUAN DE CASTELLANOS FECHA INICIO (13/07/19) - FECHA FINAL (12/12/21) 1 AÑO 5 MESES </t>
  </si>
  <si>
    <t>Desomorphine (Krokodil): An overview of its chemistry, pharmacology, metabolism, toxicology and analysis
Magnetic solid phase extraction employing a novel restricted access material based on mesoporous polyaniline coated with hydrophilic monomers and casein for determination of antibiotics in milk samples</t>
  </si>
  <si>
    <t xml:space="preserve">SERGIO ALBERTO ACEVEDO CORREDOR </t>
  </si>
  <si>
    <t>NO CUMPLE CON EL PERFIL DE PREGADO</t>
  </si>
  <si>
    <t>ELVER LUIS OTERO TEJADA</t>
  </si>
  <si>
    <t xml:space="preserve">Instituto de Investigaciones Marinas y Costeras (INVEMAR) 12/05/2021 - 09/05/2022 4 MESES 
Universidad de Antioquia 16/03/2015 -15/07/2019 4 AÑOS </t>
  </si>
  <si>
    <t xml:space="preserve">2/03/2019 - 24/02/2020 Universidad de Antioquia 1 AÑO
Universidad de Antioquia 12/09/2020 - 30/01/2021 4 MESES 
03/06/2020 - 31/07/2020 1 MES 
01/08/2018 - 25/11/2018 3 MESES 
23/07/2018 - 25/11/2018 4 MESES
4/02/2014 - 01/10/2014 8 MESES </t>
  </si>
  <si>
    <t>FRANZ EDWIN LOPEZ SUAREZ</t>
  </si>
  <si>
    <t xml:space="preserve">JUAN SEBASTIAN SABOGAL CARDONA </t>
  </si>
  <si>
    <t>REVISAR MAESTRÍA SI APLICA</t>
  </si>
  <si>
    <t>VELKY KATERINE AHUMADA CONTRERAS</t>
  </si>
  <si>
    <t>Grupo de Investigación en Alergología Experimental e Inmunogenética 01/05/2009 - 09/07/2020 mas de 11 años de experiencia</t>
  </si>
  <si>
    <t xml:space="preserve">Universidad Nacional Abierta y a Distancia 14/03/2020 - 06/06/2020 3 meses 
Universidad de San Buenaventura 03/02/2020 - 05/06/2020 4 meses 
15/02/2021 - 04/06/2021 4 meses 
</t>
  </si>
  <si>
    <t>NO CUMPLE CON LA EXPERIENCIA DOCENTE</t>
  </si>
  <si>
    <t xml:space="preserve">JULIAN FERNEY PULIDO VARGAS </t>
  </si>
  <si>
    <t xml:space="preserve">LORENA ISABEL ORJUELA GONZALEZ </t>
  </si>
  <si>
    <t>LUIS PARMENIO SUESCUN BOLIVAR</t>
  </si>
  <si>
    <t>MAESTRO EN CIENCIAS</t>
  </si>
  <si>
    <t xml:space="preserve">Centro de Investigación Científica de Yucatán-Unidad de ciencias del agua 05/01/2012-31-12-2012 11 MESES
Universidad de Pamplona 10/03/2008-10/06/2008 3 MESES 12/06/2008-22/12/2008 6 MESES 15/08/2007-30/11/2007 3 MESES 10/04/2007-12/07/2007 3 MESES </t>
  </si>
  <si>
    <t xml:space="preserve">UNIVERSIDAD DE PAMPLONA 01-09-2021-20/12/2021 3 MESES  01/03/2021-10/06/20213 MESES 01/09/2020-26/12/2020 3 MESES 
21/06/2020-31/07/2020 1 MES 13/04/2020-20/06/2020 2 MESES 17/02/2020-14/03/2020 1 MES 09/09/2019-21/12/2019 3 MEESES 
02/05/2019-10/08/2019 3 MESES </t>
  </si>
  <si>
    <t>MONICA PATRICIA OSORIO TANGARIFE</t>
  </si>
  <si>
    <t xml:space="preserve">LILIANA RONDON SALAZAR </t>
  </si>
  <si>
    <t xml:space="preserve">ANGEL ARTURO JIMENEZ RODRIGUEZ </t>
  </si>
  <si>
    <t>Universidad del Tolima 01 de agosto al 30 de diciembre de 2012- No establece hasta cuando, REVISAR SOPORTES</t>
  </si>
  <si>
    <t xml:space="preserve">SAUL ANTONIO MONTOYA </t>
  </si>
  <si>
    <t>PAOLA ANDREA GOMEZ BUITRAGO</t>
  </si>
  <si>
    <t xml:space="preserve">Liceo Bello Horizonte 22/01/2001 -20/05/2005 4 AÑOS DE EXPERIENCIA </t>
  </si>
  <si>
    <t>Universidad Nacional Abierta y a Distancia 16/02/2001 -15/12/2001 10 MESES 
Universidad del Cauca 23/04/2008-22/08/2008 4 MESES  03/08/2015 - 27/11/2015 3 MESES 08/08/2016 - 02/12/2016 4 MESES 23/01/2017 - 20/12/2017 11 MESES</t>
  </si>
  <si>
    <t>Sandra Milena Guauque Olarte</t>
  </si>
  <si>
    <t>no especifica revisar soportes</t>
  </si>
  <si>
    <t>IVON MARITZA CAMPOS RINCON</t>
  </si>
  <si>
    <t>JHON FERNANDO BERRIO ESCOBAR</t>
  </si>
  <si>
    <t>Universidad de Antioquia 08/08/2017-actual 4 años</t>
  </si>
  <si>
    <t xml:space="preserve">revisar soportes experiencia profesionall </t>
  </si>
  <si>
    <t>JORGE ENRIQUE HERNANDEZ CARVAJAL</t>
  </si>
  <si>
    <t>Maestría en Ciencias Farmacéuticas</t>
  </si>
  <si>
    <t xml:space="preserve">Universidad Santiago de Cali (3-2-2020)-(20-12-2021) 1 año 7 meses 
Universidad del Tolima (8-9-2003)-(6-3-2020) mas de 10 años </t>
  </si>
  <si>
    <t>UNIVERSIDAD DEL TOLIMA (7-3-2008) (24-9-2021)</t>
  </si>
  <si>
    <t>Universidad Nacional de Colombia COINVESTIGADOR</t>
  </si>
  <si>
    <t>Evaluación de la actividad insecticida de Solanum macranthum (Linneo. Marck) sobre ninfas de los estadios IV y V de Rhodnius pallescens, Rhodnius prolixus, Rhodnius colombiensis
Estudio fitoquímico preliminar de Cecropia membranacea Trécul. y Cecropia metensis Cuatrec.</t>
  </si>
  <si>
    <t xml:space="preserve">LAURA FERNANDA CIFUENTES CARDONA </t>
  </si>
  <si>
    <t>Fundación Centro Colombiano de Investigación en Genética 22/08/2013 - Actual</t>
  </si>
  <si>
    <t xml:space="preserve">Universidad Cooperativa de Colombia Campus Pasto 21/04/2014 - Actual 8 años de experiencia </t>
  </si>
  <si>
    <t>Sequencing technology status of BRCA1/2 testing in Latin American Countries
BRCA1 and BRCA2 mutations in a sample of breast and ovarian cancer families from the Colombian pacific
Synchronous and multiple renal cell carcinoma, clear cell and papillary: An approach to clinically significant genetic abnormalities</t>
  </si>
  <si>
    <t xml:space="preserve">LAURA MILENA CIFUENTES POSADA </t>
  </si>
  <si>
    <t>PRSELECCIONADO</t>
  </si>
  <si>
    <t>SI CUMPLE</t>
  </si>
  <si>
    <t>CUMPLE</t>
  </si>
  <si>
    <t xml:space="preserve">No cumple con la experiencia docente </t>
  </si>
  <si>
    <t>NO CUMPLE PERFIL DE POSGRADO SEGÚN EL PERFIL 
REVISAR EXPERIENCIA PROFESIONAL SOPORTES</t>
  </si>
  <si>
    <t>LOS TITULOS DEL POSGRADO NO CUMPLEN CON EL PERFIL</t>
  </si>
  <si>
    <t>NO CUMPLE CON LA EXPERIENCIA DOCENTE, REVISAR SOPORTES
LOS TITULOS DEL POSGRADO NO CUMPLEN CON EL PERFIL</t>
  </si>
  <si>
    <t>NO CUMPLE CON POSGRADO REQUERIDO EN EL PERFIL 
NO CUMPLE CON LA EXPERIENCIA DOCENTE, REVISAR SOPORTES</t>
  </si>
  <si>
    <t xml:space="preserve">NO CUMPLE CON POSGRADO REQUERIDO EN EL PERFIL </t>
  </si>
  <si>
    <t>NO CUMPLE CON LA EXPERIENCIA PROFESIONAL</t>
  </si>
  <si>
    <t>UNIVERSIDAD DEL TOLIMA - VICERRECTORÍA ACADÉMICA</t>
  </si>
  <si>
    <t xml:space="preserve">N°
</t>
  </si>
  <si>
    <t>APELLIDO(S) Y NOMBRE(S)</t>
  </si>
  <si>
    <t>PERFIL DE LA CONVOCATORIA AL QUE ASPIRA</t>
  </si>
  <si>
    <t>UNIDAD ACADÉMICA</t>
  </si>
  <si>
    <t>PERFIL PROFESIONAL</t>
  </si>
  <si>
    <t>CUMPLIMIENTO DEL PERFIL Y DEMÁS REQUISITOS</t>
  </si>
  <si>
    <t>PUNTAJE</t>
  </si>
  <si>
    <t>OBSERVACIONES</t>
  </si>
  <si>
    <t>POSGRADO</t>
  </si>
  <si>
    <t>X</t>
  </si>
  <si>
    <t>Un Ingeniero químico o Químico o Químico farmacéutico o Químico industrial o Licenciado en biología y química o Licenciado en Química o Biólogo. Con maestría o doctorado en el área de las ciencias biomédicas o farmacéuticas. Con experiencia en docencia universitaria mínimo de dos años. Con experiencia en el campo profesional mínima de dos años. Con publicaciones y experiencia investigativa.</t>
  </si>
  <si>
    <t>IDEAD</t>
  </si>
  <si>
    <t>UNIVERSIDAD DE ANTIOQUIA - CATEDRATICA
Semestre A 2021-460
Semestre B 2020-210
Semestre B 2019-144
Semestre A 2019-96
Semestre B 2017-160
Semestre A 2017-208
Semestre B 2016-208
Semestre A 2016-48
Semestre B 2014-96
Semestre A 2014-96
Semestre B 2013-325
Semestre B 2011-190
TOTAL: 2241- 4,6</t>
  </si>
  <si>
    <t xml:space="preserve">En la producción intelectual, se relacionan los siguientes Articulos: Advances in Functionalized Photosensitive Polymeric Nanocarriers, REVISTA; A1 Polymers, AUTORES: Maritza Fernández, Jahir Orozco , PUNTAJE: 4, Caesalpinia spinosa (Molina) Kuntze: una nueva promesa para el tratamiento tópico de la leishmaniasis cutánea, REVISTA B  REVISTA DE LA ACADEMIA COLOMBIANA DE CIENCIAS EXACTAS, FÍSICAS Y NATURALES, AUTORES : Sara María Robledo Restrepo+Juliana Quintero+Jorge Higuita+Maritza Fernández+Javier Murillo+Adriana Restrepo+Natalia Arbeláez+Andrés Montoya+Victoria Ospina+Tatiana Pineda+Lina M. Yepes+Yulieth Upegui+Iván D. Vélez, PUNTAJE:0,65 - Metabolic activity of anthocyanins extracts loaded in non-ionic niosomes in diet-induced obese mice, REVISTA: A1 Pharmaceutical Research, AUOTRES; Diana Colorado , Maritza Fernandez , Jahir Orozco, Yasmin Lopera, Diana Lorena Muñoz, Sergio Acín, Norman Balcazar, PUNTAJE: 1.14, Strongyloides stercoralis proteome: A reverse approach to the identification of potential immunogenic candidates. REVISTA:A2 Microbial Pathogenesis, AUTORES: Maritza FernandezCulma,PUNTAJE: 4, - Improved antileishmanial activity and cytotoxicity of a novel nanotherapy for N-iodomethyl-N,N-dimethyl-N-(6,6-diphenylhex-5-en-1-yl)ammonium iodide, REVISTA:  A2,Journal of Drug Delivery Science and Technology, AUTORES: MaritzaFernándezaM. ÁngelesHolgadobM. DoloresCayero-OterobTatianaPinedaaLina M.YepesaDiana P.GasparcAntónio J.AlmeidacSara M.Robledoa1LuciaMartín-Banderas, PUNTAJE: 0,88  PRESENTA MAS PRODUCCIÓN, PERO YA COMPLETÓ EL PUNTAJE MÁXIMO                </t>
  </si>
  <si>
    <t>En la producción intelectual, se relacionan los siguientes ARTICULOS:1). Encapsulation of bioactive compounds from byproducts of two species of
passionflowers: evaluation of the physicochemical properties and controlledrelease in a g astrointestinal model, REVISTA: A1 Heliyon, AUTORES, Jorge Andr!es Victoria Taborda, Walter Murillo Arango, Jonh Jairo M!endez Arteaga,Carlos Martín Guerra Almonacid,Puntos: 2,  - 2) POTENTIAL USES OF THE PEEL AND SEED OF Passiflora edulis f. edulis Sims ȍ FROM ITS CHEMICAL CHARACTERIZATION, ANTIOXIDANT AND ANTIHYPERTENSIVE FUNCTIONALITIES, REVISTA SIN CATEGORÍA, AUTORES:Laura gonzales, Andree Álvarez, Elizabeth Murillo, Carlos Guerra, John Méndez, Puntos: 0,5  - 3) Angiotensin-Converting Enzyme Inhibition In Vitro by Protein Hydrolysates and Peptide Fractions from Mojarra of Nile Tilapia (Oreochromis niloticus) Skeleton, REVISTA: A2 JOURNAL OF MEDICINAL FOOD, AUTORES: Berenise Borges-Contreras,Cecilia Eugenia Martı ́nez-Sa ́nchez, Erasmo Herman-Lara,Jesu ́s Rodrı ́guez-Miranda, Betsabe ́ Herna ́ndez-Santos,1 Jose ́ Manuel Jua ́rez-Barrientos,Carlos Martı ́n Guerra-Almonacid, David Abram Betancur-Ancona,and Juan Gabriel Torruco-Uco, Puntos: 0,88 -  4) Effect of ultrasound pretreatment on the antioxidantcapacity and antihypertensive activity of bioactive peptides obtained from the protein hydrolysates of Erythrina edulis, REVISTA: B Emirates Journal of Food and Agriculture. AUTORES: Carlos Martín Guerra-Almonacid, Juan Gabriel Torruco-Uco, Walter Murillo-Arango,Jonh Jairo Méndez-Arteaga, Jesús Rodríguez-Miranda, Puntos: 0.8 - 5)Passiflora quadrangularis L. PREVENTS EXPERIMENTAL HYPERTENSION AND VASCULAR REMODELLING IN RATS EXPOSED TO NITRIC OXIDE DEFICIT, REVISTA: A1 VITAE, AUTORES, Lesly L. BAREÑO, Pilar PUEBLA, Carlos M. GUERRA,Arturo SAN FELICIANO, Gustavo ISAZA, Mario F. GUERRERO,  Puntos: 1.3 - 6) Antioxidant potential use of bioactive peptides derived from mung bean hydrolysates REVISTA: SIN CATEGORÍA, AUTORIAS: Carlos M. Guerra A. Walter Murillo Jonh J. Mendez A.,  Puntos: 0,5 -  7) Encapsulation of bioactive compounds from byproducts of two species of passionflowers: evaluation of the physicochemical properties and controlled, release in a gastrointestinal model, REVISTA: Heliyon A1, AUTORES: Jorge Andres Victoria Taborda, Walter Murillo Arango, Jonh Jairo Mendez Arteaga,Carlos Martín Guerra Almonacid,  Puntos: 2, - 8) POTENTIAL USES OF THE PEEL AND SEED OF Passiflora edulis f. edulis Sims (GULUPA) FROM ITS CHEMICAL CHARACTERIZATION, ANTIOXIDANT AND ANTIHYPERTENSIVE FUNCTIONALITIES, REVISTA: SIN CATEGORÍA, Asian Journal of Pharmaceutical and Clinical Research, AUOTRES: LAURA GONZÁLEZ*, ANDREE ÁLVAREZ, ELIZABETH MURILLO, CARLOS GUERRA, JONH MÉNDEZ,  Puntos: 0,5  - 9) Angiotensin-Converting Enzyme Inhibition In Vitro by Protein Hydrolysates and Peptide Fractions from Mojarra of Nile Tilapia (Oreochromis niloticus) Skeleton, REVISTA: A2, JOURNAL OF MEDICINAL FOOD, AUTORES:Berenise Borges-Contreras, Cecilia Eugenia Martı ́nez-Sa ́nchez,Erasmo Herman-Lara,Jesu ́s Rodrı ́guez-Miranda, Betsabe ́ Herna ́ndez-Santos,Jose ́ Manuel Jua ́rez-Barrientos,Carlos Martı ́n Guerra-Almonacid, David Abram Betancur-Ancona, and Juan Gabriel Torruco-Uco,  Puntos: 0,88 -  10) Effect of ultrasound pretreatment on the antioxidantcapacity and antihypertensive activity of bioactive peptides obtained from the protein hydrolysates of Erythrina edulis, REVISTA: B Emirates Journal of Food and Agriculture, AUTORES: Carlos Martín Guerra-Almonacid, uan Gabriel Torruco-Uco, Walter Murillo-Arango,Jonh Jairo Méndez-Arteaga, Jesús Rodríguez-Miranda,  Puntos: 1  - 11)Passiflora quadrangularis L. PREVENTS EXPERIMENTAL HYPERTENSION AND VASCULAR REMODELLING IN RATS
EXPOSED TO NITRIC OXIDE DEFICIT, REVISTA:A1 VITAE, REVISTA DE LA FACULTAD DE CIENCIAS FARMACÉUTICAS Y ALIMENTARIAS,AUTORES; Lesly L. BAREÑO, Pilar PUEBLA, Carlos M. GUERRA,Arturo SAN FELICIANO, Gustavo ISAZA, Mario F. GUERRERO1, Puntos:1,33 PRESENTA MAS PRODUCCIÓN, PERO YA COMPLETÓ EL PUNTAJE MAXIMO</t>
  </si>
  <si>
    <t>Universidad Distrital- Docente catedra- semestre B 2013 al Semestre A 2021-total horas 4684-9,7
UNIINCA-Docente tiempo parcial-Semestre A 2014-182 horas-0,37</t>
  </si>
  <si>
    <t xml:space="preserve">Artículos:
*Revista: Biomédica, ISSN:0120-4157  , TÍTULO DEL ARTÍCULO Características de la estructura molecular de las proteínas E del virus del Zika y E1 del virus de la rubéola y posibles implicaciones en el neurotropismo y en las alteraciones del sistema nervioso.  año: 2017, autores: 4, categoría:  b
puntos: 1
*Revista: Tecnura,  ISSN: 2248-7638, TÍTULO DEL ARTÍCULO Control, supervisión y modelamiento de temperatura y presión para un sistema de digestión anaerobia de biomasa contenido ruminal bovino..  año: 2018, autores: 3, categoría:  Sin Categoría
puntos: 0,5
*Revista: Acta virológica,  ISSN: 0001-723X, TÍTULO DEL ARTÍCULO: Thiol/disulfide exchange occurs in rotavirus structural proteins during contact with intestinal villus cell surface.   año: 2020, autores: 3, categoría:  Sin Categoría
puntos: 0,5
*Revista: International Journal of molecular Sciences (IJMS),  ISSN: 1422-0067, TÍTULO DEL ARTÍCULO: Reciprocal Changes in miRNA Expression with Pigmentation and Decreased Proliferation Induced in Mouse B16F1 Melanoma Cells by L-Tyrosine and 5-Bromo-2′-Deoxyuridine.   año: 2021, autores: 6, categoría:  A1
puntos: 1,33
Revista: Biochemistry and Biophysics Reports,  ISSN: 2405-5808, TÍTULO DEL ARTÍCULO: Changes in cytoarchitecture and mobility in B16F1 melanoma cells induced by 5-Br-2'-dU coincide with Rock2, miRNAs 138-5p and 455-3p reciprocal expressions.   año: 2021, autores: 3, categoría:  A2
puntos: 4.
Eventos: 
Ponencia: Expresión de Rock2 y de los miR-138-5p y miR-455-3p en células de melanoma B16 expuestas a 5-Bromo-2´- deoxiuridina-(BrdU) y su asociación con proliferación, adhesión y migración celular.
Certifica: INstituto Nacional de Salud
Puntaje: 0.2
Ponencia: "Potenciales circuitos regulatorios entre miRNAs, MITF y HIF1α en la línea celular
de melanoma B16 bajo condiciones de supresión de crecimiento celular e
hipopigmentación inducidos"
Certifica: Universidad Francisco José de Caldas
Puntaje: 0
Observaciones: No adjuntó memorias
Ponencia: Optimización de un método fluorométrico para cuantificar la melanina producida por células de melanoma expuestas a L-Tirosina y 5-Bromo-2’-deoxiuridina
Certifica: INstituto Nacional de Salud
Puntaje: 0.2
Ponencia: "CONTROL EN PRODUCCIÓN DE BIOGÁS USANDO CONTENIDO
RUMINAL BOVINO"
Certifica: UNiversidad Francisco José de Caldas
Puntaje: 0.5
</t>
  </si>
  <si>
    <t>Licenciada en Biología y Química, Universidad de Caldas- 21-02-2000</t>
  </si>
  <si>
    <t>Especialista en microbiología industrial, Universidad Católica de Manizales-07-12-2004</t>
  </si>
  <si>
    <t>Magister en Química, Universidad del Quindío-9-12-2013</t>
  </si>
  <si>
    <t>Doctora en Ciencias Biomédicas, Universidad del Quindío-30-04-2021</t>
  </si>
  <si>
    <t>UNIVERSIDAD LIBRE- Docente catedratica
Semestre B 2015-240 horas
Semestre A 2016-240 horas
Semestre B 2016-240 horas
Semestre A 2017-240 horas
Semestre B 2017-240 horas
Semestre A 2018-240 horas
Semestre B 2018-240 horas
Semestre A 2019-240 horas
Semestre A 2020-240 horas
Semestre B 2020-240 horas
Semestre A 2021-240 horas
Semestre B 2021-240 horas
TOTAL: 2880: 6 AÑOS-6,0
UNIVERSIDAD DEL QUINDIO- DOCENTE OCASIONAL 
25-07-2011 al 9-12-2011- 404 horas
24-01-2011 al 10-06-2011-116 horas
26-07-2010 al 10-12-2010- 364 horas
25-01-2010 al 04-06-2010-328 horas
01-08-2009 al 11-12-2009-256 horas
01-02-2009 al 13-06-2009-288 horas
18-10-2008 al 29-11-2008-20 horas
04-08-2008 al 05-12-2008-102 horas 
02-08-2008 al 6-12-2008-45 horas
16-02-2008 al 1-04-2008-20 horas 
TOTAL: 1943-4,04 AÑOS</t>
  </si>
  <si>
    <r>
      <rPr>
        <b/>
        <sz val="9"/>
        <rFont val="Arial"/>
        <family val="2"/>
      </rPr>
      <t>Articulos:</t>
    </r>
    <r>
      <rPr>
        <sz val="9"/>
        <rFont val="Arial"/>
        <family val="2"/>
      </rPr>
      <t xml:space="preserve"> Catatumbero: de los medios de comunicación a la visión de sus habitantes  Revista:Guavira Letras, la revista no se encuentra indezada, ISSN 1980-1858, Autores: 1, Puntaje: 0,5, * La reforma rural integral como piedra angular de un posible proyecto constituyente en Colombia. Un análisis histórico, editorial: Revista Criterios. Cuadernos de Ciencias Jurídicas, no se encuentra indezada, 2011-7733-2-018,  Autores: 2, Puntaje: 0,5.                                                               
Se relaciana los sigueintes </t>
    </r>
    <r>
      <rPr>
        <b/>
        <sz val="9"/>
        <rFont val="Arial"/>
        <family val="2"/>
      </rPr>
      <t>LIBROS</t>
    </r>
    <r>
      <rPr>
        <sz val="9"/>
        <rFont val="Arial"/>
        <family val="2"/>
      </rPr>
      <t xml:space="preserve">: </t>
    </r>
    <r>
      <rPr>
        <b/>
        <sz val="9"/>
        <rFont val="Arial"/>
        <family val="2"/>
      </rPr>
      <t xml:space="preserve"> 1)</t>
    </r>
    <r>
      <rPr>
        <sz val="9"/>
        <rFont val="Arial"/>
        <family val="2"/>
      </rPr>
      <t>.Manual de Ciencia Política y Relaciones Internacionales/Capítulo: El análisis de políticas públicas, Autores: 11</t>
    </r>
    <r>
      <rPr>
        <b/>
        <sz val="9"/>
        <rFont val="Arial"/>
        <family val="2"/>
      </rPr>
      <t>,PUNTOS</t>
    </r>
    <r>
      <rPr>
        <sz val="9"/>
        <rFont val="Arial"/>
        <family val="2"/>
      </rPr>
      <t>: 0.71, -</t>
    </r>
    <r>
      <rPr>
        <b/>
        <sz val="9"/>
        <rFont val="Arial"/>
        <family val="2"/>
      </rPr>
      <t xml:space="preserve"> 2)</t>
    </r>
    <r>
      <rPr>
        <sz val="9"/>
        <rFont val="Arial"/>
        <family val="2"/>
      </rPr>
      <t xml:space="preserve"> La dimensión territorial del Acuerdo de Paz con las FARC-EP/Capítulo: La región chocoana: el quebramiento de los enfoques territorial y étnico,EDITORIAL: Gentes del Común, AUTORES: 16  PUNTOS: 0.71 -  </t>
    </r>
    <r>
      <rPr>
        <b/>
        <sz val="9"/>
        <rFont val="Arial"/>
        <family val="2"/>
      </rPr>
      <t xml:space="preserve"> 3)</t>
    </r>
    <r>
      <rPr>
        <sz val="9"/>
        <rFont val="Arial"/>
        <family val="2"/>
      </rPr>
      <t xml:space="preserve">. Estudio sobre Programas de Desarrollo con Enfoque Territorial-PDET/Capítulo:La implementación territorial y el PDET de la subregión del Putumayo, EDITORIAL: Gentes del Común, AUTORES: 16 , PUNTOS: 0.71 - </t>
    </r>
    <r>
      <rPr>
        <b/>
        <sz val="9"/>
        <rFont val="Arial"/>
        <family val="2"/>
      </rPr>
      <t>4).</t>
    </r>
    <r>
      <rPr>
        <sz val="9"/>
        <rFont val="Arial"/>
        <family val="2"/>
      </rPr>
      <t xml:space="preserve"> La paz con legalidad al desnudo. Simulación y trizas del Acuerdo de paz con las Farc,  EDITORIAL: Gentes del Común, AUTORES: 18, PUNTOS: 0,55 - </t>
    </r>
    <r>
      <rPr>
        <b/>
        <sz val="9"/>
        <rFont val="Arial"/>
        <family val="2"/>
      </rPr>
      <t>5)</t>
    </r>
    <r>
      <rPr>
        <sz val="9"/>
        <rFont val="Arial"/>
        <family val="2"/>
      </rPr>
      <t xml:space="preserve"> Los saberes múltiples y las ciencias sociales y políticas. Tomo II/Capítulo: Órdenes de la violencia, el territorio y las sociedades en movimiento: un acercamiento teórico. EDITORIAL: Universidad Nacional de Colombia, Facultad de Derecho, Ciencias Políticas y Sociales, Instituto Unidad de Investigaciones Jurídico-Sociales Gerardo Molina, Unijus. AUTORES: 35 ,  PUNTOS: 0,34 - </t>
    </r>
    <r>
      <rPr>
        <b/>
        <sz val="9"/>
        <rFont val="Arial"/>
        <family val="2"/>
      </rPr>
      <t xml:space="preserve">6). </t>
    </r>
    <r>
      <rPr>
        <sz val="9"/>
        <rFont val="Arial"/>
        <family val="2"/>
      </rPr>
      <t xml:space="preserve"> Pobreza en la prensa hegemónica de Colombia, Argentina y Brasil. Modos de legitimación de la desigualdad/Capítulo de libro: Las narrativas del periódico El Tiempo sobre pobreza territorial y peligro en la región del Catatumbo, norte de Santander, Colombia, AUTORES:8  PUNTOS: 1.25 - </t>
    </r>
    <r>
      <rPr>
        <b/>
        <sz val="9"/>
        <rFont val="Arial"/>
        <family val="2"/>
      </rPr>
      <t>7)</t>
    </r>
    <r>
      <rPr>
        <sz val="9"/>
        <rFont val="Arial"/>
        <family val="2"/>
      </rPr>
      <t xml:space="preserve">. La paz pospuesta. Situación actual y posibilidades del Acuerdo con las FARC-EP/Capítulo: La financiación y la planeación de la implementación: entre la simulación y el desgobierno, Gentes del Común, AUTORES:15,  PUNTOS: 0.71 -                                                           </t>
    </r>
  </si>
  <si>
    <t xml:space="preserve">JORGE ENRIQUE HERNANDEZ CARVAJAL </t>
  </si>
  <si>
    <t>Licenciatura en Biología y Química, Universidad del Tolima 4-04-2003</t>
  </si>
  <si>
    <t>Especialista en Quimica de productos naturales, Universidad del Tolima 10-12-2004</t>
  </si>
  <si>
    <t>Maestría en Ciencias Farmacéuticas, Universidad Nacional de Colombia 04-07-2012</t>
  </si>
  <si>
    <t xml:space="preserve">
Universidad del Tolima, docente catedratico desde el semestre B 2003 al semestre A 2021, TOTAL HORAS 7503-15,6 AÑOS-15,6 PUNTOS</t>
  </si>
  <si>
    <t>Artículos:
*Relaciona artículos pero no anexó los artículos impresos según lo establecido en el Acuerdo 128 de 2021. 
Puntos:0
*Libro:No anexa libros
puntos: 0
Eventos: Relaciona certificados de participación pero no memorias, No es válido de acuerdo a lo establecido en el Acuerdo 128 de 2021. 
Puntos:0</t>
  </si>
  <si>
    <t>DOCTORA EN CIENCIAS BÁSICAS BIOMEDICAS</t>
  </si>
  <si>
    <t xml:space="preserve">LICENCIADA EN BIOLOGÍA Y QUÍMICA </t>
  </si>
  <si>
    <t xml:space="preserve">DOCTORA EN CIENCIAS BIOMÉDICAS </t>
  </si>
  <si>
    <t>LICENCIATURA EN BIOLOGÍA Y QUÍMICA</t>
  </si>
  <si>
    <t xml:space="preserve">DOCTOR EN CIENCIAS FARMACÉUTICAS </t>
  </si>
  <si>
    <t xml:space="preserve">Universidad del Tolima- Docente Catedrático modalidad distancia:
Semestre A 1998-80 horas-Semestre B 1998-80 horas 
Semestre A 1999-240 horas- Semestre B 1999-210 horas
Semestre A 2000-120  horas -Semestre B 2000-80  horas
Semestre A 2001-90  horas -Semestre B 2001-30 horas
Semestre A 2002-30 horas
Semestre A 2003-60 horas
Semestre A 2007-30 horas
Semestre A 2008-30 horas-Semestre B 2008-90 horas
Semestre A 2009-90 horas-Semestre B 2009-125 horas
Semestre A 2010-100 horas-Semestre B 2010-204 horas
Semestre A 2011-240 horas-Semestre B 2011-280 horas
Semestre A 2012-315 horas-Semestre B 2012-280 horas
Semestre A 2013-206,6 horas
Semestre 2016 B-68 horas
Semestre A 2017-30 horas-Semestre B 2017-156 horas
Año 2018-Semestre A 140 -Año 2018-Semestre B 165 
Año 2019-Semestre A 155 -Año 2019-Semestre B 170 
Año 2020-Semestre A 80 -Año 2020-Semestre B 180 
Año 2016-Semestre B 264 
Año 2017-Semestre B 292,6 
Año 2018-Semestre A 226  - Año 2018-Semestre B 314.6 
Año 2019-Semestre A 261.2  -Año 2019-Semestre B 158,4
Año 2019-Semestre B 52,8
Año 2020-Semestre A 178,4 -Año 2020-Semestre B 158,4
TOTAL:  6,061, 12,62 AÑOS, 10 PUNTOS ES LO MAXIMO
</t>
  </si>
  <si>
    <t>FUNDACIÓN UNIVERSIDAD DE ANTIOQUIA
1-07-2017 AL 31-10-2017- 3 MESES 29 DÍAS
01-01-2017 AL 30-06-2017- 5 MESES 29 DÍAS
02-01-2016 AL 30-12-16 11 MESES 29 DÍAS
11-09-2015 AL 30-12-15 3 MESES 19 DÍAS
02-01-2015 AL 30-06-2015- 3 MESES 19 DÍAS
2-01-2014 AL 31-12-2014-11 MESES 29 DÍAS
2-04-2013 AL 30-06-2013  2 MESES 29 DÍAS
TOTAL:55,9 MESES-4,5
EICOLEISH UT-1-04 AL 31-12 DEL 2018-9 MESES
UNIVERSIDAD DE ANTIOQUIA 
24-02-2021 AL 23-09-2021- 6 MESES 29 DÍAS
5-06-2020 AL 9-02-2021- 8 MESES 3 DÍAS
1-06-2019 AL 31-05-2020- 10 MESES 
19-08-2009 AL 18-03-2010- 7 MESES 1 DÍA
TOTAL: 32 MESES 3 DÍAS
TOTAL EXPERIENCIA: 97,2 MESES -8,1 AÑOS-8,1 PUNTOS</t>
  </si>
  <si>
    <t>GUERRA ALMONACID CARLOS MARTIN</t>
  </si>
  <si>
    <t>FERNANDEZ CULMA MARITZA</t>
  </si>
  <si>
    <t>RIVERA ESCOBAR HERNAN MAURICIO</t>
  </si>
  <si>
    <t>HERNANDEZ CARVAJAL JORGE ENRIQUE</t>
  </si>
  <si>
    <t>EVALUACIÓN  DE LA HOJA DE VIDA (HASTA 40 PUNTOS)</t>
  </si>
  <si>
    <t>CEMENTOS DIAMANTE 01/09/1993 - 30/09/1997  4 años - 4 PUNTOS
UNIVERSIDAD LA GRAN COLOMBIA:
Director de investigaciones-02-02-2004 al 20-01-2005-1 año 10 meses 18 días-1.1
Docente catedratico- 1-02-2001 al 30-05-2005- 3 meses y 29 día- 0,03
Docente tiempo completo-10-01-2006 al 20-12-2006- 11 meses 10 días-1,1
UNIVERSIDAD DEL TOLIMA:
Profesional Universitario-Grado 12-Del 15 de febrero al 30 de junio de 2002-4 meses 15 días- 0,41
Profesional Universitario-Grado 12-Del 1 de agosto al 21 de diciembre de 2002-4 meses 20 días-0,42
Profesional Universitario-Grado 12-Del 1 de febrero al 27 de junio de 2003-4 meses 12 días-0,41
Profesional Universitario-Grado 12-Del 21 de julio al 20 de diciembre de 2003-5 meses 1 día-0,5
Profesional Universitario-Grado 12-Del 9 de julio al 15 de diciembre de 2007-5 meses 6 días-0,5
Profesional Universitario-Grado 12-Del 22 de enero al 19 de diciembre de 2008-11 meses 26 días-1,1
Profesional Universitario-Grado 12-Del 21 de enero al 18 de diciembre de 2009-11 meses 24 días-1,1
Profesional Universitario-Grado 12-Del 22 de enero al 10 de diciembre de 2010-11 meses 12 días-1,1</t>
  </si>
  <si>
    <t>Colegio Latino:
1-02 al 15-11-2005 9 meses 14 días
1-02 al 15-11-2006 9 meses 14 días
Total 19 meses- 1,58 años-1,58 puntos
Colegio Champagnat
25-04 al 09-12-2006-7 meses 14 días
09-01 al 08-12-2007- 11 meses
Total: 18 meses 14 días- 1,54 años-1,54 puntos
Investigación Universidad Nacional 
24/12/2015 a 24/06/2019- 3,5 años-3,5 puntos</t>
  </si>
  <si>
    <t>Fundación Universitaria Visión Américas-
Tiempo completo- 16/07/2012-30/11/2012=135 días
PRESTACIÓN DE SERVICIOS 1/12/2012 al 21/12/2012=21 días
TIEMPO COMPLETO 21/01/2013 al 20/11/2013=300 días
TIEMPO COMPLETO 13/01/2014 al 19/12/2014=337 días
TIEMPO COMPLETO 13/01/2015 al 18/12/2015=336 días
TIEMPO COMPLETO 12/01/2016 al 2/12/2016=321 días
TIEMPO COMPLETO 23/01/2017 al 15/12/2017=323 días
TIEMPO COMPLETO 22/01/2018 al 14/12/2018=323 días
MEDIO TIEMPO 21/01/2019 al 29/11/2019=310 MT=105 días tc
20/01/2020 al 27/11/2020=308 días
=2509 días=6,97 años=6,97 puntos</t>
  </si>
  <si>
    <r>
      <t xml:space="preserve">Alcaldía Mayor de Bogotá:
15 de agosto del 2018 al 30 de septiembre del 2018- 1 mes 15 días
31 de octubre del 2018 al 13 de noviembre del 2018- 13 días
20 de noviembre del 2018 al 02 de diciembre del 2018- 12 días 
</t>
    </r>
    <r>
      <rPr>
        <b/>
        <sz val="10"/>
        <rFont val="Arial"/>
        <family val="2"/>
      </rPr>
      <t>TOTAL: 2 MESES 10 DÍAS =0,19 años=0,19 puntos</t>
    </r>
    <r>
      <rPr>
        <sz val="10"/>
        <rFont val="Arial"/>
        <family val="2"/>
      </rPr>
      <t xml:space="preserve">
Alcaldía Mayor de Bogotá:
19 enero del 2007 al 1 de febrero del 2011- 1474 días- </t>
    </r>
    <r>
      <rPr>
        <b/>
        <sz val="10"/>
        <rFont val="Arial"/>
        <family val="2"/>
      </rPr>
      <t>4,09 años=4,09 puntos</t>
    </r>
    <r>
      <rPr>
        <sz val="10"/>
        <rFont val="Arial"/>
        <family val="2"/>
      </rPr>
      <t xml:space="preserve">
Compensar: 
17 de junio -12 diciembre-2014- 176 días
8 de enero-30 de marzo- 2015- 22 días
27 de abril 2015-30 de noviembre 2015-213 días 
</t>
    </r>
    <r>
      <rPr>
        <b/>
        <sz val="10"/>
        <rFont val="Arial"/>
        <family val="2"/>
      </rPr>
      <t>=1,14 años=1,14 puntos</t>
    </r>
    <r>
      <rPr>
        <sz val="10"/>
        <rFont val="Arial"/>
        <family val="2"/>
      </rPr>
      <t/>
    </r>
  </si>
  <si>
    <t>VALENCIA CASTILLO SANDRA YOLANDA</t>
  </si>
  <si>
    <t>PROPUESTA DE INVESTIGACIÓN-CREACIÓN (MÁXIMO HASTA 30 PUNTOS)</t>
  </si>
  <si>
    <t>PROPUESTA DE INVESTIGACIÓN 
(HASTA 30 PUNTOS)</t>
  </si>
  <si>
    <t>LÍMITES DE LOS VALORES</t>
  </si>
  <si>
    <t>JURADO 1</t>
  </si>
  <si>
    <t>JURADO 2</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</si>
  <si>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</si>
  <si>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</si>
  <si>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</si>
  <si>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</si>
  <si>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</si>
  <si>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6</t>
  </si>
  <si>
    <r>
      <t>Marco Teórico y Antecedentes.</t>
    </r>
    <r>
      <rPr>
        <sz val="10"/>
        <rFont val="Arial"/>
        <family val="2"/>
      </rPr>
      <t xml:space="preserve"> ¿Son coherentes respecto al problema?, ¿Es clara la perspectiva teórica?, ¿Las referencias son pertinentes?</t>
    </r>
  </si>
  <si>
    <t>0   –   5</t>
  </si>
  <si>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</si>
  <si>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</si>
  <si>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</si>
  <si>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SUB TOTAL</t>
  </si>
  <si>
    <t xml:space="preserve">TOTAL PROPUESTA DE INVESTIGACIÓN-CREACIÓN </t>
  </si>
  <si>
    <t>DISERTACIÓN ORAL - COMPTENCIA ACADÉMICA Y PEDAGÓGICA
(HASTA 30 PUNTOS)</t>
  </si>
  <si>
    <t>Plan de clase (diferencia entre saber hacer, saber valorar, ser, comprometerse y desempeñarse: conocimiento, objetivos, metodología, evaluación y recursos)</t>
  </si>
  <si>
    <t>0   a   10</t>
  </si>
  <si>
    <t>Conocimiento e interacción entre el saber pedagógico-didático, a través de la comuncación adecuada y respetuosa</t>
  </si>
  <si>
    <t>Pertinencia de actividades evaluativas como proceso sistemático, continuo y permanente</t>
  </si>
  <si>
    <t>SUB-TOTAL</t>
  </si>
  <si>
    <t>TOTAL DISERTACIÓN ORAL - COMPTENCIA ACADÉMICA Y PEDAGÓGICA</t>
  </si>
  <si>
    <t>RESULTADO FINAL</t>
  </si>
  <si>
    <t>TOTAL PUNTOS PROPUESTA DE INVESTIGACIÓN-CREACIÓN</t>
  </si>
  <si>
    <t>PRESENTÓ PRUEBA PSICOTÉCNICA</t>
  </si>
  <si>
    <t>PUNTAJE TOTAL</t>
  </si>
  <si>
    <t xml:space="preserve">PRESELECCIONADO: </t>
  </si>
  <si>
    <t>PRESELECCIONADO:</t>
  </si>
  <si>
    <t>SI   X</t>
  </si>
  <si>
    <t>SI    X</t>
  </si>
  <si>
    <t>ELEGIBLE</t>
  </si>
  <si>
    <t>NO ELEGIBLE</t>
  </si>
  <si>
    <t>EVALUACIÓN DE LAS PRUEBAS ACADÉMICAS Y SUSTENTACIÓN PROPUESTAS
DE LOS ASPIRANTES AL CÓDIGO DE CONCURSO IDEAD-02-2021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</si>
</sst>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6" x14ac:knownFonts="1">
    <font>
      <sz val="11"/>
      <color theme="1"/>
      <name val="Calibri"/>
      <family val="2"/>
      <scheme val="minor"/>
    </font>
    <font>
      <sz val="10"/>
      <color theme="1"/>
      <name val="Arial"/>
      <family val="2"/>
    </font>
    <font>
      <b/>
      <sz val="14"/>
      <color rgb="FF000000"/>
      <name val="Calibri"/>
      <family val="2"/>
    </font>
    <font>
      <b/>
      <sz val="16"/>
      <color rgb="FF000000"/>
      <name val="Calibri"/>
      <family val="2"/>
    </font>
    <font>
      <sz val="11"/>
      <color theme="1"/>
      <name val="Calibri"/>
      <family val="2"/>
    </font>
    <font>
      <b/>
      <sz val="11"/>
      <color theme="0"/>
      <name val="Calibri"/>
      <family val="2"/>
    </font>
    <font>
      <b/>
      <sz val="16"/>
      <name val="Calibri"/>
      <family val="2"/>
    </font>
    <font>
      <sz val="11"/>
      <name val="Calibri"/>
      <family val="2"/>
    </font>
    <font>
      <b/>
      <sz val="1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sz val="11"/>
      <color theme="0"/>
      <name val="Calibri"/>
      <family val="2"/>
    </font>
    <font>
      <b/>
      <sz val="11"/>
      <color theme="1"/>
      <name val="Calibri"/>
      <family val="2"/>
      <scheme val="minor"/>
    </font>
    <font>
      <sz val="11"/>
      <color rgb="FFFF0000"/>
      <name val="Calibri"/>
      <family val="2"/>
      <scheme val="minor"/>
    </font>
    <font>
      <sz val="11"/>
      <color rgb="FF00B050"/>
      <name val="Calibri"/>
      <family val="2"/>
      <scheme val="minor"/>
    </font>
    <font>
      <sz val="10"/>
      <color rgb="FFFF0000"/>
      <name val="Arial"/>
      <family val="2"/>
    </font>
    <font>
      <sz val="10"/>
      <color rgb="FF00B050"/>
      <name val="Arial"/>
      <family val="2"/>
    </font>
    <font>
      <sz val="11"/>
      <color rgb="FF92D050"/>
      <name val="Calibri"/>
      <family val="2"/>
      <scheme val="minor"/>
    </font>
    <font>
      <b/>
      <sz val="10"/>
      <color theme="1"/>
      <name val="Arial"/>
      <family val="2"/>
    </font>
    <font>
      <sz val="10"/>
      <color rgb="FF000000"/>
      <name val="Arial"/>
      <family val="2"/>
    </font>
    <font>
      <b/>
      <u/>
      <sz val="10"/>
      <name val="Arial"/>
      <family val="2"/>
    </font>
    <font>
      <sz val="9"/>
      <name val="Arial"/>
      <family val="2"/>
    </font>
    <font>
      <b/>
      <sz val="9"/>
      <name val="Arial"/>
      <family val="2"/>
    </font>
    <font>
      <b/>
      <sz val="10"/>
      <color theme="9"/>
      <name val="Arial"/>
      <family val="2"/>
    </font>
    <font>
      <b/>
      <sz val="14"/>
      <color theme="1"/>
      <name val="Arial"/>
      <family val="2"/>
    </font>
    <font>
      <sz val="11"/>
      <name val="Calibri"/>
      <family val="2"/>
      <scheme val="minor"/>
    </font>
    <font>
      <b/>
      <sz val="13"/>
      <name val="Arial"/>
      <family val="2"/>
    </font>
    <font>
      <b/>
      <sz val="22"/>
      <name val="Arial"/>
      <family val="2"/>
    </font>
    <font>
      <b/>
      <sz val="18"/>
      <color theme="1"/>
      <name val="Arial"/>
      <family val="2"/>
    </font>
  </fonts>
  <fills count="7">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s>
  <borders count="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s>
  <cellStyleXfs count="4">
    <xf numFmtId="0" fontId="0" fillId="0" borderId="0"/>
    <xf numFmtId="0" fontId="9" fillId="0" borderId="0"/>
    <xf numFmtId="164" fontId="9" fillId="0" borderId="0" applyFont="0" applyFill="0" applyBorder="0" applyAlignment="0" applyProtection="0"/>
    <xf numFmtId="0" fontId="9" fillId="0" borderId="0"/>
  </cellStyleXfs>
  <cellXfs count="261">
    <xf numFmtId="0" fontId="0" fillId="0" borderId="0" xfId="0"/>
    <xf numFmtId="0" fontId="4" fillId="0" borderId="0" xfId="0" applyFont="1"/>
    <xf numFmtId="0" fontId="5" fillId="0" borderId="0" xfId="0" applyFont="1" applyAlignment="1">
      <alignment horizontal="center" vertical="center"/>
    </xf>
    <xf numFmtId="0" fontId="7" fillId="0" borderId="0" xfId="0" applyFont="1"/>
    <xf numFmtId="0" fontId="8" fillId="0" borderId="0" xfId="0" applyFont="1" applyAlignment="1">
      <alignment horizontal="center" vertical="center"/>
    </xf>
    <xf numFmtId="4" fontId="11" fillId="0" borderId="2" xfId="1" applyNumberFormat="1" applyFont="1" applyBorder="1" applyAlignment="1" applyProtection="1">
      <alignment vertical="center" wrapText="1"/>
      <protection locked="0"/>
    </xf>
    <xf numFmtId="4" fontId="11" fillId="0" borderId="3" xfId="1" applyNumberFormat="1" applyFont="1" applyBorder="1" applyAlignment="1" applyProtection="1">
      <alignment vertical="center" wrapText="1"/>
      <protection locked="0"/>
    </xf>
    <xf numFmtId="4" fontId="11" fillId="0" borderId="0" xfId="1" applyNumberFormat="1" applyFont="1" applyAlignment="1" applyProtection="1">
      <alignment vertical="center" wrapText="1"/>
      <protection locked="0"/>
    </xf>
    <xf numFmtId="4" fontId="11" fillId="0" borderId="7" xfId="1" applyNumberFormat="1" applyFont="1" applyBorder="1" applyAlignment="1" applyProtection="1">
      <alignment vertical="center" wrapText="1"/>
      <protection locked="0"/>
    </xf>
    <xf numFmtId="4" fontId="9" fillId="0" borderId="0" xfId="1" applyNumberFormat="1" applyAlignment="1">
      <alignment vertical="center"/>
    </xf>
    <xf numFmtId="3" fontId="10" fillId="0" borderId="8" xfId="1" applyNumberFormat="1" applyFont="1" applyBorder="1" applyAlignment="1">
      <alignment horizontal="left" vertical="center"/>
    </xf>
    <xf numFmtId="4" fontId="10" fillId="0" borderId="9" xfId="1" applyNumberFormat="1" applyFont="1" applyBorder="1" applyAlignment="1">
      <alignment horizontal="left" vertical="center"/>
    </xf>
    <xf numFmtId="4" fontId="11" fillId="0" borderId="9" xfId="1" applyNumberFormat="1" applyFont="1" applyBorder="1" applyAlignment="1">
      <alignment horizontal="center" vertical="center"/>
    </xf>
    <xf numFmtId="4" fontId="11" fillId="0" borderId="10" xfId="1" applyNumberFormat="1" applyFont="1" applyBorder="1" applyAlignment="1">
      <alignment horizontal="center" vertical="center"/>
    </xf>
    <xf numFmtId="4" fontId="11" fillId="0" borderId="12" xfId="1" applyNumberFormat="1" applyFont="1" applyBorder="1" applyAlignment="1">
      <alignment horizontal="center" vertical="center" wrapText="1"/>
    </xf>
    <xf numFmtId="4" fontId="11" fillId="0" borderId="19" xfId="1" applyNumberFormat="1" applyFont="1" applyBorder="1" applyAlignment="1">
      <alignment horizontal="center" vertical="center" wrapText="1"/>
    </xf>
    <xf numFmtId="4" fontId="9" fillId="0" borderId="26" xfId="2" applyNumberFormat="1" applyFont="1" applyFill="1" applyBorder="1" applyAlignment="1" applyProtection="1">
      <alignment horizontal="center" vertical="center" wrapText="1"/>
    </xf>
    <xf numFmtId="4" fontId="9" fillId="0" borderId="25" xfId="2" applyNumberFormat="1" applyFont="1" applyFill="1" applyBorder="1" applyAlignment="1" applyProtection="1">
      <alignment horizontal="center" vertical="center" wrapText="1"/>
    </xf>
    <xf numFmtId="4" fontId="9" fillId="0" borderId="27" xfId="2" applyNumberFormat="1" applyFont="1" applyFill="1" applyBorder="1" applyAlignment="1" applyProtection="1">
      <alignment horizontal="center" vertical="center" wrapText="1"/>
    </xf>
    <xf numFmtId="4" fontId="9" fillId="0" borderId="28" xfId="2" applyNumberFormat="1" applyFont="1" applyFill="1" applyBorder="1" applyAlignment="1" applyProtection="1">
      <alignment horizontal="center" vertical="center" wrapText="1"/>
    </xf>
    <xf numFmtId="4" fontId="9" fillId="0" borderId="0" xfId="2" applyNumberFormat="1" applyFont="1" applyFill="1" applyBorder="1" applyAlignment="1" applyProtection="1">
      <alignment horizontal="center" vertical="center" wrapText="1"/>
    </xf>
    <xf numFmtId="4" fontId="13" fillId="0" borderId="29" xfId="2" applyNumberFormat="1" applyFont="1" applyFill="1" applyBorder="1" applyAlignment="1" applyProtection="1">
      <alignment horizontal="center" vertical="center" wrapText="1"/>
    </xf>
    <xf numFmtId="3" fontId="14" fillId="0" borderId="6" xfId="1" applyNumberFormat="1" applyFont="1" applyBorder="1" applyAlignment="1">
      <alignment vertical="center"/>
    </xf>
    <xf numFmtId="4" fontId="9" fillId="0" borderId="7" xfId="1" applyNumberFormat="1" applyBorder="1" applyAlignment="1">
      <alignment vertical="center"/>
    </xf>
    <xf numFmtId="4" fontId="10" fillId="0" borderId="30" xfId="1" applyNumberFormat="1" applyFont="1" applyBorder="1" applyAlignment="1">
      <alignment horizontal="center" vertical="center"/>
    </xf>
    <xf numFmtId="4" fontId="9" fillId="0" borderId="31" xfId="1" applyNumberFormat="1" applyBorder="1" applyAlignment="1">
      <alignment horizontal="center" vertical="center"/>
    </xf>
    <xf numFmtId="4" fontId="9" fillId="0" borderId="6" xfId="1" applyNumberFormat="1" applyBorder="1" applyAlignment="1">
      <alignment horizontal="center" vertical="center"/>
    </xf>
    <xf numFmtId="4" fontId="11" fillId="0" borderId="30" xfId="1" applyNumberFormat="1" applyFont="1" applyBorder="1" applyAlignment="1" applyProtection="1">
      <alignment horizontal="center" vertical="center"/>
      <protection locked="0"/>
    </xf>
    <xf numFmtId="3" fontId="11" fillId="0" borderId="6" xfId="1" applyNumberFormat="1" applyFont="1" applyBorder="1" applyAlignment="1">
      <alignment vertical="center"/>
    </xf>
    <xf numFmtId="0" fontId="9" fillId="0" borderId="0" xfId="1"/>
    <xf numFmtId="4" fontId="11" fillId="0" borderId="7" xfId="1" applyNumberFormat="1" applyFont="1" applyBorder="1" applyAlignment="1" applyProtection="1">
      <alignment horizontal="center" vertical="center"/>
      <protection locked="0"/>
    </xf>
    <xf numFmtId="4" fontId="9" fillId="0" borderId="11" xfId="1" applyNumberFormat="1" applyBorder="1" applyAlignment="1" applyProtection="1">
      <alignment horizontal="justify" vertical="center"/>
      <protection locked="0"/>
    </xf>
    <xf numFmtId="4" fontId="9" fillId="0" borderId="11" xfId="1" applyNumberFormat="1" applyBorder="1" applyAlignment="1" applyProtection="1">
      <alignment horizontal="justify" vertical="center" wrapText="1"/>
      <protection locked="0"/>
    </xf>
    <xf numFmtId="4" fontId="10" fillId="0" borderId="6" xfId="1" applyNumberFormat="1" applyFont="1" applyBorder="1" applyAlignment="1">
      <alignment horizontal="left" vertical="center" wrapText="1"/>
    </xf>
    <xf numFmtId="4" fontId="10" fillId="0" borderId="0" xfId="1" applyNumberFormat="1" applyFont="1" applyAlignment="1">
      <alignment horizontal="left" vertical="center" wrapText="1"/>
    </xf>
    <xf numFmtId="4" fontId="9" fillId="0" borderId="0" xfId="1" applyNumberFormat="1" applyAlignment="1">
      <alignment horizontal="center" vertical="center"/>
    </xf>
    <xf numFmtId="4" fontId="9" fillId="0" borderId="0" xfId="1" applyNumberFormat="1" applyAlignment="1">
      <alignment horizontal="justify" vertical="center" wrapText="1"/>
    </xf>
    <xf numFmtId="4" fontId="11" fillId="0" borderId="7" xfId="1" applyNumberFormat="1" applyFont="1" applyBorder="1" applyAlignment="1">
      <alignment horizontal="center" vertical="center"/>
    </xf>
    <xf numFmtId="4" fontId="11" fillId="0" borderId="32" xfId="1" applyNumberFormat="1" applyFont="1" applyBorder="1" applyAlignment="1">
      <alignment horizontal="center" vertical="center" wrapText="1"/>
    </xf>
    <xf numFmtId="3" fontId="15" fillId="0" borderId="6" xfId="1" applyNumberFormat="1" applyFont="1" applyBorder="1" applyAlignment="1">
      <alignment horizontal="center" vertical="center"/>
    </xf>
    <xf numFmtId="3" fontId="15" fillId="0" borderId="0" xfId="1" applyNumberFormat="1" applyFont="1" applyAlignment="1">
      <alignment horizontal="center" vertical="center"/>
    </xf>
    <xf numFmtId="14" fontId="4" fillId="0" borderId="0" xfId="0" applyNumberFormat="1" applyFont="1"/>
    <xf numFmtId="3" fontId="11" fillId="0" borderId="6" xfId="1" applyNumberFormat="1" applyFont="1" applyBorder="1" applyAlignment="1">
      <alignment horizontal="center" vertical="center"/>
    </xf>
    <xf numFmtId="4" fontId="11" fillId="0" borderId="0" xfId="1" applyNumberFormat="1" applyFont="1" applyAlignment="1">
      <alignment horizontal="center" vertical="center"/>
    </xf>
    <xf numFmtId="3" fontId="9" fillId="0" borderId="6" xfId="1" applyNumberFormat="1" applyBorder="1" applyAlignment="1">
      <alignment vertical="center"/>
    </xf>
    <xf numFmtId="4" fontId="11" fillId="0" borderId="7" xfId="1" applyNumberFormat="1" applyFont="1" applyBorder="1" applyAlignment="1">
      <alignment vertical="center"/>
    </xf>
    <xf numFmtId="4" fontId="9" fillId="0" borderId="9" xfId="1" applyNumberFormat="1" applyBorder="1" applyAlignment="1">
      <alignment vertical="center"/>
    </xf>
    <xf numFmtId="4" fontId="16" fillId="3" borderId="36" xfId="1" applyNumberFormat="1" applyFont="1" applyFill="1" applyBorder="1" applyAlignment="1">
      <alignment horizontal="center" vertical="center"/>
    </xf>
    <xf numFmtId="3" fontId="9" fillId="0" borderId="0" xfId="1" applyNumberFormat="1" applyAlignment="1">
      <alignment vertical="center"/>
    </xf>
    <xf numFmtId="4" fontId="11" fillId="0" borderId="0" xfId="1" applyNumberFormat="1" applyFont="1" applyAlignment="1">
      <alignment vertical="center"/>
    </xf>
    <xf numFmtId="0" fontId="18" fillId="0" borderId="0" xfId="0" applyFont="1"/>
    <xf numFmtId="0" fontId="19" fillId="0" borderId="0" xfId="0" applyFont="1"/>
    <xf numFmtId="4" fontId="9" fillId="0" borderId="26" xfId="2" applyNumberFormat="1" applyFont="1" applyFill="1" applyBorder="1" applyAlignment="1" applyProtection="1">
      <alignment horizontal="center" vertical="center" wrapText="1"/>
    </xf>
    <xf numFmtId="4" fontId="9" fillId="0" borderId="25" xfId="2" applyNumberFormat="1" applyFont="1" applyFill="1" applyBorder="1" applyAlignment="1" applyProtection="1">
      <alignment horizontal="center" vertical="center" wrapText="1"/>
    </xf>
    <xf numFmtId="4" fontId="11" fillId="0" borderId="12" xfId="1" applyNumberFormat="1" applyFont="1" applyBorder="1" applyAlignment="1">
      <alignment horizontal="center" vertical="center" wrapText="1"/>
    </xf>
    <xf numFmtId="4" fontId="11" fillId="0" borderId="19" xfId="1" applyNumberFormat="1" applyFont="1" applyBorder="1" applyAlignment="1">
      <alignment horizontal="center" vertical="center" wrapText="1"/>
    </xf>
    <xf numFmtId="4" fontId="9" fillId="0" borderId="11" xfId="1" applyNumberFormat="1" applyBorder="1" applyAlignment="1" applyProtection="1">
      <alignment horizontal="justify" vertical="center" wrapText="1"/>
      <protection locked="0"/>
    </xf>
    <xf numFmtId="0" fontId="20"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xf numFmtId="0" fontId="21" fillId="0" borderId="0" xfId="0" applyFont="1" applyAlignment="1">
      <alignment wrapText="1"/>
    </xf>
    <xf numFmtId="0" fontId="22" fillId="0" borderId="0" xfId="0" applyFont="1"/>
    <xf numFmtId="0" fontId="22" fillId="0" borderId="0" xfId="0" applyFont="1" applyAlignment="1">
      <alignment wrapText="1"/>
    </xf>
    <xf numFmtId="0" fontId="23" fillId="0" borderId="0" xfId="0" applyFont="1" applyAlignment="1">
      <alignment wrapText="1"/>
    </xf>
    <xf numFmtId="0" fontId="24" fillId="0" borderId="0" xfId="0" applyFont="1"/>
    <xf numFmtId="0" fontId="24" fillId="0" borderId="0" xfId="0" applyFont="1" applyAlignment="1">
      <alignment wrapText="1"/>
    </xf>
    <xf numFmtId="0" fontId="4" fillId="0" borderId="0" xfId="0" applyFont="1" applyAlignment="1">
      <alignment wrapText="1"/>
    </xf>
    <xf numFmtId="0" fontId="1" fillId="0" borderId="37" xfId="0" applyFont="1" applyBorder="1" applyAlignment="1">
      <alignment vertical="center" wrapText="1"/>
    </xf>
    <xf numFmtId="0" fontId="9" fillId="5" borderId="37" xfId="0" applyFont="1" applyFill="1" applyBorder="1" applyAlignment="1">
      <alignment horizontal="justify" vertical="center"/>
    </xf>
    <xf numFmtId="2" fontId="9" fillId="5" borderId="37" xfId="0" applyNumberFormat="1" applyFont="1" applyFill="1" applyBorder="1" applyAlignment="1">
      <alignment horizontal="center" vertical="center"/>
    </xf>
    <xf numFmtId="0" fontId="0" fillId="0" borderId="0" xfId="0" applyAlignment="1">
      <alignment horizontal="center"/>
    </xf>
    <xf numFmtId="0" fontId="1" fillId="6" borderId="37" xfId="0" applyFont="1" applyFill="1" applyBorder="1" applyAlignment="1">
      <alignment horizontal="justify" vertical="center" wrapText="1"/>
    </xf>
    <xf numFmtId="0" fontId="11" fillId="5" borderId="37" xfId="0" applyFont="1" applyFill="1" applyBorder="1" applyAlignment="1">
      <alignment horizontal="center" vertical="center"/>
    </xf>
    <xf numFmtId="0" fontId="19" fillId="0" borderId="0" xfId="0" applyFont="1" applyAlignment="1">
      <alignment horizontal="center" vertical="center"/>
    </xf>
    <xf numFmtId="0" fontId="27" fillId="5" borderId="44" xfId="0" applyFont="1" applyFill="1" applyBorder="1" applyAlignment="1">
      <alignment horizontal="center" vertical="center" wrapText="1"/>
    </xf>
    <xf numFmtId="0" fontId="1" fillId="5" borderId="46" xfId="0" applyFont="1" applyFill="1" applyBorder="1" applyAlignment="1">
      <alignment horizontal="justify" vertical="center"/>
    </xf>
    <xf numFmtId="4" fontId="11" fillId="0" borderId="0" xfId="1" applyNumberFormat="1" applyFont="1" applyAlignment="1">
      <alignment horizontal="center" vertical="center" wrapText="1"/>
    </xf>
    <xf numFmtId="0" fontId="32" fillId="0" borderId="0" xfId="0" applyFont="1"/>
    <xf numFmtId="4" fontId="29" fillId="0" borderId="37" xfId="1" applyNumberFormat="1" applyFont="1" applyBorder="1" applyAlignment="1">
      <alignment horizontal="center" vertical="center" wrapText="1"/>
    </xf>
    <xf numFmtId="4" fontId="11" fillId="0" borderId="37" xfId="1" applyNumberFormat="1" applyFont="1" applyBorder="1" applyAlignment="1">
      <alignment horizontal="center" vertical="center" wrapText="1"/>
    </xf>
    <xf numFmtId="4" fontId="11" fillId="0" borderId="49" xfId="1" applyNumberFormat="1" applyFont="1" applyBorder="1" applyAlignment="1">
      <alignment horizontal="center" vertical="center" wrapText="1"/>
    </xf>
    <xf numFmtId="3" fontId="11" fillId="0" borderId="37" xfId="1" applyNumberFormat="1" applyFont="1" applyBorder="1" applyAlignment="1">
      <alignment horizontal="center" vertical="center"/>
    </xf>
    <xf numFmtId="0" fontId="29" fillId="0" borderId="37" xfId="0" applyFont="1" applyBorder="1" applyAlignment="1">
      <alignment horizontal="center" vertical="center" wrapText="1"/>
    </xf>
    <xf numFmtId="4" fontId="11" fillId="0" borderId="37" xfId="1" applyNumberFormat="1" applyFont="1" applyBorder="1" applyAlignment="1" applyProtection="1">
      <alignment horizontal="center" vertical="center"/>
      <protection locked="0"/>
    </xf>
    <xf numFmtId="4" fontId="11" fillId="0" borderId="0" xfId="1" applyNumberFormat="1" applyFont="1" applyAlignment="1" applyProtection="1">
      <alignment horizontal="center" vertical="center"/>
      <protection locked="0"/>
    </xf>
    <xf numFmtId="4" fontId="11" fillId="0" borderId="37" xfId="1" applyNumberFormat="1" applyFont="1" applyBorder="1" applyAlignment="1">
      <alignment horizontal="center" vertical="center"/>
    </xf>
    <xf numFmtId="4" fontId="10" fillId="0" borderId="39" xfId="1" applyNumberFormat="1" applyFont="1" applyBorder="1" applyAlignment="1" applyProtection="1">
      <alignment horizontal="center" vertical="center"/>
      <protection locked="0"/>
    </xf>
    <xf numFmtId="4" fontId="10" fillId="0" borderId="0" xfId="1" applyNumberFormat="1" applyFont="1" applyAlignment="1" applyProtection="1">
      <alignment horizontal="center" vertical="center"/>
      <protection locked="0"/>
    </xf>
    <xf numFmtId="4" fontId="10" fillId="0" borderId="0" xfId="1" applyNumberFormat="1" applyFont="1" applyAlignment="1">
      <alignment horizontal="center" vertical="center"/>
    </xf>
    <xf numFmtId="4" fontId="15" fillId="0" borderId="0" xfId="1" applyNumberFormat="1" applyFont="1" applyAlignment="1">
      <alignment vertical="center" wrapText="1"/>
    </xf>
    <xf numFmtId="4" fontId="10" fillId="0" borderId="50" xfId="1" applyNumberFormat="1" applyFont="1" applyBorder="1" applyAlignment="1">
      <alignment horizontal="center" vertical="center"/>
    </xf>
    <xf numFmtId="4" fontId="15" fillId="0" borderId="51" xfId="1" applyNumberFormat="1" applyFont="1" applyBorder="1" applyAlignment="1">
      <alignment horizontal="center" vertical="center"/>
    </xf>
    <xf numFmtId="4" fontId="29" fillId="0" borderId="52" xfId="1" applyNumberFormat="1" applyFont="1" applyBorder="1" applyAlignment="1">
      <alignment horizontal="center" vertical="center" wrapText="1"/>
    </xf>
    <xf numFmtId="4" fontId="11" fillId="0" borderId="52" xfId="1" applyNumberFormat="1" applyFont="1" applyBorder="1" applyAlignment="1">
      <alignment horizontal="center" vertical="center" wrapText="1"/>
    </xf>
    <xf numFmtId="4" fontId="11" fillId="0" borderId="0" xfId="1" applyNumberFormat="1" applyFont="1" applyAlignment="1" applyProtection="1">
      <alignment horizontal="center" vertical="center" wrapText="1"/>
      <protection locked="0"/>
    </xf>
    <xf numFmtId="3" fontId="11" fillId="0" borderId="53" xfId="1" applyNumberFormat="1" applyFont="1" applyBorder="1" applyAlignment="1">
      <alignment horizontal="center" vertical="center"/>
    </xf>
    <xf numFmtId="4" fontId="10" fillId="0" borderId="56" xfId="1" applyNumberFormat="1" applyFont="1" applyBorder="1" applyAlignment="1">
      <alignment horizontal="center" vertical="center"/>
    </xf>
    <xf numFmtId="4" fontId="11" fillId="0" borderId="31" xfId="1" applyNumberFormat="1" applyFont="1" applyBorder="1" applyAlignment="1" applyProtection="1">
      <alignment horizontal="center" vertical="center" wrapText="1"/>
      <protection locked="0"/>
    </xf>
    <xf numFmtId="4" fontId="11" fillId="0" borderId="57" xfId="1" applyNumberFormat="1" applyFont="1" applyBorder="1" applyAlignment="1">
      <alignment horizontal="center" vertical="center"/>
    </xf>
    <xf numFmtId="3" fontId="11" fillId="0" borderId="43" xfId="1" applyNumberFormat="1" applyFont="1" applyBorder="1" applyAlignment="1">
      <alignment horizontal="center" vertical="center"/>
    </xf>
    <xf numFmtId="4" fontId="10" fillId="0" borderId="59" xfId="1" applyNumberFormat="1" applyFont="1" applyBorder="1" applyAlignment="1">
      <alignment horizontal="center" vertical="center"/>
    </xf>
    <xf numFmtId="4" fontId="11" fillId="0" borderId="60" xfId="1" applyNumberFormat="1" applyFont="1" applyBorder="1" applyAlignment="1" applyProtection="1">
      <alignment horizontal="center" vertical="center" wrapText="1"/>
      <protection locked="0"/>
    </xf>
    <xf numFmtId="3" fontId="11" fillId="0" borderId="45" xfId="1" applyNumberFormat="1" applyFont="1" applyBorder="1" applyAlignment="1">
      <alignment horizontal="center" vertical="center"/>
    </xf>
    <xf numFmtId="4" fontId="10" fillId="0" borderId="62" xfId="1" applyNumberFormat="1" applyFont="1" applyBorder="1" applyAlignment="1">
      <alignment horizontal="center" vertical="center"/>
    </xf>
    <xf numFmtId="4" fontId="11" fillId="0" borderId="62" xfId="1" applyNumberFormat="1" applyFont="1" applyBorder="1" applyAlignment="1" applyProtection="1">
      <alignment horizontal="center" vertical="center" wrapText="1"/>
      <protection locked="0"/>
    </xf>
    <xf numFmtId="4" fontId="10" fillId="0" borderId="0" xfId="1" applyNumberFormat="1" applyFont="1" applyAlignment="1">
      <alignment vertical="center" wrapText="1"/>
    </xf>
    <xf numFmtId="4" fontId="15" fillId="0" borderId="32" xfId="1" applyNumberFormat="1" applyFont="1" applyBorder="1" applyAlignment="1">
      <alignment horizontal="center" vertical="center"/>
    </xf>
    <xf numFmtId="4" fontId="15" fillId="0" borderId="0" xfId="1" applyNumberFormat="1" applyFont="1" applyAlignment="1">
      <alignment horizontal="left" vertical="center"/>
    </xf>
    <xf numFmtId="4" fontId="15" fillId="0" borderId="50" xfId="1" applyNumberFormat="1" applyFont="1" applyBorder="1" applyAlignment="1">
      <alignment horizontal="center" vertical="center"/>
    </xf>
    <xf numFmtId="4" fontId="15" fillId="0" borderId="66" xfId="1" applyNumberFormat="1" applyFont="1" applyBorder="1" applyAlignment="1">
      <alignment horizontal="center" vertical="center"/>
    </xf>
    <xf numFmtId="4" fontId="15" fillId="0" borderId="70" xfId="1" applyNumberFormat="1" applyFont="1" applyBorder="1" applyAlignment="1">
      <alignment horizontal="center" vertical="center"/>
    </xf>
    <xf numFmtId="4" fontId="15" fillId="0" borderId="71" xfId="1" applyNumberFormat="1" applyFont="1" applyBorder="1" applyAlignment="1">
      <alignment horizontal="center" vertical="center"/>
    </xf>
    <xf numFmtId="4" fontId="15" fillId="0" borderId="74" xfId="1" applyNumberFormat="1" applyFont="1" applyBorder="1" applyAlignment="1">
      <alignment vertical="center"/>
    </xf>
    <xf numFmtId="4" fontId="15" fillId="0" borderId="75" xfId="1" applyNumberFormat="1" applyFont="1" applyBorder="1" applyAlignment="1">
      <alignment vertical="center"/>
    </xf>
    <xf numFmtId="4" fontId="13" fillId="0" borderId="9" xfId="1" applyNumberFormat="1" applyFont="1" applyBorder="1" applyAlignment="1">
      <alignment horizontal="center" vertical="center"/>
    </xf>
    <xf numFmtId="4" fontId="13" fillId="0" borderId="9" xfId="1" applyNumberFormat="1" applyFont="1" applyBorder="1" applyAlignment="1">
      <alignment horizontal="left" vertical="center"/>
    </xf>
    <xf numFmtId="4" fontId="13" fillId="0" borderId="77" xfId="2" applyNumberFormat="1" applyFont="1" applyFill="1" applyBorder="1" applyAlignment="1" applyProtection="1">
      <alignment horizontal="center" vertical="center"/>
    </xf>
    <xf numFmtId="4" fontId="13" fillId="0" borderId="36" xfId="2" applyNumberFormat="1" applyFont="1" applyFill="1" applyBorder="1" applyAlignment="1" applyProtection="1">
      <alignment horizontal="center" vertical="center"/>
    </xf>
    <xf numFmtId="0" fontId="26" fillId="0" borderId="46" xfId="0" applyFont="1" applyBorder="1" applyAlignment="1">
      <alignment vertical="center" wrapText="1"/>
    </xf>
    <xf numFmtId="0" fontId="11" fillId="5" borderId="46" xfId="0" applyFont="1" applyFill="1" applyBorder="1" applyAlignment="1">
      <alignment horizontal="center" vertical="center"/>
    </xf>
    <xf numFmtId="0" fontId="30" fillId="5" borderId="46" xfId="0" applyFont="1" applyFill="1" applyBorder="1" applyAlignment="1">
      <alignment horizontal="center" vertical="center"/>
    </xf>
    <xf numFmtId="4" fontId="1" fillId="0" borderId="46" xfId="0" applyNumberFormat="1" applyFont="1" applyBorder="1" applyAlignment="1">
      <alignment horizontal="center" vertical="center"/>
    </xf>
    <xf numFmtId="0" fontId="27" fillId="5" borderId="47" xfId="0" applyFont="1" applyFill="1" applyBorder="1" applyAlignment="1">
      <alignment horizontal="center" vertical="center" wrapText="1"/>
    </xf>
    <xf numFmtId="0" fontId="11" fillId="4" borderId="37" xfId="3" applyFont="1" applyFill="1" applyBorder="1" applyAlignment="1">
      <alignment horizontal="center" vertical="center" wrapText="1"/>
    </xf>
    <xf numFmtId="0" fontId="11" fillId="5" borderId="43" xfId="3" applyFont="1" applyFill="1" applyBorder="1" applyAlignment="1">
      <alignment horizontal="center" vertical="center" wrapText="1"/>
    </xf>
    <xf numFmtId="0" fontId="9" fillId="0" borderId="37" xfId="0" applyFont="1" applyBorder="1" applyAlignment="1">
      <alignment horizontal="center" vertical="center" wrapText="1"/>
    </xf>
    <xf numFmtId="0" fontId="9" fillId="0" borderId="46" xfId="0" applyFont="1" applyBorder="1" applyAlignment="1">
      <alignment horizontal="center" vertical="center" wrapText="1"/>
    </xf>
    <xf numFmtId="0" fontId="9" fillId="5" borderId="37" xfId="0" applyFont="1" applyFill="1" applyBorder="1" applyAlignment="1">
      <alignment horizontal="center" vertical="center"/>
    </xf>
    <xf numFmtId="0" fontId="9" fillId="5" borderId="46" xfId="0" applyFont="1" applyFill="1" applyBorder="1" applyAlignment="1">
      <alignment horizontal="center" vertical="center"/>
    </xf>
    <xf numFmtId="0" fontId="11" fillId="4" borderId="42" xfId="3" applyFont="1" applyFill="1" applyBorder="1" applyAlignment="1">
      <alignment horizontal="center" vertical="center" wrapText="1"/>
    </xf>
    <xf numFmtId="0" fontId="11" fillId="4" borderId="44" xfId="3" applyFont="1" applyFill="1" applyBorder="1" applyAlignment="1">
      <alignment horizontal="center" vertical="center" wrapText="1"/>
    </xf>
    <xf numFmtId="0" fontId="35" fillId="0" borderId="0" xfId="0" applyFont="1" applyBorder="1" applyAlignment="1">
      <alignment horizontal="center"/>
    </xf>
    <xf numFmtId="0" fontId="31" fillId="0" borderId="0" xfId="0" applyFont="1" applyBorder="1" applyAlignment="1">
      <alignment horizontal="center" wrapText="1"/>
    </xf>
    <xf numFmtId="0" fontId="25" fillId="0" borderId="48" xfId="0" applyFont="1" applyBorder="1" applyAlignment="1">
      <alignment horizontal="center" wrapText="1"/>
    </xf>
    <xf numFmtId="0" fontId="11" fillId="4" borderId="40" xfId="3" applyFont="1" applyFill="1" applyBorder="1" applyAlignment="1">
      <alignment horizontal="center" vertical="center" wrapText="1"/>
    </xf>
    <xf numFmtId="0" fontId="11" fillId="4" borderId="43" xfId="3" applyFont="1" applyFill="1" applyBorder="1" applyAlignment="1">
      <alignment horizontal="center" vertical="center" wrapText="1"/>
    </xf>
    <xf numFmtId="0" fontId="11" fillId="4" borderId="41" xfId="3" applyFont="1" applyFill="1" applyBorder="1" applyAlignment="1">
      <alignment horizontal="center" vertical="center" wrapText="1"/>
    </xf>
    <xf numFmtId="0" fontId="11" fillId="4" borderId="37" xfId="3" applyFont="1" applyFill="1" applyBorder="1" applyAlignment="1">
      <alignment horizontal="center" vertical="center" wrapText="1"/>
    </xf>
    <xf numFmtId="2" fontId="11" fillId="4" borderId="41" xfId="3" applyNumberFormat="1" applyFont="1" applyFill="1" applyBorder="1" applyAlignment="1">
      <alignment horizontal="center" vertical="center" wrapText="1"/>
    </xf>
    <xf numFmtId="2" fontId="11" fillId="4" borderId="37" xfId="3" applyNumberFormat="1" applyFont="1" applyFill="1" applyBorder="1" applyAlignment="1">
      <alignment horizontal="center" vertical="center" wrapText="1"/>
    </xf>
    <xf numFmtId="0" fontId="20" fillId="0" borderId="0" xfId="0" applyFont="1" applyAlignment="1">
      <alignment horizontal="center" wrapText="1"/>
    </xf>
    <xf numFmtId="0" fontId="19" fillId="0" borderId="0" xfId="0" applyFont="1" applyAlignment="1">
      <alignment horizontal="center" wrapText="1"/>
    </xf>
    <xf numFmtId="0" fontId="21" fillId="0" borderId="0" xfId="0" applyFont="1" applyAlignment="1">
      <alignment horizontal="center" wrapText="1"/>
    </xf>
    <xf numFmtId="0" fontId="19"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xf>
    <xf numFmtId="0" fontId="24" fillId="0" borderId="0" xfId="0" applyFont="1" applyAlignment="1">
      <alignment horizontal="center"/>
    </xf>
    <xf numFmtId="4" fontId="15" fillId="0" borderId="67" xfId="1" applyNumberFormat="1" applyFont="1" applyBorder="1" applyAlignment="1">
      <alignment horizontal="left" vertical="center"/>
    </xf>
    <xf numFmtId="4" fontId="15" fillId="0" borderId="68" xfId="1" applyNumberFormat="1" applyFont="1" applyBorder="1" applyAlignment="1">
      <alignment horizontal="left" vertical="center"/>
    </xf>
    <xf numFmtId="4" fontId="15" fillId="0" borderId="69" xfId="1" applyNumberFormat="1" applyFont="1" applyBorder="1" applyAlignment="1">
      <alignment horizontal="left" vertical="center"/>
    </xf>
    <xf numFmtId="4" fontId="15" fillId="0" borderId="72" xfId="1" applyNumberFormat="1" applyFont="1" applyBorder="1" applyAlignment="1">
      <alignment horizontal="center" vertical="center"/>
    </xf>
    <xf numFmtId="4" fontId="15" fillId="0" borderId="73" xfId="1" applyNumberFormat="1" applyFont="1" applyBorder="1" applyAlignment="1">
      <alignment horizontal="center" vertical="center"/>
    </xf>
    <xf numFmtId="4" fontId="16" fillId="0" borderId="11" xfId="1" applyNumberFormat="1" applyFont="1" applyBorder="1" applyAlignment="1">
      <alignment horizontal="center" vertical="center"/>
    </xf>
    <xf numFmtId="4" fontId="16" fillId="0" borderId="4" xfId="1" applyNumberFormat="1" applyFont="1" applyBorder="1" applyAlignment="1">
      <alignment horizontal="center" vertical="center"/>
    </xf>
    <xf numFmtId="4" fontId="16" fillId="0" borderId="76" xfId="1" applyNumberFormat="1" applyFont="1" applyBorder="1" applyAlignment="1">
      <alignment horizontal="center" vertical="center"/>
    </xf>
    <xf numFmtId="4" fontId="10" fillId="0" borderId="1" xfId="1" applyNumberFormat="1" applyFont="1" applyBorder="1" applyAlignment="1">
      <alignment horizontal="center" vertical="center" wrapText="1"/>
    </xf>
    <xf numFmtId="4" fontId="10" fillId="0" borderId="2" xfId="1" applyNumberFormat="1" applyFont="1" applyBorder="1" applyAlignment="1">
      <alignment horizontal="center" vertical="center" wrapText="1"/>
    </xf>
    <xf numFmtId="4" fontId="10" fillId="0" borderId="3" xfId="1" applyNumberFormat="1" applyFont="1" applyBorder="1" applyAlignment="1">
      <alignment horizontal="center" vertical="center" wrapText="1"/>
    </xf>
    <xf numFmtId="4" fontId="10" fillId="0" borderId="11" xfId="1" applyNumberFormat="1" applyFont="1" applyBorder="1" applyAlignment="1">
      <alignment horizontal="center" vertical="center" wrapText="1"/>
    </xf>
    <xf numFmtId="4" fontId="10" fillId="0" borderId="4" xfId="1" applyNumberFormat="1" applyFont="1" applyBorder="1" applyAlignment="1">
      <alignment horizontal="center" vertical="center" wrapText="1"/>
    </xf>
    <xf numFmtId="4" fontId="10" fillId="0" borderId="5" xfId="1" applyNumberFormat="1" applyFont="1" applyBorder="1" applyAlignment="1">
      <alignment horizontal="center" vertical="center" wrapText="1"/>
    </xf>
    <xf numFmtId="4" fontId="34" fillId="0" borderId="11" xfId="1" applyNumberFormat="1" applyFont="1" applyBorder="1" applyAlignment="1">
      <alignment horizontal="center" vertical="center"/>
    </xf>
    <xf numFmtId="4" fontId="34" fillId="0" borderId="4" xfId="1" applyNumberFormat="1" applyFont="1" applyBorder="1" applyAlignment="1">
      <alignment horizontal="center" vertical="center"/>
    </xf>
    <xf numFmtId="4" fontId="34" fillId="0" borderId="5" xfId="1" applyNumberFormat="1" applyFont="1" applyBorder="1" applyAlignment="1">
      <alignment horizontal="center" vertical="center"/>
    </xf>
    <xf numFmtId="4" fontId="15" fillId="0" borderId="63" xfId="1" applyNumberFormat="1" applyFont="1" applyBorder="1" applyAlignment="1">
      <alignment horizontal="left" vertical="center"/>
    </xf>
    <xf numFmtId="4" fontId="15" fillId="0" borderId="64" xfId="1" applyNumberFormat="1" applyFont="1" applyBorder="1" applyAlignment="1">
      <alignment horizontal="left" vertical="center"/>
    </xf>
    <xf numFmtId="4" fontId="15" fillId="0" borderId="65" xfId="1" applyNumberFormat="1" applyFont="1" applyBorder="1" applyAlignment="1">
      <alignment horizontal="left" vertical="center"/>
    </xf>
    <xf numFmtId="4" fontId="15" fillId="0" borderId="11" xfId="1" applyNumberFormat="1" applyFont="1" applyBorder="1" applyAlignment="1">
      <alignment horizontal="center" vertical="center" wrapText="1"/>
    </xf>
    <xf numFmtId="4" fontId="15" fillId="0" borderId="4" xfId="1" applyNumberFormat="1" applyFont="1" applyBorder="1" applyAlignment="1">
      <alignment horizontal="center" vertical="center" wrapText="1"/>
    </xf>
    <xf numFmtId="4" fontId="15" fillId="0" borderId="5" xfId="1" applyNumberFormat="1" applyFont="1" applyBorder="1" applyAlignment="1">
      <alignment horizontal="center" vertical="center" wrapText="1"/>
    </xf>
    <xf numFmtId="3" fontId="10" fillId="0" borderId="11" xfId="1" applyNumberFormat="1" applyFont="1" applyBorder="1" applyAlignment="1">
      <alignment horizontal="center" vertical="center" wrapText="1"/>
    </xf>
    <xf numFmtId="3" fontId="33" fillId="0" borderId="4" xfId="1" applyNumberFormat="1" applyFont="1" applyBorder="1" applyAlignment="1">
      <alignment horizontal="center" vertical="center"/>
    </xf>
    <xf numFmtId="3" fontId="33" fillId="0" borderId="5" xfId="1" applyNumberFormat="1" applyFont="1" applyBorder="1" applyAlignment="1">
      <alignment horizontal="center" vertical="center"/>
    </xf>
    <xf numFmtId="4" fontId="9" fillId="0" borderId="38" xfId="1" applyNumberFormat="1" applyBorder="1" applyAlignment="1">
      <alignment horizontal="justify" vertical="center" wrapText="1"/>
    </xf>
    <xf numFmtId="0" fontId="7" fillId="0" borderId="38"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5" xfId="0" applyFont="1" applyBorder="1" applyAlignment="1">
      <alignment horizontal="justify" vertical="center" wrapText="1"/>
    </xf>
    <xf numFmtId="4" fontId="9" fillId="0" borderId="37" xfId="1" applyNumberFormat="1" applyBorder="1" applyAlignment="1">
      <alignment horizontal="justify" vertical="center" wrapText="1"/>
    </xf>
    <xf numFmtId="0" fontId="7" fillId="0" borderId="37"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44" xfId="0" applyFont="1" applyBorder="1" applyAlignment="1">
      <alignment horizontal="justify" vertical="center" wrapText="1"/>
    </xf>
    <xf numFmtId="4" fontId="9" fillId="0" borderId="46" xfId="1" applyNumberFormat="1" applyBorder="1" applyAlignment="1">
      <alignment horizontal="justify" vertical="center" wrapText="1"/>
    </xf>
    <xf numFmtId="0" fontId="7" fillId="0" borderId="46" xfId="0" applyFont="1" applyBorder="1" applyAlignment="1">
      <alignment horizontal="justify" vertical="center" wrapText="1"/>
    </xf>
    <xf numFmtId="0" fontId="7" fillId="0" borderId="61" xfId="0" applyFont="1" applyBorder="1" applyAlignment="1">
      <alignment horizontal="justify" vertical="center" wrapText="1"/>
    </xf>
    <xf numFmtId="0" fontId="7" fillId="0" borderId="47" xfId="0" applyFont="1" applyBorder="1" applyAlignment="1">
      <alignment horizontal="justify" vertical="center" wrapText="1"/>
    </xf>
    <xf numFmtId="4" fontId="11" fillId="0" borderId="37" xfId="1" applyNumberFormat="1" applyFont="1" applyBorder="1" applyAlignment="1">
      <alignment horizontal="justify" vertical="center" wrapText="1"/>
    </xf>
    <xf numFmtId="4" fontId="10" fillId="0" borderId="39" xfId="1" applyNumberFormat="1" applyFont="1" applyBorder="1" applyAlignment="1">
      <alignment horizontal="center" vertical="center" wrapText="1"/>
    </xf>
    <xf numFmtId="4" fontId="12" fillId="0" borderId="11" xfId="1" applyNumberFormat="1" applyFont="1" applyBorder="1" applyAlignment="1">
      <alignment horizontal="center" vertical="center"/>
    </xf>
    <xf numFmtId="4" fontId="12" fillId="0" borderId="4" xfId="1" applyNumberFormat="1" applyFont="1" applyBorder="1" applyAlignment="1">
      <alignment horizontal="center" vertical="center"/>
    </xf>
    <xf numFmtId="4" fontId="12" fillId="0" borderId="5" xfId="1" applyNumberFormat="1" applyFont="1" applyBorder="1" applyAlignment="1">
      <alignment horizontal="center" vertical="center"/>
    </xf>
    <xf numFmtId="4" fontId="33" fillId="0" borderId="37" xfId="1" applyNumberFormat="1" applyFont="1" applyBorder="1" applyAlignment="1">
      <alignment horizontal="center" vertical="center" wrapText="1"/>
    </xf>
    <xf numFmtId="0" fontId="7" fillId="0" borderId="37"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 fontId="10" fillId="0" borderId="1" xfId="1" applyNumberFormat="1" applyFont="1" applyBorder="1" applyAlignment="1">
      <alignment horizontal="left" vertical="center"/>
    </xf>
    <xf numFmtId="4" fontId="10" fillId="0" borderId="2" xfId="1" applyNumberFormat="1" applyFont="1" applyBorder="1" applyAlignment="1">
      <alignment horizontal="left" vertical="center"/>
    </xf>
    <xf numFmtId="4" fontId="9" fillId="0" borderId="2" xfId="1" applyNumberFormat="1" applyBorder="1" applyAlignment="1">
      <alignment horizontal="left" vertical="center"/>
    </xf>
    <xf numFmtId="4" fontId="9" fillId="0" borderId="26" xfId="2" applyNumberFormat="1" applyFont="1" applyFill="1" applyBorder="1" applyAlignment="1" applyProtection="1">
      <alignment horizontal="center" vertical="center" wrapText="1"/>
    </xf>
    <xf numFmtId="4" fontId="9" fillId="0" borderId="25" xfId="2" applyNumberFormat="1" applyFont="1" applyFill="1" applyBorder="1" applyAlignment="1" applyProtection="1">
      <alignment horizontal="center" vertical="center" wrapText="1"/>
    </xf>
    <xf numFmtId="4" fontId="10" fillId="0" borderId="6" xfId="1" applyNumberFormat="1" applyFont="1" applyBorder="1" applyAlignment="1">
      <alignment horizontal="left" vertical="center"/>
    </xf>
    <xf numFmtId="4" fontId="10" fillId="0" borderId="0" xfId="1" applyNumberFormat="1" applyFont="1" applyAlignment="1">
      <alignment horizontal="left" vertical="center"/>
    </xf>
    <xf numFmtId="4" fontId="9" fillId="0" borderId="0" xfId="1" applyNumberFormat="1" applyAlignment="1">
      <alignment horizontal="left" vertical="center"/>
    </xf>
    <xf numFmtId="4" fontId="11" fillId="0" borderId="6" xfId="1" applyNumberFormat="1" applyFont="1" applyBorder="1" applyAlignment="1">
      <alignment horizontal="center" vertical="center" wrapText="1"/>
    </xf>
    <xf numFmtId="4" fontId="11" fillId="0" borderId="12" xfId="1" applyNumberFormat="1" applyFont="1" applyBorder="1" applyAlignment="1">
      <alignment horizontal="center" vertical="center" wrapText="1"/>
    </xf>
    <xf numFmtId="4" fontId="9" fillId="0" borderId="8" xfId="1" applyNumberFormat="1" applyBorder="1" applyAlignment="1">
      <alignment horizontal="center" vertical="center" wrapText="1"/>
    </xf>
    <xf numFmtId="4" fontId="9" fillId="0" borderId="19" xfId="1" applyNumberFormat="1" applyBorder="1" applyAlignment="1">
      <alignment horizontal="center" vertical="center" wrapText="1"/>
    </xf>
    <xf numFmtId="4" fontId="11" fillId="0" borderId="13" xfId="1" applyNumberFormat="1" applyFont="1" applyBorder="1" applyAlignment="1">
      <alignment horizontal="center" vertical="center" wrapText="1"/>
    </xf>
    <xf numFmtId="4" fontId="11" fillId="0" borderId="20" xfId="1" applyNumberFormat="1" applyFont="1" applyBorder="1" applyAlignment="1">
      <alignment horizontal="center" vertical="center" wrapText="1"/>
    </xf>
    <xf numFmtId="4" fontId="11" fillId="0" borderId="14" xfId="1" applyNumberFormat="1" applyFont="1" applyBorder="1" applyAlignment="1">
      <alignment horizontal="center" vertical="center" wrapText="1"/>
    </xf>
    <xf numFmtId="4" fontId="11" fillId="0" borderId="15" xfId="1" applyNumberFormat="1" applyFont="1" applyBorder="1" applyAlignment="1">
      <alignment horizontal="center" vertical="center" wrapText="1"/>
    </xf>
    <xf numFmtId="4" fontId="11" fillId="0" borderId="19" xfId="1" applyNumberFormat="1" applyFont="1" applyBorder="1" applyAlignment="1">
      <alignment horizontal="center" vertical="center" wrapText="1"/>
    </xf>
    <xf numFmtId="4" fontId="11" fillId="0" borderId="16" xfId="1" applyNumberFormat="1" applyFont="1" applyBorder="1" applyAlignment="1">
      <alignment horizontal="center" vertical="center" wrapText="1"/>
    </xf>
    <xf numFmtId="4" fontId="11" fillId="0" borderId="21" xfId="1" applyNumberFormat="1" applyFont="1" applyBorder="1" applyAlignment="1">
      <alignment horizontal="center" vertical="center" wrapText="1"/>
    </xf>
    <xf numFmtId="4" fontId="11" fillId="0" borderId="17" xfId="1" applyNumberFormat="1" applyFont="1" applyBorder="1" applyAlignment="1">
      <alignment horizontal="center" vertical="center" wrapText="1"/>
    </xf>
    <xf numFmtId="4" fontId="11" fillId="0" borderId="22" xfId="1" applyNumberFormat="1" applyFont="1" applyBorder="1" applyAlignment="1">
      <alignment horizontal="center" vertical="center" wrapText="1"/>
    </xf>
    <xf numFmtId="4" fontId="11" fillId="0" borderId="0" xfId="1" applyNumberFormat="1" applyFont="1" applyAlignment="1">
      <alignment horizontal="center" vertical="center" wrapText="1"/>
    </xf>
    <xf numFmtId="4" fontId="9" fillId="0" borderId="0" xfId="1" applyNumberFormat="1" applyAlignment="1">
      <alignment horizontal="center" vertical="center" wrapText="1"/>
    </xf>
    <xf numFmtId="4" fontId="11" fillId="0" borderId="18" xfId="1" applyNumberFormat="1" applyFont="1" applyBorder="1" applyAlignment="1">
      <alignment horizontal="center" vertical="center" wrapText="1"/>
    </xf>
    <xf numFmtId="4" fontId="9" fillId="0" borderId="23" xfId="1" applyNumberFormat="1" applyBorder="1" applyAlignment="1">
      <alignment horizontal="center" vertical="center" wrapText="1"/>
    </xf>
    <xf numFmtId="4" fontId="11" fillId="0" borderId="11" xfId="1" applyNumberFormat="1" applyFont="1" applyBorder="1" applyAlignment="1">
      <alignment horizontal="center" vertical="center" wrapText="1"/>
    </xf>
    <xf numFmtId="4" fontId="11" fillId="0" borderId="5" xfId="1" applyNumberFormat="1" applyFont="1" applyBorder="1" applyAlignment="1">
      <alignment horizontal="center" vertical="center" wrapText="1"/>
    </xf>
    <xf numFmtId="4" fontId="9" fillId="0" borderId="4" xfId="1" applyNumberFormat="1" applyBorder="1" applyAlignment="1" applyProtection="1">
      <alignment horizontal="left" vertical="center" wrapText="1"/>
      <protection locked="0"/>
    </xf>
    <xf numFmtId="4" fontId="9" fillId="0" borderId="5" xfId="1" applyNumberFormat="1" applyBorder="1" applyAlignment="1" applyProtection="1">
      <alignment horizontal="left" vertical="center" wrapText="1"/>
      <protection locked="0"/>
    </xf>
    <xf numFmtId="4" fontId="9" fillId="0" borderId="11" xfId="1" applyNumberFormat="1" applyBorder="1" applyAlignment="1" applyProtection="1">
      <alignment horizontal="justify" vertical="center" wrapText="1"/>
      <protection locked="0"/>
    </xf>
    <xf numFmtId="4" fontId="9" fillId="0" borderId="4" xfId="1" applyNumberFormat="1" applyBorder="1" applyAlignment="1" applyProtection="1">
      <alignment horizontal="justify" vertical="center" wrapText="1"/>
      <protection locked="0"/>
    </xf>
    <xf numFmtId="4" fontId="9" fillId="0" borderId="5" xfId="1" applyNumberFormat="1" applyBorder="1" applyAlignment="1" applyProtection="1">
      <alignment horizontal="justify" vertical="center" wrapText="1"/>
      <protection locked="0"/>
    </xf>
    <xf numFmtId="3" fontId="15" fillId="2" borderId="11" xfId="1" applyNumberFormat="1" applyFont="1" applyFill="1" applyBorder="1" applyAlignment="1">
      <alignment horizontal="center" vertical="center"/>
    </xf>
    <xf numFmtId="3" fontId="15" fillId="2" borderId="4" xfId="1" applyNumberFormat="1" applyFont="1" applyFill="1" applyBorder="1" applyAlignment="1">
      <alignment horizontal="center" vertical="center"/>
    </xf>
    <xf numFmtId="3" fontId="15" fillId="2" borderId="5" xfId="1" applyNumberFormat="1" applyFont="1" applyFill="1" applyBorder="1" applyAlignment="1">
      <alignment horizontal="center" vertical="center"/>
    </xf>
    <xf numFmtId="3" fontId="16" fillId="0" borderId="11" xfId="1" applyNumberFormat="1" applyFont="1" applyBorder="1" applyAlignment="1">
      <alignment horizontal="center" vertical="center"/>
    </xf>
    <xf numFmtId="3" fontId="16" fillId="0" borderId="4" xfId="1" applyNumberFormat="1" applyFont="1" applyBorder="1" applyAlignment="1">
      <alignment horizontal="center" vertical="center"/>
    </xf>
    <xf numFmtId="3" fontId="16" fillId="0" borderId="5" xfId="1" applyNumberFormat="1" applyFont="1" applyBorder="1" applyAlignment="1">
      <alignment horizontal="center" vertical="center"/>
    </xf>
    <xf numFmtId="4" fontId="11" fillId="0" borderId="8" xfId="1" applyNumberFormat="1" applyFont="1" applyBorder="1" applyAlignment="1">
      <alignment horizontal="center" vertical="center" wrapText="1"/>
    </xf>
    <xf numFmtId="4" fontId="11" fillId="0" borderId="10" xfId="1" applyNumberFormat="1" applyFont="1" applyBorder="1" applyAlignment="1">
      <alignment horizontal="center" vertical="center" wrapText="1"/>
    </xf>
    <xf numFmtId="4" fontId="9" fillId="0" borderId="8" xfId="1" applyNumberFormat="1" applyBorder="1" applyAlignment="1" applyProtection="1">
      <alignment horizontal="justify" vertical="center" wrapText="1"/>
      <protection locked="0"/>
    </xf>
    <xf numFmtId="4" fontId="9" fillId="0" borderId="9" xfId="1" applyNumberFormat="1" applyBorder="1" applyAlignment="1" applyProtection="1">
      <alignment horizontal="justify" vertical="center" wrapText="1"/>
      <protection locked="0"/>
    </xf>
    <xf numFmtId="4" fontId="9" fillId="0" borderId="10" xfId="1" applyNumberFormat="1" applyBorder="1" applyAlignment="1" applyProtection="1">
      <alignment horizontal="justify" vertical="center" wrapText="1"/>
      <protection locked="0"/>
    </xf>
    <xf numFmtId="4" fontId="9" fillId="0" borderId="11" xfId="1" applyNumberFormat="1" applyBorder="1" applyAlignment="1" applyProtection="1">
      <alignment horizontal="left" vertical="center" wrapText="1"/>
      <protection locked="0"/>
    </xf>
    <xf numFmtId="4" fontId="11" fillId="0" borderId="24" xfId="1" applyNumberFormat="1" applyFont="1" applyBorder="1" applyAlignment="1" applyProtection="1">
      <alignment horizontal="justify" vertical="center" wrapText="1"/>
      <protection locked="0"/>
    </xf>
    <xf numFmtId="4" fontId="11" fillId="0" borderId="25" xfId="1" applyNumberFormat="1" applyFont="1" applyBorder="1" applyAlignment="1" applyProtection="1">
      <alignment horizontal="justify" vertical="center" wrapText="1"/>
      <protection locked="0"/>
    </xf>
    <xf numFmtId="4" fontId="16" fillId="3" borderId="33" xfId="1" applyNumberFormat="1" applyFont="1" applyFill="1" applyBorder="1" applyAlignment="1">
      <alignment horizontal="center" vertical="center"/>
    </xf>
    <xf numFmtId="4" fontId="16" fillId="3" borderId="34" xfId="1" applyNumberFormat="1" applyFont="1" applyFill="1" applyBorder="1" applyAlignment="1">
      <alignment horizontal="center" vertical="center"/>
    </xf>
    <xf numFmtId="4" fontId="16" fillId="3" borderId="35" xfId="1" applyNumberFormat="1" applyFont="1" applyFill="1" applyBorder="1" applyAlignment="1">
      <alignment horizontal="center" vertical="center"/>
    </xf>
    <xf numFmtId="4" fontId="28" fillId="0" borderId="8" xfId="1" applyNumberFormat="1" applyFont="1" applyBorder="1" applyAlignment="1" applyProtection="1">
      <alignment horizontal="left" vertical="center" wrapText="1"/>
      <protection locked="0"/>
    </xf>
    <xf numFmtId="4" fontId="28" fillId="0" borderId="9" xfId="1" applyNumberFormat="1" applyFont="1" applyBorder="1" applyAlignment="1" applyProtection="1">
      <alignment horizontal="left" vertical="center" wrapText="1"/>
      <protection locked="0"/>
    </xf>
    <xf numFmtId="4" fontId="28" fillId="0" borderId="10" xfId="1" applyNumberFormat="1" applyFont="1" applyBorder="1" applyAlignment="1" applyProtection="1">
      <alignment horizontal="left" vertical="center" wrapText="1"/>
      <protection locked="0"/>
    </xf>
    <xf numFmtId="4" fontId="15" fillId="0" borderId="6" xfId="1" applyNumberFormat="1" applyFont="1" applyBorder="1" applyAlignment="1">
      <alignment horizontal="center" vertical="center"/>
    </xf>
    <xf numFmtId="4" fontId="15" fillId="0" borderId="0" xfId="1" applyNumberFormat="1" applyFont="1" applyAlignment="1">
      <alignment horizontal="center" vertical="center"/>
    </xf>
    <xf numFmtId="4" fontId="15" fillId="0" borderId="7" xfId="1" applyNumberFormat="1" applyFont="1" applyBorder="1" applyAlignment="1">
      <alignment horizontal="center" vertical="center"/>
    </xf>
  </cellXfs>
  <cellStyles count="4">
    <cellStyle name="Millares [0] 3" xfId="2" xr:uid="{00000000-0005-0000-0000-000000000000}"/>
    <cellStyle name="Normal" xfId="0" builtinId="0"/>
    <cellStyle name="Normal 2" xfId="3"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270933</xdr:colOff>
      <xdr:row>0</xdr:row>
      <xdr:rowOff>42333</xdr:rowOff>
    </xdr:from>
    <xdr:to>
      <xdr:col>2</xdr:col>
      <xdr:colOff>1718733</xdr:colOff>
      <xdr:row>2</xdr:row>
      <xdr:rowOff>143933</xdr:rowOff>
    </xdr:to>
    <xdr:pic>
      <xdr:nvPicPr>
        <xdr:cNvPr id="2" name="WordPictureWatermark1242536830">
          <a:extLst>
            <a:ext uri="{FF2B5EF4-FFF2-40B4-BE49-F238E27FC236}">
              <a16:creationId xmlns:a16="http://schemas.microsoft.com/office/drawing/2014/main" id="{AEC94361-D79C-4534-8C62-D4948DE5BA9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270933" y="42333"/>
          <a:ext cx="2103120" cy="467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96539" cy="105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149086</xdr:colOff>
      <xdr:row>0</xdr:row>
      <xdr:rowOff>0</xdr:rowOff>
    </xdr:from>
    <xdr:to>
      <xdr:col>4</xdr:col>
      <xdr:colOff>339585</xdr:colOff>
      <xdr:row>2</xdr:row>
      <xdr:rowOff>210377</xdr:rowOff>
    </xdr:to>
    <xdr:pic>
      <xdr:nvPicPr>
        <xdr:cNvPr id="2" name="WordPictureWatermark1242536830">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6"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ana/Documents/INSCRIPCIONES%20CV%202021/EVALUACION%20CE-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
      <sheetName val="2"/>
      <sheetName val="3"/>
      <sheetName val="4"/>
      <sheetName val="EVALUACIÓN DEL PERFIL"/>
    </sheetNames>
    <sheetDataSet>
      <sheetData sheetId="0">
        <row r="1">
          <cell r="A1" t="str">
            <v>CIENCIAS DE LA EDUCACIÓN</v>
          </cell>
        </row>
        <row r="2">
          <cell r="AC2" t="str">
            <v>PLANTA</v>
          </cell>
        </row>
      </sheetData>
      <sheetData sheetId="1">
        <row r="10">
          <cell r="E10"/>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19C87-F1A2-45E8-8108-541E07CF21E4}">
  <dimension ref="A1:J10"/>
  <sheetViews>
    <sheetView tabSelected="1" zoomScale="70" zoomScaleNormal="70" workbookViewId="0">
      <selection activeCell="I6" sqref="I6"/>
    </sheetView>
  </sheetViews>
  <sheetFormatPr baseColWidth="10" defaultRowHeight="14.4" x14ac:dyDescent="0.3"/>
  <cols>
    <col min="1" max="1" width="5.77734375" style="74" customWidth="1"/>
    <col min="2" max="2" width="25.6640625" bestFit="1" customWidth="1"/>
    <col min="3" max="3" width="47.5546875" customWidth="1"/>
    <col min="4" max="4" width="18.44140625" customWidth="1"/>
    <col min="5" max="5" width="18.6640625" customWidth="1"/>
    <col min="6" max="6" width="22.33203125" customWidth="1"/>
    <col min="7" max="8" width="9.6640625" customWidth="1"/>
    <col min="9" max="9" width="12.6640625" style="71" customWidth="1"/>
    <col min="10" max="10" width="45.6640625" customWidth="1"/>
  </cols>
  <sheetData>
    <row r="1" spans="1:10" ht="29.4" customHeight="1" x14ac:dyDescent="0.4">
      <c r="A1" s="132" t="s">
        <v>275</v>
      </c>
      <c r="B1" s="132"/>
      <c r="C1" s="132"/>
      <c r="D1" s="132"/>
      <c r="E1" s="132"/>
      <c r="F1" s="132"/>
      <c r="G1" s="132"/>
      <c r="H1" s="132"/>
      <c r="I1" s="132"/>
      <c r="J1" s="132"/>
    </row>
    <row r="2" spans="1:10" ht="41.4" customHeight="1" x14ac:dyDescent="0.3">
      <c r="A2" s="133" t="s">
        <v>357</v>
      </c>
      <c r="B2" s="133"/>
      <c r="C2" s="133"/>
      <c r="D2" s="133"/>
      <c r="E2" s="133"/>
      <c r="F2" s="133"/>
      <c r="G2" s="133"/>
      <c r="H2" s="133"/>
      <c r="I2" s="133"/>
      <c r="J2" s="133"/>
    </row>
    <row r="3" spans="1:10" ht="15" thickBot="1" x14ac:dyDescent="0.35">
      <c r="A3" s="134"/>
      <c r="B3" s="134"/>
      <c r="C3" s="134"/>
      <c r="D3" s="134"/>
      <c r="E3" s="134"/>
      <c r="F3" s="134"/>
      <c r="G3" s="134"/>
      <c r="H3" s="134"/>
      <c r="I3" s="134"/>
      <c r="J3" s="134"/>
    </row>
    <row r="4" spans="1:10" ht="75" customHeight="1" x14ac:dyDescent="0.3">
      <c r="A4" s="135" t="s">
        <v>276</v>
      </c>
      <c r="B4" s="137" t="s">
        <v>277</v>
      </c>
      <c r="C4" s="137" t="s">
        <v>278</v>
      </c>
      <c r="D4" s="137" t="s">
        <v>279</v>
      </c>
      <c r="E4" s="137" t="s">
        <v>280</v>
      </c>
      <c r="F4" s="137"/>
      <c r="G4" s="137" t="s">
        <v>281</v>
      </c>
      <c r="H4" s="137"/>
      <c r="I4" s="139" t="s">
        <v>282</v>
      </c>
      <c r="J4" s="130" t="s">
        <v>283</v>
      </c>
    </row>
    <row r="5" spans="1:10" x14ac:dyDescent="0.3">
      <c r="A5" s="136"/>
      <c r="B5" s="138"/>
      <c r="C5" s="138"/>
      <c r="D5" s="138"/>
      <c r="E5" s="124" t="s">
        <v>0</v>
      </c>
      <c r="F5" s="124" t="s">
        <v>284</v>
      </c>
      <c r="G5" s="124" t="s">
        <v>9</v>
      </c>
      <c r="H5" s="124" t="s">
        <v>11</v>
      </c>
      <c r="I5" s="140"/>
      <c r="J5" s="131"/>
    </row>
    <row r="6" spans="1:10" ht="130.80000000000001" customHeight="1" x14ac:dyDescent="0.3">
      <c r="A6" s="125">
        <v>1</v>
      </c>
      <c r="B6" s="69" t="s">
        <v>321</v>
      </c>
      <c r="C6" s="126" t="s">
        <v>286</v>
      </c>
      <c r="D6" s="128" t="s">
        <v>287</v>
      </c>
      <c r="E6" s="68" t="s">
        <v>306</v>
      </c>
      <c r="F6" s="68" t="s">
        <v>307</v>
      </c>
      <c r="G6" s="73" t="s">
        <v>285</v>
      </c>
      <c r="H6" s="73"/>
      <c r="I6" s="70">
        <f>'Valencia Sandra'!O74</f>
        <v>82.95</v>
      </c>
      <c r="J6" s="75" t="s">
        <v>355</v>
      </c>
    </row>
    <row r="7" spans="1:10" ht="130.80000000000001" customHeight="1" x14ac:dyDescent="0.3">
      <c r="A7" s="125">
        <v>2</v>
      </c>
      <c r="B7" s="69" t="s">
        <v>314</v>
      </c>
      <c r="C7" s="126"/>
      <c r="D7" s="128"/>
      <c r="E7" s="68" t="s">
        <v>13</v>
      </c>
      <c r="F7" s="72" t="s">
        <v>16</v>
      </c>
      <c r="G7" s="73" t="s">
        <v>285</v>
      </c>
      <c r="H7" s="73"/>
      <c r="I7" s="70">
        <f>'Rivera Hernan'!O74</f>
        <v>82.65</v>
      </c>
      <c r="J7" s="75" t="s">
        <v>355</v>
      </c>
    </row>
    <row r="8" spans="1:10" ht="138.6" customHeight="1" x14ac:dyDescent="0.3">
      <c r="A8" s="125">
        <v>3</v>
      </c>
      <c r="B8" s="69" t="s">
        <v>312</v>
      </c>
      <c r="C8" s="126"/>
      <c r="D8" s="128"/>
      <c r="E8" s="68" t="s">
        <v>14</v>
      </c>
      <c r="F8" s="68" t="s">
        <v>16</v>
      </c>
      <c r="G8" s="73" t="s">
        <v>285</v>
      </c>
      <c r="H8" s="73"/>
      <c r="I8" s="70">
        <f>'Guerra Carlos'!O74</f>
        <v>82.5</v>
      </c>
      <c r="J8" s="75" t="s">
        <v>355</v>
      </c>
    </row>
    <row r="9" spans="1:10" ht="134.4" customHeight="1" x14ac:dyDescent="0.3">
      <c r="A9" s="125">
        <v>4</v>
      </c>
      <c r="B9" s="69" t="s">
        <v>313</v>
      </c>
      <c r="C9" s="126"/>
      <c r="D9" s="128"/>
      <c r="E9" s="68" t="s">
        <v>103</v>
      </c>
      <c r="F9" s="68" t="s">
        <v>305</v>
      </c>
      <c r="G9" s="73" t="s">
        <v>285</v>
      </c>
      <c r="H9" s="73"/>
      <c r="I9" s="70">
        <f>'Fernandez Maritza'!O74</f>
        <v>81.7</v>
      </c>
      <c r="J9" s="75" t="s">
        <v>355</v>
      </c>
    </row>
    <row r="10" spans="1:10" ht="146.4" customHeight="1" thickBot="1" x14ac:dyDescent="0.35">
      <c r="A10" s="125">
        <v>5</v>
      </c>
      <c r="B10" s="76" t="s">
        <v>315</v>
      </c>
      <c r="C10" s="127"/>
      <c r="D10" s="129"/>
      <c r="E10" s="119" t="s">
        <v>308</v>
      </c>
      <c r="F10" s="119" t="s">
        <v>309</v>
      </c>
      <c r="G10" s="120" t="s">
        <v>285</v>
      </c>
      <c r="H10" s="121"/>
      <c r="I10" s="122">
        <f>'Hernandez Jorge'!O74</f>
        <v>62.620000000000005</v>
      </c>
      <c r="J10" s="123" t="s">
        <v>356</v>
      </c>
    </row>
  </sheetData>
  <sheetProtection algorithmName="SHA-512" hashValue="uNqFwg+dmgDVdyLsx0NBYaQuZDKMFbNKjFLjETV1h+tLSzjlcsQ4lAWbKmkzeFux/Di8ZaEoKYFRtC0kG3sGUQ==" saltValue="9fBSMxDAFM+XO/tPva+rww==" spinCount="100000" sheet="1" formatCells="0" formatColumns="0" formatRows="0" insertColumns="0" insertRows="0" insertHyperlinks="0" deleteColumns="0" deleteRows="0" sort="0" autoFilter="0" pivotTables="0"/>
  <mergeCells count="13">
    <mergeCell ref="C6:C10"/>
    <mergeCell ref="D6:D10"/>
    <mergeCell ref="J4:J5"/>
    <mergeCell ref="A1:J1"/>
    <mergeCell ref="A2:J2"/>
    <mergeCell ref="A3:J3"/>
    <mergeCell ref="A4:A5"/>
    <mergeCell ref="B4:B5"/>
    <mergeCell ref="C4:C5"/>
    <mergeCell ref="D4:D5"/>
    <mergeCell ref="E4:F4"/>
    <mergeCell ref="G4:H4"/>
    <mergeCell ref="I4:I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zoomScale="59" zoomScaleNormal="59" workbookViewId="0"/>
  </sheetViews>
  <sheetFormatPr baseColWidth="10" defaultRowHeight="14.4" x14ac:dyDescent="0.3"/>
  <cols>
    <col min="1" max="1" width="49.6640625" bestFit="1" customWidth="1"/>
    <col min="2" max="2" width="38.44140625" bestFit="1" customWidth="1"/>
    <col min="3" max="3" width="28.44140625" bestFit="1" customWidth="1"/>
    <col min="4" max="4" width="65.33203125" bestFit="1" customWidth="1"/>
    <col min="5" max="5" width="66.5546875" bestFit="1" customWidth="1"/>
    <col min="6" max="6" width="56.33203125" bestFit="1" customWidth="1"/>
    <col min="7" max="7" width="76.33203125" customWidth="1"/>
    <col min="8" max="8" width="150.44140625" bestFit="1" customWidth="1"/>
    <col min="9" max="9" width="77.33203125" bestFit="1" customWidth="1"/>
    <col min="11" max="11" width="28.109375" customWidth="1"/>
  </cols>
  <sheetData>
    <row r="1" spans="1:12" x14ac:dyDescent="0.3">
      <c r="A1" s="51"/>
      <c r="B1" s="144" t="s">
        <v>132</v>
      </c>
      <c r="C1" s="144"/>
      <c r="D1" s="144"/>
      <c r="E1" s="144"/>
      <c r="F1" s="144" t="s">
        <v>133</v>
      </c>
      <c r="G1" s="142" t="s">
        <v>134</v>
      </c>
      <c r="H1" s="142" t="s">
        <v>150</v>
      </c>
      <c r="I1" s="142" t="s">
        <v>147</v>
      </c>
      <c r="J1" s="144" t="s">
        <v>135</v>
      </c>
      <c r="K1" s="144"/>
    </row>
    <row r="2" spans="1:12" x14ac:dyDescent="0.3">
      <c r="A2" s="51" t="s">
        <v>136</v>
      </c>
      <c r="B2" s="51" t="s">
        <v>137</v>
      </c>
      <c r="C2" s="51" t="s">
        <v>138</v>
      </c>
      <c r="D2" s="51" t="s">
        <v>139</v>
      </c>
      <c r="E2" s="51" t="s">
        <v>140</v>
      </c>
      <c r="F2" s="144"/>
      <c r="G2" s="142"/>
      <c r="H2" s="142"/>
      <c r="I2" s="142"/>
      <c r="J2" s="144"/>
      <c r="K2" s="144"/>
    </row>
    <row r="3" spans="1:12" s="57" customFormat="1" ht="29.25" hidden="1" customHeight="1" x14ac:dyDescent="0.3">
      <c r="A3" s="57" t="s">
        <v>141</v>
      </c>
      <c r="B3" s="57" t="s">
        <v>142</v>
      </c>
      <c r="D3" s="57" t="s">
        <v>143</v>
      </c>
      <c r="J3" s="141" t="s">
        <v>144</v>
      </c>
      <c r="K3" s="141"/>
    </row>
    <row r="4" spans="1:12" s="57" customFormat="1" ht="72" hidden="1" x14ac:dyDescent="0.3">
      <c r="A4" s="57" t="s">
        <v>145</v>
      </c>
      <c r="B4" s="57" t="s">
        <v>13</v>
      </c>
      <c r="D4" s="57" t="s">
        <v>12</v>
      </c>
      <c r="F4" s="58" t="s">
        <v>146</v>
      </c>
      <c r="G4" s="58" t="s">
        <v>149</v>
      </c>
      <c r="H4" s="58" t="s">
        <v>151</v>
      </c>
      <c r="I4" s="59" t="s">
        <v>148</v>
      </c>
      <c r="J4" s="146"/>
      <c r="K4" s="146"/>
    </row>
    <row r="5" spans="1:12" s="60" customFormat="1" ht="43.2" x14ac:dyDescent="0.3">
      <c r="A5" s="60" t="s">
        <v>152</v>
      </c>
      <c r="B5" s="61" t="s">
        <v>14</v>
      </c>
      <c r="C5" s="61" t="s">
        <v>15</v>
      </c>
      <c r="E5" s="60" t="s">
        <v>16</v>
      </c>
      <c r="F5" s="60" t="s">
        <v>153</v>
      </c>
      <c r="G5" s="61" t="s">
        <v>154</v>
      </c>
      <c r="H5" s="61" t="s">
        <v>155</v>
      </c>
      <c r="J5" s="145" t="s">
        <v>265</v>
      </c>
      <c r="K5" s="145"/>
    </row>
    <row r="6" spans="1:12" s="57" customFormat="1" ht="57.6" hidden="1" x14ac:dyDescent="0.3">
      <c r="A6" s="57" t="s">
        <v>156</v>
      </c>
      <c r="B6" s="57" t="s">
        <v>17</v>
      </c>
      <c r="D6" s="62" t="s">
        <v>18</v>
      </c>
      <c r="E6" s="62" t="s">
        <v>19</v>
      </c>
      <c r="F6" s="58" t="s">
        <v>157</v>
      </c>
      <c r="G6" s="58" t="s">
        <v>158</v>
      </c>
      <c r="J6" s="141" t="s">
        <v>159</v>
      </c>
      <c r="K6" s="141"/>
    </row>
    <row r="7" spans="1:12" s="60" customFormat="1" ht="86.4" x14ac:dyDescent="0.3">
      <c r="A7" s="60" t="s">
        <v>160</v>
      </c>
      <c r="B7" s="60" t="s">
        <v>20</v>
      </c>
      <c r="D7" s="60" t="s">
        <v>21</v>
      </c>
      <c r="E7" s="60" t="s">
        <v>22</v>
      </c>
      <c r="F7" s="61" t="s">
        <v>161</v>
      </c>
      <c r="G7" s="61" t="s">
        <v>162</v>
      </c>
      <c r="J7" s="143" t="s">
        <v>266</v>
      </c>
      <c r="K7" s="143"/>
    </row>
    <row r="8" spans="1:12" s="57" customFormat="1" ht="72" hidden="1" x14ac:dyDescent="0.3">
      <c r="A8" s="57" t="s">
        <v>163</v>
      </c>
      <c r="B8" s="57" t="s">
        <v>23</v>
      </c>
      <c r="D8" s="57" t="s">
        <v>24</v>
      </c>
      <c r="E8" s="57" t="s">
        <v>25</v>
      </c>
      <c r="F8" s="63" t="s">
        <v>165</v>
      </c>
      <c r="G8" s="58" t="s">
        <v>164</v>
      </c>
      <c r="H8" s="58" t="s">
        <v>166</v>
      </c>
      <c r="J8" s="146"/>
      <c r="K8" s="146"/>
    </row>
    <row r="9" spans="1:12" s="57" customFormat="1" ht="54.75" hidden="1" customHeight="1" x14ac:dyDescent="0.3">
      <c r="A9" s="57" t="s">
        <v>167</v>
      </c>
      <c r="B9" s="57" t="s">
        <v>26</v>
      </c>
      <c r="D9" s="57" t="s">
        <v>27</v>
      </c>
      <c r="E9" s="57" t="s">
        <v>28</v>
      </c>
      <c r="F9" s="58" t="s">
        <v>168</v>
      </c>
      <c r="G9" s="58" t="s">
        <v>169</v>
      </c>
      <c r="H9" s="58" t="s">
        <v>29</v>
      </c>
      <c r="J9" s="141" t="s">
        <v>170</v>
      </c>
      <c r="K9" s="141"/>
    </row>
    <row r="10" spans="1:12" s="60" customFormat="1" ht="57.6" x14ac:dyDescent="0.3">
      <c r="A10" s="60" t="s">
        <v>171</v>
      </c>
      <c r="B10" s="60" t="s">
        <v>32</v>
      </c>
      <c r="D10" s="60" t="s">
        <v>31</v>
      </c>
      <c r="E10" s="60" t="s">
        <v>30</v>
      </c>
      <c r="F10" s="61" t="s">
        <v>172</v>
      </c>
      <c r="G10" s="61" t="s">
        <v>173</v>
      </c>
      <c r="H10" s="61" t="s">
        <v>174</v>
      </c>
      <c r="J10" s="143" t="s">
        <v>267</v>
      </c>
      <c r="K10" s="145"/>
    </row>
    <row r="11" spans="1:12" s="60" customFormat="1" ht="57.6" x14ac:dyDescent="0.3">
      <c r="A11" s="60" t="s">
        <v>175</v>
      </c>
      <c r="B11" s="60" t="s">
        <v>17</v>
      </c>
      <c r="C11" s="61" t="s">
        <v>33</v>
      </c>
      <c r="D11" s="60" t="s">
        <v>34</v>
      </c>
      <c r="E11" s="60" t="s">
        <v>35</v>
      </c>
      <c r="F11" s="61" t="s">
        <v>176</v>
      </c>
      <c r="G11" s="61" t="s">
        <v>177</v>
      </c>
      <c r="H11" s="61" t="s">
        <v>178</v>
      </c>
      <c r="J11" s="145" t="s">
        <v>267</v>
      </c>
      <c r="K11" s="145"/>
    </row>
    <row r="12" spans="1:12" s="57" customFormat="1" ht="57.6" hidden="1" x14ac:dyDescent="0.3">
      <c r="A12" s="57" t="s">
        <v>179</v>
      </c>
      <c r="B12" s="57" t="s">
        <v>38</v>
      </c>
      <c r="D12" s="57" t="s">
        <v>37</v>
      </c>
      <c r="E12" s="58" t="s">
        <v>36</v>
      </c>
      <c r="F12" s="58" t="s">
        <v>180</v>
      </c>
      <c r="G12" s="58" t="s">
        <v>181</v>
      </c>
      <c r="J12" s="141" t="s">
        <v>268</v>
      </c>
      <c r="K12" s="141"/>
      <c r="L12" s="58"/>
    </row>
    <row r="13" spans="1:12" s="57" customFormat="1" ht="51" hidden="1" customHeight="1" x14ac:dyDescent="0.3">
      <c r="A13" s="57" t="s">
        <v>183</v>
      </c>
      <c r="B13" s="57" t="s">
        <v>39</v>
      </c>
      <c r="C13" s="57" t="s">
        <v>40</v>
      </c>
      <c r="D13" s="57" t="s">
        <v>41</v>
      </c>
      <c r="J13" s="141" t="s">
        <v>184</v>
      </c>
      <c r="K13" s="141"/>
    </row>
    <row r="14" spans="1:12" s="57" customFormat="1" ht="129.6" hidden="1" x14ac:dyDescent="0.3">
      <c r="A14" s="57" t="s">
        <v>185</v>
      </c>
      <c r="B14" s="57" t="s">
        <v>42</v>
      </c>
      <c r="D14" s="57" t="s">
        <v>43</v>
      </c>
      <c r="F14" s="58" t="s">
        <v>186</v>
      </c>
      <c r="G14" s="58" t="s">
        <v>187</v>
      </c>
      <c r="I14" s="58" t="s">
        <v>44</v>
      </c>
      <c r="J14" s="141" t="s">
        <v>182</v>
      </c>
      <c r="K14" s="141"/>
    </row>
    <row r="15" spans="1:12" s="57" customFormat="1" ht="46.5" hidden="1" customHeight="1" x14ac:dyDescent="0.3">
      <c r="A15" s="57" t="s">
        <v>190</v>
      </c>
      <c r="B15" s="57" t="s">
        <v>45</v>
      </c>
      <c r="D15" s="57" t="s">
        <v>46</v>
      </c>
      <c r="E15" s="57" t="s">
        <v>47</v>
      </c>
      <c r="F15" s="58" t="s">
        <v>189</v>
      </c>
      <c r="G15" s="58" t="s">
        <v>188</v>
      </c>
      <c r="J15" s="141" t="s">
        <v>269</v>
      </c>
      <c r="K15" s="141"/>
    </row>
    <row r="16" spans="1:12" s="60" customFormat="1" ht="72" hidden="1" x14ac:dyDescent="0.3">
      <c r="A16" s="60" t="s">
        <v>195</v>
      </c>
      <c r="B16" s="60" t="s">
        <v>48</v>
      </c>
      <c r="D16" s="60" t="s">
        <v>49</v>
      </c>
      <c r="E16" s="60" t="s">
        <v>50</v>
      </c>
      <c r="F16" s="61" t="s">
        <v>191</v>
      </c>
      <c r="G16" s="61" t="s">
        <v>193</v>
      </c>
      <c r="H16" s="61" t="s">
        <v>194</v>
      </c>
      <c r="I16" s="64" t="s">
        <v>192</v>
      </c>
      <c r="J16" s="145" t="s">
        <v>266</v>
      </c>
      <c r="K16" s="145"/>
    </row>
    <row r="17" spans="1:11" s="57" customFormat="1" ht="57.6" hidden="1" x14ac:dyDescent="0.3">
      <c r="A17" s="57" t="s">
        <v>196</v>
      </c>
      <c r="B17" s="57" t="s">
        <v>23</v>
      </c>
      <c r="D17" s="57" t="s">
        <v>51</v>
      </c>
      <c r="E17" s="57" t="s">
        <v>52</v>
      </c>
      <c r="F17" s="58" t="s">
        <v>197</v>
      </c>
      <c r="G17" s="58" t="s">
        <v>198</v>
      </c>
      <c r="H17" s="58" t="s">
        <v>199</v>
      </c>
      <c r="J17" s="141" t="s">
        <v>270</v>
      </c>
      <c r="K17" s="141"/>
    </row>
    <row r="18" spans="1:11" s="57" customFormat="1" ht="43.2" hidden="1" x14ac:dyDescent="0.3">
      <c r="A18" s="57" t="s">
        <v>200</v>
      </c>
      <c r="B18" s="57" t="s">
        <v>48</v>
      </c>
      <c r="D18" s="57" t="s">
        <v>53</v>
      </c>
      <c r="F18" s="57" t="s">
        <v>54</v>
      </c>
      <c r="G18" s="58" t="s">
        <v>202</v>
      </c>
      <c r="H18" s="58" t="s">
        <v>203</v>
      </c>
      <c r="I18" s="58" t="s">
        <v>201</v>
      </c>
      <c r="J18" s="141" t="s">
        <v>270</v>
      </c>
      <c r="K18" s="141"/>
    </row>
    <row r="19" spans="1:11" s="57" customFormat="1" ht="28.8" hidden="1" x14ac:dyDescent="0.3">
      <c r="A19" s="57" t="s">
        <v>204</v>
      </c>
      <c r="B19" s="57" t="s">
        <v>48</v>
      </c>
      <c r="D19" s="57" t="s">
        <v>55</v>
      </c>
      <c r="F19" s="58" t="s">
        <v>206</v>
      </c>
      <c r="G19" s="58" t="s">
        <v>207</v>
      </c>
      <c r="I19" s="57" t="s">
        <v>205</v>
      </c>
      <c r="J19" s="141" t="s">
        <v>270</v>
      </c>
      <c r="K19" s="141"/>
    </row>
    <row r="20" spans="1:11" s="57" customFormat="1" ht="57.6" hidden="1" x14ac:dyDescent="0.3">
      <c r="A20" s="57" t="s">
        <v>208</v>
      </c>
      <c r="B20" s="57" t="s">
        <v>26</v>
      </c>
      <c r="E20" s="57" t="s">
        <v>56</v>
      </c>
      <c r="F20" s="58" t="s">
        <v>210</v>
      </c>
      <c r="G20" s="58" t="s">
        <v>211</v>
      </c>
      <c r="H20" s="58" t="s">
        <v>212</v>
      </c>
      <c r="I20" s="57" t="s">
        <v>209</v>
      </c>
      <c r="J20" s="141" t="s">
        <v>270</v>
      </c>
      <c r="K20" s="141"/>
    </row>
    <row r="21" spans="1:11" s="60" customFormat="1" ht="28.8" x14ac:dyDescent="0.3">
      <c r="A21" s="60" t="s">
        <v>215</v>
      </c>
      <c r="B21" s="60" t="s">
        <v>57</v>
      </c>
      <c r="D21" s="60" t="s">
        <v>58</v>
      </c>
      <c r="E21" s="60" t="s">
        <v>59</v>
      </c>
      <c r="F21" s="61" t="s">
        <v>214</v>
      </c>
      <c r="G21" s="61" t="s">
        <v>213</v>
      </c>
      <c r="I21" s="60" t="s">
        <v>60</v>
      </c>
      <c r="J21" s="143" t="s">
        <v>266</v>
      </c>
      <c r="K21" s="143"/>
    </row>
    <row r="22" spans="1:11" s="57" customFormat="1" ht="54.6" hidden="1" customHeight="1" x14ac:dyDescent="0.3">
      <c r="A22" s="57" t="s">
        <v>216</v>
      </c>
      <c r="B22" s="57" t="s">
        <v>13</v>
      </c>
      <c r="D22" s="57" t="s">
        <v>61</v>
      </c>
      <c r="E22" s="57" t="s">
        <v>62</v>
      </c>
      <c r="J22" s="141" t="s">
        <v>217</v>
      </c>
      <c r="K22" s="141"/>
    </row>
    <row r="23" spans="1:11" s="57" customFormat="1" ht="57.6" hidden="1" x14ac:dyDescent="0.3">
      <c r="A23" s="57" t="s">
        <v>218</v>
      </c>
      <c r="B23" s="62" t="s">
        <v>63</v>
      </c>
      <c r="D23" s="57" t="s">
        <v>64</v>
      </c>
      <c r="E23" s="57" t="s">
        <v>65</v>
      </c>
      <c r="F23" s="58" t="s">
        <v>219</v>
      </c>
      <c r="G23" s="58" t="s">
        <v>220</v>
      </c>
      <c r="H23" s="58" t="s">
        <v>221</v>
      </c>
      <c r="J23" s="141" t="s">
        <v>270</v>
      </c>
      <c r="K23" s="141"/>
    </row>
    <row r="24" spans="1:11" s="57" customFormat="1" ht="51" hidden="1" customHeight="1" x14ac:dyDescent="0.3">
      <c r="A24" s="57" t="s">
        <v>222</v>
      </c>
      <c r="B24" s="57" t="s">
        <v>66</v>
      </c>
      <c r="J24" s="141" t="s">
        <v>223</v>
      </c>
      <c r="K24" s="141"/>
    </row>
    <row r="25" spans="1:11" s="57" customFormat="1" ht="86.4" hidden="1" x14ac:dyDescent="0.3">
      <c r="A25" s="57" t="s">
        <v>224</v>
      </c>
      <c r="B25" s="57" t="s">
        <v>67</v>
      </c>
      <c r="E25" s="57" t="s">
        <v>68</v>
      </c>
      <c r="F25" s="58" t="s">
        <v>225</v>
      </c>
      <c r="G25" s="58" t="s">
        <v>226</v>
      </c>
      <c r="J25" s="141" t="s">
        <v>271</v>
      </c>
      <c r="K25" s="141"/>
    </row>
    <row r="26" spans="1:11" s="57" customFormat="1" ht="30.6" hidden="1" customHeight="1" x14ac:dyDescent="0.3">
      <c r="A26" s="57" t="s">
        <v>227</v>
      </c>
      <c r="B26" s="57" t="s">
        <v>23</v>
      </c>
      <c r="E26" s="57" t="s">
        <v>69</v>
      </c>
      <c r="G26" s="58"/>
      <c r="J26" s="146" t="s">
        <v>229</v>
      </c>
      <c r="K26" s="146"/>
    </row>
    <row r="27" spans="1:11" s="60" customFormat="1" x14ac:dyDescent="0.3">
      <c r="A27" s="60" t="s">
        <v>228</v>
      </c>
      <c r="B27" s="60" t="s">
        <v>70</v>
      </c>
      <c r="D27" s="60" t="s">
        <v>71</v>
      </c>
      <c r="J27" s="145" t="s">
        <v>266</v>
      </c>
      <c r="K27" s="145"/>
    </row>
    <row r="28" spans="1:11" s="57" customFormat="1" ht="72" hidden="1" x14ac:dyDescent="0.3">
      <c r="A28" s="57" t="s">
        <v>230</v>
      </c>
      <c r="B28" s="57" t="s">
        <v>72</v>
      </c>
      <c r="D28" s="57" t="s">
        <v>73</v>
      </c>
      <c r="F28" s="58" t="s">
        <v>231</v>
      </c>
      <c r="G28" s="58" t="s">
        <v>232</v>
      </c>
      <c r="I28" s="57" t="s">
        <v>74</v>
      </c>
      <c r="J28" s="141" t="s">
        <v>233</v>
      </c>
      <c r="K28" s="141"/>
    </row>
    <row r="29" spans="1:11" s="60" customFormat="1" x14ac:dyDescent="0.3">
      <c r="A29" s="60" t="s">
        <v>234</v>
      </c>
      <c r="B29" s="60" t="s">
        <v>75</v>
      </c>
      <c r="D29" s="60" t="s">
        <v>76</v>
      </c>
      <c r="J29" s="145" t="s">
        <v>229</v>
      </c>
      <c r="K29" s="145"/>
    </row>
    <row r="30" spans="1:11" s="57" customFormat="1" hidden="1" x14ac:dyDescent="0.3">
      <c r="A30" s="57" t="s">
        <v>235</v>
      </c>
      <c r="B30" s="57" t="s">
        <v>77</v>
      </c>
      <c r="D30" s="57" t="s">
        <v>78</v>
      </c>
      <c r="E30" s="57" t="s">
        <v>79</v>
      </c>
      <c r="J30" s="146" t="s">
        <v>159</v>
      </c>
      <c r="K30" s="146"/>
    </row>
    <row r="31" spans="1:11" s="57" customFormat="1" ht="72" hidden="1" x14ac:dyDescent="0.3">
      <c r="A31" s="57" t="s">
        <v>236</v>
      </c>
      <c r="B31" s="57" t="s">
        <v>80</v>
      </c>
      <c r="D31" s="57" t="s">
        <v>237</v>
      </c>
      <c r="E31" s="57" t="s">
        <v>81</v>
      </c>
      <c r="F31" s="58" t="s">
        <v>238</v>
      </c>
      <c r="G31" s="58" t="s">
        <v>239</v>
      </c>
      <c r="I31" s="58" t="s">
        <v>82</v>
      </c>
      <c r="J31" s="141" t="s">
        <v>272</v>
      </c>
      <c r="K31" s="141"/>
    </row>
    <row r="32" spans="1:11" s="57" customFormat="1" hidden="1" x14ac:dyDescent="0.3">
      <c r="A32" s="57" t="s">
        <v>240</v>
      </c>
      <c r="B32" s="57" t="s">
        <v>83</v>
      </c>
      <c r="D32" s="57" t="s">
        <v>84</v>
      </c>
      <c r="J32" s="141" t="s">
        <v>272</v>
      </c>
      <c r="K32" s="141"/>
    </row>
    <row r="33" spans="1:11" s="57" customFormat="1" hidden="1" x14ac:dyDescent="0.3">
      <c r="A33" s="57" t="s">
        <v>241</v>
      </c>
      <c r="B33" s="57" t="s">
        <v>77</v>
      </c>
      <c r="E33" s="57" t="s">
        <v>85</v>
      </c>
      <c r="J33" s="146" t="s">
        <v>229</v>
      </c>
      <c r="K33" s="146"/>
    </row>
    <row r="34" spans="1:11" s="57" customFormat="1" hidden="1" x14ac:dyDescent="0.3">
      <c r="A34" s="57" t="s">
        <v>204</v>
      </c>
      <c r="B34" s="57" t="s">
        <v>86</v>
      </c>
      <c r="D34" s="57" t="s">
        <v>55</v>
      </c>
      <c r="J34" s="146" t="s">
        <v>229</v>
      </c>
      <c r="K34" s="146"/>
    </row>
    <row r="35" spans="1:11" s="57" customFormat="1" ht="28.8" hidden="1" x14ac:dyDescent="0.3">
      <c r="A35" s="57" t="s">
        <v>242</v>
      </c>
      <c r="B35" s="57" t="s">
        <v>48</v>
      </c>
      <c r="D35" s="57" t="s">
        <v>87</v>
      </c>
      <c r="F35" s="58" t="s">
        <v>243</v>
      </c>
      <c r="J35" s="146" t="s">
        <v>233</v>
      </c>
      <c r="K35" s="146"/>
    </row>
    <row r="36" spans="1:11" s="57" customFormat="1" hidden="1" x14ac:dyDescent="0.3">
      <c r="A36" s="57" t="s">
        <v>244</v>
      </c>
      <c r="B36" s="57" t="s">
        <v>70</v>
      </c>
      <c r="D36" s="57" t="s">
        <v>88</v>
      </c>
      <c r="J36" s="141" t="s">
        <v>272</v>
      </c>
      <c r="K36" s="141"/>
    </row>
    <row r="37" spans="1:11" s="65" customFormat="1" ht="43.2" x14ac:dyDescent="0.3">
      <c r="A37" s="65" t="s">
        <v>245</v>
      </c>
      <c r="B37" s="65" t="s">
        <v>26</v>
      </c>
      <c r="E37" s="65" t="s">
        <v>89</v>
      </c>
      <c r="F37" s="66" t="s">
        <v>246</v>
      </c>
      <c r="G37" s="66" t="s">
        <v>247</v>
      </c>
      <c r="H37" s="65" t="s">
        <v>90</v>
      </c>
      <c r="J37" s="147" t="s">
        <v>267</v>
      </c>
      <c r="K37" s="147"/>
    </row>
    <row r="38" spans="1:11" s="57" customFormat="1" hidden="1" x14ac:dyDescent="0.3">
      <c r="A38" s="57" t="s">
        <v>248</v>
      </c>
      <c r="B38" s="57" t="s">
        <v>249</v>
      </c>
      <c r="D38" s="57" t="s">
        <v>92</v>
      </c>
      <c r="E38" s="57" t="s">
        <v>91</v>
      </c>
      <c r="J38" s="141" t="s">
        <v>272</v>
      </c>
      <c r="K38" s="141"/>
    </row>
    <row r="39" spans="1:11" s="60" customFormat="1" ht="49.95" customHeight="1" x14ac:dyDescent="0.3">
      <c r="A39" s="60" t="s">
        <v>250</v>
      </c>
      <c r="B39" s="60" t="s">
        <v>10</v>
      </c>
      <c r="D39" s="60" t="s">
        <v>94</v>
      </c>
      <c r="E39" s="60" t="s">
        <v>93</v>
      </c>
      <c r="J39" s="143" t="s">
        <v>267</v>
      </c>
      <c r="K39" s="143"/>
    </row>
    <row r="40" spans="1:11" s="57" customFormat="1" hidden="1" x14ac:dyDescent="0.3">
      <c r="A40" s="57" t="s">
        <v>251</v>
      </c>
      <c r="B40" s="57" t="s">
        <v>26</v>
      </c>
      <c r="D40" s="57" t="s">
        <v>96</v>
      </c>
      <c r="E40" s="57" t="s">
        <v>95</v>
      </c>
      <c r="F40" s="57" t="s">
        <v>253</v>
      </c>
      <c r="G40" s="57" t="s">
        <v>252</v>
      </c>
      <c r="H40" s="57" t="s">
        <v>97</v>
      </c>
      <c r="J40" s="141" t="s">
        <v>273</v>
      </c>
      <c r="K40" s="141"/>
    </row>
    <row r="41" spans="1:11" s="60" customFormat="1" ht="28.8" x14ac:dyDescent="0.3">
      <c r="A41" s="60" t="s">
        <v>254</v>
      </c>
      <c r="B41" s="60" t="s">
        <v>98</v>
      </c>
      <c r="C41" s="61" t="s">
        <v>99</v>
      </c>
      <c r="D41" s="60" t="s">
        <v>255</v>
      </c>
      <c r="E41" s="60" t="s">
        <v>100</v>
      </c>
      <c r="F41" s="60" t="s">
        <v>257</v>
      </c>
      <c r="G41" s="61" t="s">
        <v>256</v>
      </c>
      <c r="H41" s="61" t="s">
        <v>259</v>
      </c>
      <c r="I41" s="60" t="s">
        <v>258</v>
      </c>
      <c r="J41" s="145" t="s">
        <v>267</v>
      </c>
      <c r="K41" s="145"/>
    </row>
    <row r="42" spans="1:11" s="57" customFormat="1" ht="43.2" hidden="1" x14ac:dyDescent="0.3">
      <c r="A42" s="57" t="s">
        <v>260</v>
      </c>
      <c r="B42" s="57" t="s">
        <v>101</v>
      </c>
      <c r="E42" s="57" t="s">
        <v>102</v>
      </c>
      <c r="F42" s="59" t="s">
        <v>261</v>
      </c>
      <c r="G42" s="59" t="s">
        <v>262</v>
      </c>
      <c r="H42" s="58" t="s">
        <v>263</v>
      </c>
      <c r="J42" s="141" t="s">
        <v>273</v>
      </c>
      <c r="K42" s="141"/>
    </row>
    <row r="43" spans="1:11" s="57" customFormat="1" hidden="1" x14ac:dyDescent="0.3">
      <c r="A43" s="57" t="s">
        <v>264</v>
      </c>
      <c r="B43" s="57" t="s">
        <v>103</v>
      </c>
      <c r="D43" s="57" t="s">
        <v>104</v>
      </c>
      <c r="J43" s="141" t="s">
        <v>274</v>
      </c>
      <c r="K43" s="141"/>
    </row>
  </sheetData>
  <mergeCells count="47">
    <mergeCell ref="J42:K42"/>
    <mergeCell ref="J39:K39"/>
    <mergeCell ref="J43:K43"/>
    <mergeCell ref="J4:K4"/>
    <mergeCell ref="J5:K5"/>
    <mergeCell ref="J8:K8"/>
    <mergeCell ref="J10:K10"/>
    <mergeCell ref="J11:K11"/>
    <mergeCell ref="J16:K16"/>
    <mergeCell ref="J17:K17"/>
    <mergeCell ref="J18:K18"/>
    <mergeCell ref="J19:K19"/>
    <mergeCell ref="J20:K20"/>
    <mergeCell ref="J23:K23"/>
    <mergeCell ref="J37:K37"/>
    <mergeCell ref="J40:K40"/>
    <mergeCell ref="J41:K41"/>
    <mergeCell ref="J33:K33"/>
    <mergeCell ref="J34:K34"/>
    <mergeCell ref="J35:K35"/>
    <mergeCell ref="J36:K36"/>
    <mergeCell ref="J38:K38"/>
    <mergeCell ref="J28:K28"/>
    <mergeCell ref="J29:K29"/>
    <mergeCell ref="J30:K30"/>
    <mergeCell ref="J31:K31"/>
    <mergeCell ref="J32:K32"/>
    <mergeCell ref="J21:K21"/>
    <mergeCell ref="J22:K22"/>
    <mergeCell ref="J24:K24"/>
    <mergeCell ref="J25:K25"/>
    <mergeCell ref="J27:K27"/>
    <mergeCell ref="J26:K26"/>
    <mergeCell ref="J3:K3"/>
    <mergeCell ref="H1:H2"/>
    <mergeCell ref="J6:K6"/>
    <mergeCell ref="J7:K7"/>
    <mergeCell ref="B1:E1"/>
    <mergeCell ref="F1:F2"/>
    <mergeCell ref="G1:G2"/>
    <mergeCell ref="I1:I2"/>
    <mergeCell ref="J1:K2"/>
    <mergeCell ref="J15:K15"/>
    <mergeCell ref="J9:K9"/>
    <mergeCell ref="J12:K12"/>
    <mergeCell ref="J13:K13"/>
    <mergeCell ref="J14:K14"/>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1"/>
  <sheetViews>
    <sheetView topLeftCell="A63" workbookViewId="0">
      <selection activeCell="O65" sqref="O65"/>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8.8867187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17.554687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193" t="s">
        <v>105</v>
      </c>
      <c r="B1" s="194"/>
      <c r="C1" s="194"/>
      <c r="D1" s="194"/>
      <c r="E1" s="195"/>
      <c r="F1" s="202" t="s">
        <v>106</v>
      </c>
      <c r="G1" s="202"/>
      <c r="H1" s="202"/>
      <c r="I1" s="202"/>
      <c r="J1" s="202"/>
      <c r="K1" s="202"/>
      <c r="L1" s="202"/>
      <c r="M1" s="202"/>
      <c r="N1" s="202"/>
      <c r="O1" s="203"/>
    </row>
    <row r="2" spans="1:17" ht="45" customHeight="1" thickBot="1" x14ac:dyDescent="0.35">
      <c r="A2" s="196"/>
      <c r="B2" s="197"/>
      <c r="C2" s="197"/>
      <c r="D2" s="197"/>
      <c r="E2" s="198"/>
      <c r="F2" s="202" t="s">
        <v>107</v>
      </c>
      <c r="G2" s="202"/>
      <c r="H2" s="202"/>
      <c r="I2" s="202"/>
      <c r="J2" s="202"/>
      <c r="K2" s="202"/>
      <c r="L2" s="202"/>
      <c r="M2" s="202"/>
      <c r="N2" s="202"/>
      <c r="O2" s="203"/>
      <c r="Q2" s="2" t="e">
        <f ca="1">MID(CELL("nombrearchivo",'[1]1'!E10),FIND("]", CELL("nombrearchivo",'[1]1'!E10),1)+1,LEN(CELL("nombrearchivo",'[1]1'!E10))-FIND("]",CELL("nombrearchivo",'[1]1'!E10),1))</f>
        <v>#N/A</v>
      </c>
    </row>
    <row r="3" spans="1:17" s="3" customFormat="1" ht="19.5" customHeight="1" thickBot="1" x14ac:dyDescent="0.35">
      <c r="A3" s="199"/>
      <c r="B3" s="200"/>
      <c r="C3" s="200"/>
      <c r="D3" s="200"/>
      <c r="E3" s="201"/>
      <c r="F3" s="204" t="s">
        <v>108</v>
      </c>
      <c r="G3" s="204"/>
      <c r="H3" s="204"/>
      <c r="I3" s="204"/>
      <c r="J3" s="204"/>
      <c r="K3" s="204"/>
      <c r="L3" s="204"/>
      <c r="M3" s="204"/>
      <c r="N3" s="204"/>
      <c r="O3" s="205"/>
      <c r="Q3" s="4"/>
    </row>
    <row r="4" spans="1:17" s="3" customFormat="1" ht="15.6" x14ac:dyDescent="0.3">
      <c r="A4" s="206" t="s">
        <v>109</v>
      </c>
      <c r="B4" s="207"/>
      <c r="C4" s="207"/>
      <c r="D4" s="207"/>
      <c r="E4" s="208" t="str">
        <f>[1]GENERAL!AC$2</f>
        <v>PLANTA</v>
      </c>
      <c r="F4" s="208"/>
      <c r="G4" s="208"/>
      <c r="H4" s="5"/>
      <c r="I4" s="5"/>
      <c r="J4" s="5"/>
      <c r="K4" s="5"/>
      <c r="L4" s="5"/>
      <c r="M4" s="5"/>
      <c r="N4" s="5"/>
      <c r="O4" s="6"/>
    </row>
    <row r="5" spans="1:17" s="3" customFormat="1" ht="15.6" x14ac:dyDescent="0.3">
      <c r="A5" s="211" t="s">
        <v>110</v>
      </c>
      <c r="B5" s="212"/>
      <c r="C5" s="212"/>
      <c r="D5" s="212"/>
      <c r="E5" s="213" t="s">
        <v>8</v>
      </c>
      <c r="F5" s="213"/>
      <c r="G5" s="213"/>
      <c r="H5" s="7"/>
      <c r="I5" s="7"/>
      <c r="J5" s="7"/>
      <c r="K5" s="7"/>
      <c r="L5" s="7"/>
      <c r="M5" s="7"/>
      <c r="N5" s="7"/>
      <c r="O5" s="8"/>
    </row>
    <row r="6" spans="1:17" s="3" customFormat="1" ht="15.6" x14ac:dyDescent="0.3">
      <c r="A6" s="211" t="s">
        <v>111</v>
      </c>
      <c r="B6" s="212"/>
      <c r="C6" s="212"/>
      <c r="D6" s="212"/>
      <c r="E6" s="9" t="s">
        <v>131</v>
      </c>
      <c r="F6" s="7"/>
      <c r="G6" s="7"/>
      <c r="H6" s="7"/>
      <c r="I6" s="7"/>
      <c r="J6" s="7"/>
      <c r="K6" s="7"/>
      <c r="L6" s="7"/>
      <c r="M6" s="7"/>
      <c r="N6" s="7"/>
      <c r="O6" s="8"/>
    </row>
    <row r="7" spans="1:17" s="3" customFormat="1" ht="16.2" thickBot="1" x14ac:dyDescent="0.35">
      <c r="A7" s="10" t="s">
        <v>352</v>
      </c>
      <c r="B7" s="11"/>
      <c r="C7" s="11"/>
      <c r="D7" s="11"/>
      <c r="E7" s="9" t="s">
        <v>321</v>
      </c>
      <c r="F7" s="12"/>
      <c r="G7" s="12"/>
      <c r="H7" s="12"/>
      <c r="I7" s="12"/>
      <c r="J7" s="12"/>
      <c r="K7" s="12"/>
      <c r="L7" s="12"/>
      <c r="M7" s="12"/>
      <c r="N7" s="12"/>
      <c r="O7" s="13"/>
    </row>
    <row r="8" spans="1:17" ht="25.2" thickBot="1" x14ac:dyDescent="0.35">
      <c r="A8" s="188" t="s">
        <v>316</v>
      </c>
      <c r="B8" s="189"/>
      <c r="C8" s="189"/>
      <c r="D8" s="189"/>
      <c r="E8" s="189"/>
      <c r="F8" s="189"/>
      <c r="G8" s="189"/>
      <c r="H8" s="189"/>
      <c r="I8" s="189"/>
      <c r="J8" s="189"/>
      <c r="K8" s="189"/>
      <c r="L8" s="189"/>
      <c r="M8" s="189"/>
      <c r="N8" s="189"/>
      <c r="O8" s="190"/>
    </row>
    <row r="9" spans="1:17" ht="15" customHeight="1" x14ac:dyDescent="0.3">
      <c r="A9" s="214" t="s">
        <v>112</v>
      </c>
      <c r="B9" s="215"/>
      <c r="C9" s="218" t="s">
        <v>113</v>
      </c>
      <c r="D9" s="54"/>
      <c r="E9" s="220" t="s">
        <v>114</v>
      </c>
      <c r="F9" s="221"/>
      <c r="G9" s="220" t="s">
        <v>115</v>
      </c>
      <c r="H9" s="221"/>
      <c r="I9" s="223" t="s">
        <v>116</v>
      </c>
      <c r="J9" s="223" t="s">
        <v>117</v>
      </c>
      <c r="K9" s="223" t="s">
        <v>118</v>
      </c>
      <c r="L9" s="225" t="s">
        <v>119</v>
      </c>
      <c r="M9" s="227"/>
      <c r="N9" s="227"/>
      <c r="O9" s="229" t="s">
        <v>7</v>
      </c>
    </row>
    <row r="10" spans="1:17" ht="31.5" customHeight="1" thickBot="1" x14ac:dyDescent="0.35">
      <c r="A10" s="216"/>
      <c r="B10" s="217"/>
      <c r="C10" s="219"/>
      <c r="D10" s="55"/>
      <c r="E10" s="219"/>
      <c r="F10" s="222"/>
      <c r="G10" s="219"/>
      <c r="H10" s="222"/>
      <c r="I10" s="224"/>
      <c r="J10" s="224"/>
      <c r="K10" s="224"/>
      <c r="L10" s="226"/>
      <c r="M10" s="228"/>
      <c r="N10" s="228"/>
      <c r="O10" s="230"/>
    </row>
    <row r="11" spans="1:17" ht="57" customHeight="1" thickBot="1" x14ac:dyDescent="0.35">
      <c r="A11" s="250" t="s">
        <v>215</v>
      </c>
      <c r="B11" s="251"/>
      <c r="C11" s="52">
        <f>O15</f>
        <v>4</v>
      </c>
      <c r="D11" s="53"/>
      <c r="E11" s="209">
        <f>O17</f>
        <v>0</v>
      </c>
      <c r="F11" s="210"/>
      <c r="G11" s="209">
        <f>O19</f>
        <v>3</v>
      </c>
      <c r="H11" s="210"/>
      <c r="I11" s="18">
        <f>O21</f>
        <v>3</v>
      </c>
      <c r="J11" s="18">
        <f>O28</f>
        <v>6.97</v>
      </c>
      <c r="K11" s="18">
        <f>O33</f>
        <v>10</v>
      </c>
      <c r="L11" s="19">
        <f>O38</f>
        <v>5.98</v>
      </c>
      <c r="M11" s="20"/>
      <c r="N11" s="20"/>
      <c r="O11" s="21">
        <f>IF( SUM(C11:L11)&lt;=40,SUM(C11:L11),"EXCEDE LOS 40 PUNTOS")</f>
        <v>32.950000000000003</v>
      </c>
    </row>
    <row r="12" spans="1:17" ht="15.6" thickTop="1" thickBot="1" x14ac:dyDescent="0.35">
      <c r="A12" s="22"/>
      <c r="B12" s="9"/>
      <c r="C12" s="9"/>
      <c r="D12" s="9"/>
      <c r="E12" s="9"/>
      <c r="F12" s="9"/>
      <c r="G12" s="9"/>
      <c r="H12" s="9"/>
      <c r="I12" s="9"/>
      <c r="J12" s="9"/>
      <c r="K12" s="9"/>
      <c r="L12" s="9"/>
      <c r="M12" s="9"/>
      <c r="N12" s="9"/>
      <c r="O12" s="23"/>
    </row>
    <row r="13" spans="1:17" ht="18" thickBot="1" x14ac:dyDescent="0.35">
      <c r="A13" s="258" t="s">
        <v>120</v>
      </c>
      <c r="B13" s="259"/>
      <c r="C13" s="259"/>
      <c r="D13" s="259"/>
      <c r="E13" s="259"/>
      <c r="F13" s="259"/>
      <c r="G13" s="259"/>
      <c r="H13" s="259"/>
      <c r="I13" s="259"/>
      <c r="J13" s="259"/>
      <c r="K13" s="259"/>
      <c r="L13" s="259"/>
      <c r="M13" s="259"/>
      <c r="N13" s="260"/>
      <c r="O13" s="24" t="s">
        <v>121</v>
      </c>
    </row>
    <row r="14" spans="1:17" ht="23.4" thickBot="1" x14ac:dyDescent="0.35">
      <c r="A14" s="241" t="s">
        <v>122</v>
      </c>
      <c r="B14" s="242"/>
      <c r="C14" s="242"/>
      <c r="D14" s="242"/>
      <c r="E14" s="242"/>
      <c r="F14" s="242"/>
      <c r="G14" s="242"/>
      <c r="H14" s="242"/>
      <c r="I14" s="242"/>
      <c r="J14" s="242"/>
      <c r="K14" s="242"/>
      <c r="L14" s="242"/>
      <c r="M14" s="243"/>
      <c r="N14" s="9"/>
      <c r="O14" s="23"/>
    </row>
    <row r="15" spans="1:17" ht="31.5" customHeight="1" thickBot="1" x14ac:dyDescent="0.35">
      <c r="A15" s="244" t="s">
        <v>123</v>
      </c>
      <c r="B15" s="245"/>
      <c r="C15" s="25"/>
      <c r="D15" s="246" t="s">
        <v>293</v>
      </c>
      <c r="E15" s="247"/>
      <c r="F15" s="247"/>
      <c r="G15" s="247"/>
      <c r="H15" s="247"/>
      <c r="I15" s="247"/>
      <c r="J15" s="247"/>
      <c r="K15" s="247"/>
      <c r="L15" s="247"/>
      <c r="M15" s="248"/>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231" t="s">
        <v>124</v>
      </c>
      <c r="B17" s="232"/>
      <c r="C17" s="9"/>
      <c r="D17" s="31"/>
      <c r="E17" s="249" t="s">
        <v>294</v>
      </c>
      <c r="F17" s="233"/>
      <c r="G17" s="233"/>
      <c r="H17" s="233"/>
      <c r="I17" s="233"/>
      <c r="J17" s="233"/>
      <c r="K17" s="233"/>
      <c r="L17" s="233"/>
      <c r="M17" s="234"/>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231" t="s">
        <v>125</v>
      </c>
      <c r="B19" s="232"/>
      <c r="C19" s="25"/>
      <c r="D19" s="56"/>
      <c r="E19" s="233" t="s">
        <v>295</v>
      </c>
      <c r="F19" s="233"/>
      <c r="G19" s="233"/>
      <c r="H19" s="233"/>
      <c r="I19" s="233"/>
      <c r="J19" s="233"/>
      <c r="K19" s="233"/>
      <c r="L19" s="233"/>
      <c r="M19" s="234"/>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231" t="s">
        <v>126</v>
      </c>
      <c r="B21" s="232"/>
      <c r="C21" s="25"/>
      <c r="D21" s="235" t="s">
        <v>296</v>
      </c>
      <c r="E21" s="236"/>
      <c r="F21" s="236"/>
      <c r="G21" s="236"/>
      <c r="H21" s="236"/>
      <c r="I21" s="236"/>
      <c r="J21" s="236"/>
      <c r="K21" s="236"/>
      <c r="L21" s="236"/>
      <c r="M21" s="237"/>
      <c r="N21" s="26"/>
      <c r="O21" s="27">
        <v>3</v>
      </c>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238" t="s">
        <v>1</v>
      </c>
      <c r="B23" s="239"/>
      <c r="C23" s="239"/>
      <c r="D23" s="239"/>
      <c r="E23" s="239"/>
      <c r="F23" s="239"/>
      <c r="G23" s="239"/>
      <c r="H23" s="239"/>
      <c r="I23" s="239"/>
      <c r="J23" s="239"/>
      <c r="K23" s="239"/>
      <c r="L23" s="239"/>
      <c r="M23" s="240"/>
      <c r="N23" s="9"/>
      <c r="O23" s="38">
        <f>IF( SUM(O15:O21)&lt;=10,SUM(O15:O21),"EXCEDE LOS 10 PUNTOS VALIDOS")</f>
        <v>10</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241" t="s">
        <v>127</v>
      </c>
      <c r="B25" s="242"/>
      <c r="C25" s="242"/>
      <c r="D25" s="242"/>
      <c r="E25" s="242"/>
      <c r="F25" s="242"/>
      <c r="G25" s="242"/>
      <c r="H25" s="242"/>
      <c r="I25" s="242"/>
      <c r="J25" s="242"/>
      <c r="K25" s="242"/>
      <c r="L25" s="242"/>
      <c r="M25" s="243"/>
      <c r="N25" s="9"/>
      <c r="O25" s="37"/>
    </row>
    <row r="26" spans="1:18" ht="163.80000000000001" customHeight="1" thickBot="1" x14ac:dyDescent="0.35">
      <c r="A26" s="244" t="s">
        <v>128</v>
      </c>
      <c r="B26" s="245"/>
      <c r="C26" s="25"/>
      <c r="D26" s="246" t="s">
        <v>319</v>
      </c>
      <c r="E26" s="247"/>
      <c r="F26" s="247"/>
      <c r="G26" s="247"/>
      <c r="H26" s="247"/>
      <c r="I26" s="247"/>
      <c r="J26" s="247"/>
      <c r="K26" s="247"/>
      <c r="L26" s="247"/>
      <c r="M26" s="248"/>
      <c r="N26" s="26"/>
      <c r="O26" s="27">
        <v>6.97</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238" t="s">
        <v>2</v>
      </c>
      <c r="B28" s="239"/>
      <c r="C28" s="239"/>
      <c r="D28" s="239"/>
      <c r="E28" s="239"/>
      <c r="F28" s="239"/>
      <c r="G28" s="239"/>
      <c r="H28" s="239"/>
      <c r="I28" s="239"/>
      <c r="J28" s="239"/>
      <c r="K28" s="239"/>
      <c r="L28" s="239"/>
      <c r="M28" s="240"/>
      <c r="N28" s="35"/>
      <c r="O28" s="38">
        <f>IF(O26&lt;=10,O26,"EXCEDE LOS 10 PUNTOS PERMITIDOS")</f>
        <v>6.97</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241" t="s">
        <v>129</v>
      </c>
      <c r="B30" s="242"/>
      <c r="C30" s="242"/>
      <c r="D30" s="242"/>
      <c r="E30" s="242"/>
      <c r="F30" s="242"/>
      <c r="G30" s="242"/>
      <c r="H30" s="242"/>
      <c r="I30" s="242"/>
      <c r="J30" s="242"/>
      <c r="K30" s="242"/>
      <c r="L30" s="242"/>
      <c r="M30" s="243"/>
      <c r="N30" s="43"/>
      <c r="O30" s="37"/>
    </row>
    <row r="31" spans="1:18" ht="347.4" customHeight="1" thickBot="1" x14ac:dyDescent="0.35">
      <c r="A31" s="244" t="s">
        <v>3</v>
      </c>
      <c r="B31" s="245"/>
      <c r="C31" s="25"/>
      <c r="D31" s="246" t="s">
        <v>297</v>
      </c>
      <c r="E31" s="247"/>
      <c r="F31" s="247"/>
      <c r="G31" s="247"/>
      <c r="H31" s="247"/>
      <c r="I31" s="247"/>
      <c r="J31" s="247"/>
      <c r="K31" s="247"/>
      <c r="L31" s="247"/>
      <c r="M31" s="248"/>
      <c r="N31" s="26"/>
      <c r="O31" s="27">
        <v>10</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238" t="s">
        <v>4</v>
      </c>
      <c r="B33" s="239"/>
      <c r="C33" s="239"/>
      <c r="D33" s="239"/>
      <c r="E33" s="239"/>
      <c r="F33" s="239"/>
      <c r="G33" s="239"/>
      <c r="H33" s="239"/>
      <c r="I33" s="239"/>
      <c r="J33" s="239"/>
      <c r="K33" s="239"/>
      <c r="L33" s="239"/>
      <c r="M33" s="240"/>
      <c r="N33" s="35"/>
      <c r="O33" s="38">
        <f>IF(O31&lt;=10,O31,"EXCEDE LOS 10 PUNTOS PERMITIDOS")</f>
        <v>10</v>
      </c>
    </row>
    <row r="34" spans="1:15" ht="15" thickBot="1" x14ac:dyDescent="0.35">
      <c r="A34" s="44"/>
      <c r="B34" s="9"/>
      <c r="C34" s="9"/>
      <c r="D34" s="9"/>
      <c r="E34" s="9"/>
      <c r="F34" s="9"/>
      <c r="G34" s="9"/>
      <c r="H34" s="9"/>
      <c r="I34" s="9"/>
      <c r="J34" s="9"/>
      <c r="K34" s="9"/>
      <c r="L34" s="9"/>
      <c r="M34" s="9"/>
      <c r="N34" s="9"/>
      <c r="O34" s="37"/>
    </row>
    <row r="35" spans="1:15" ht="23.4" thickBot="1" x14ac:dyDescent="0.35">
      <c r="A35" s="241" t="s">
        <v>130</v>
      </c>
      <c r="B35" s="242"/>
      <c r="C35" s="242"/>
      <c r="D35" s="242"/>
      <c r="E35" s="242"/>
      <c r="F35" s="242"/>
      <c r="G35" s="242"/>
      <c r="H35" s="242"/>
      <c r="I35" s="242"/>
      <c r="J35" s="242"/>
      <c r="K35" s="242"/>
      <c r="L35" s="242"/>
      <c r="M35" s="243"/>
      <c r="N35" s="9"/>
      <c r="O35" s="37"/>
    </row>
    <row r="36" spans="1:15" ht="238.8" customHeight="1" thickBot="1" x14ac:dyDescent="0.35">
      <c r="A36" s="231" t="s">
        <v>5</v>
      </c>
      <c r="B36" s="232"/>
      <c r="C36" s="25"/>
      <c r="D36" s="255" t="s">
        <v>298</v>
      </c>
      <c r="E36" s="256"/>
      <c r="F36" s="256"/>
      <c r="G36" s="256"/>
      <c r="H36" s="256"/>
      <c r="I36" s="256"/>
      <c r="J36" s="256"/>
      <c r="K36" s="256"/>
      <c r="L36" s="256"/>
      <c r="M36" s="257"/>
      <c r="N36" s="26"/>
      <c r="O36" s="27">
        <v>5.98</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238" t="s">
        <v>6</v>
      </c>
      <c r="B38" s="239"/>
      <c r="C38" s="239"/>
      <c r="D38" s="239"/>
      <c r="E38" s="239"/>
      <c r="F38" s="239"/>
      <c r="G38" s="239"/>
      <c r="H38" s="239"/>
      <c r="I38" s="239"/>
      <c r="J38" s="239"/>
      <c r="K38" s="239"/>
      <c r="L38" s="239"/>
      <c r="M38" s="240"/>
      <c r="N38" s="35"/>
      <c r="O38" s="38">
        <f>IF(O36&lt;=10,O36,"EXCEDE LOS 10 PUNTOS PERMITIDOS")</f>
        <v>5.98</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252" t="s">
        <v>7</v>
      </c>
      <c r="B41" s="253"/>
      <c r="C41" s="253"/>
      <c r="D41" s="253"/>
      <c r="E41" s="253"/>
      <c r="F41" s="253"/>
      <c r="G41" s="253"/>
      <c r="H41" s="253"/>
      <c r="I41" s="253"/>
      <c r="J41" s="253"/>
      <c r="K41" s="253"/>
      <c r="L41" s="253"/>
      <c r="M41" s="254"/>
      <c r="N41" s="46"/>
      <c r="O41" s="47">
        <f>IF((O23+O28+O33+O38)&lt;=40,(O23+O28+O33+O38),"ERROR EXCEDE LOS 30 PUNTOS")</f>
        <v>32.950000000000003</v>
      </c>
    </row>
    <row r="42" spans="1:15" x14ac:dyDescent="0.3">
      <c r="A42" s="48"/>
      <c r="B42" s="9"/>
      <c r="C42" s="9"/>
      <c r="D42" s="9"/>
      <c r="E42" s="9"/>
      <c r="F42" s="9"/>
      <c r="G42" s="9"/>
      <c r="H42" s="9"/>
      <c r="I42" s="9"/>
      <c r="J42" s="9"/>
      <c r="K42" s="9"/>
      <c r="L42" s="9"/>
      <c r="M42" s="9"/>
      <c r="N42" s="9"/>
      <c r="O42" s="49"/>
    </row>
    <row r="43" spans="1:15" customFormat="1" x14ac:dyDescent="0.3"/>
    <row r="44" spans="1:15" s="78" customFormat="1" x14ac:dyDescent="0.3"/>
    <row r="45" spans="1:15" s="78" customFormat="1" ht="15" thickBot="1" x14ac:dyDescent="0.35"/>
    <row r="46" spans="1:15" s="3" customFormat="1" ht="25.2" thickBot="1" x14ac:dyDescent="0.35">
      <c r="A46" s="188" t="s">
        <v>322</v>
      </c>
      <c r="B46" s="189"/>
      <c r="C46" s="189"/>
      <c r="D46" s="189"/>
      <c r="E46" s="189"/>
      <c r="F46" s="189"/>
      <c r="G46" s="189"/>
      <c r="H46" s="189"/>
      <c r="I46" s="189"/>
      <c r="J46" s="189"/>
      <c r="K46" s="189"/>
      <c r="L46" s="189"/>
      <c r="M46" s="189"/>
      <c r="N46" s="189"/>
      <c r="O46" s="190"/>
    </row>
    <row r="47" spans="1:15" s="3" customFormat="1" ht="15" thickBot="1" x14ac:dyDescent="0.35">
      <c r="A47" s="44"/>
      <c r="B47" s="9"/>
      <c r="C47" s="9"/>
      <c r="D47" s="9"/>
      <c r="E47" s="9"/>
      <c r="F47" s="9"/>
      <c r="G47" s="9"/>
      <c r="H47" s="9"/>
      <c r="I47" s="9"/>
      <c r="J47" s="9"/>
      <c r="K47" s="9"/>
      <c r="L47" s="9"/>
      <c r="M47" s="9"/>
      <c r="N47" s="9"/>
      <c r="O47" s="23"/>
    </row>
    <row r="48" spans="1:15" s="3" customFormat="1" ht="36.75" customHeight="1" x14ac:dyDescent="0.3">
      <c r="A48" s="191" t="s">
        <v>323</v>
      </c>
      <c r="B48" s="191"/>
      <c r="C48" s="191"/>
      <c r="D48" s="191"/>
      <c r="E48" s="191"/>
      <c r="F48" s="192"/>
      <c r="G48" s="192"/>
      <c r="H48" s="192"/>
      <c r="I48" s="79" t="s">
        <v>324</v>
      </c>
      <c r="J48" s="80" t="s">
        <v>325</v>
      </c>
      <c r="K48" s="80" t="s">
        <v>326</v>
      </c>
      <c r="L48" s="77"/>
      <c r="M48" s="77"/>
      <c r="N48" s="9"/>
      <c r="O48" s="81" t="s">
        <v>327</v>
      </c>
    </row>
    <row r="49" spans="1:15" s="3" customFormat="1" ht="23.25" customHeight="1" x14ac:dyDescent="0.3">
      <c r="A49" s="82">
        <v>1</v>
      </c>
      <c r="B49" s="186" t="s">
        <v>328</v>
      </c>
      <c r="C49" s="186"/>
      <c r="D49" s="186"/>
      <c r="E49" s="186"/>
      <c r="F49" s="179"/>
      <c r="G49" s="179"/>
      <c r="H49" s="179"/>
      <c r="I49" s="83" t="s">
        <v>329</v>
      </c>
      <c r="J49" s="84">
        <v>1</v>
      </c>
      <c r="K49" s="84">
        <v>2</v>
      </c>
      <c r="L49" s="85"/>
      <c r="M49" s="43"/>
      <c r="N49" s="43"/>
      <c r="O49" s="86">
        <f>J49+K49</f>
        <v>3</v>
      </c>
    </row>
    <row r="50" spans="1:15" s="3" customFormat="1" x14ac:dyDescent="0.3">
      <c r="A50" s="82">
        <v>2</v>
      </c>
      <c r="B50" s="178" t="s">
        <v>330</v>
      </c>
      <c r="C50" s="186"/>
      <c r="D50" s="186"/>
      <c r="E50" s="186"/>
      <c r="F50" s="179"/>
      <c r="G50" s="179"/>
      <c r="H50" s="179"/>
      <c r="I50" s="83" t="s">
        <v>329</v>
      </c>
      <c r="J50" s="84">
        <v>1</v>
      </c>
      <c r="K50" s="84">
        <v>2</v>
      </c>
      <c r="L50" s="85"/>
      <c r="M50" s="43"/>
      <c r="N50" s="43"/>
      <c r="O50" s="86">
        <f t="shared" ref="O50:O56" si="0">J50+K50</f>
        <v>3</v>
      </c>
    </row>
    <row r="51" spans="1:15" s="3" customFormat="1" ht="37.5" customHeight="1" x14ac:dyDescent="0.3">
      <c r="A51" s="82">
        <v>3</v>
      </c>
      <c r="B51" s="186" t="s">
        <v>331</v>
      </c>
      <c r="C51" s="186"/>
      <c r="D51" s="186"/>
      <c r="E51" s="186"/>
      <c r="F51" s="179"/>
      <c r="G51" s="179"/>
      <c r="H51" s="179"/>
      <c r="I51" s="83" t="s">
        <v>332</v>
      </c>
      <c r="J51" s="84">
        <v>2</v>
      </c>
      <c r="K51" s="84">
        <v>6</v>
      </c>
      <c r="L51" s="85"/>
      <c r="M51" s="43"/>
      <c r="N51" s="43"/>
      <c r="O51" s="86">
        <f t="shared" si="0"/>
        <v>8</v>
      </c>
    </row>
    <row r="52" spans="1:15" s="3" customFormat="1" ht="37.5" customHeight="1" x14ac:dyDescent="0.3">
      <c r="A52" s="82">
        <v>4</v>
      </c>
      <c r="B52" s="186" t="s">
        <v>333</v>
      </c>
      <c r="C52" s="186"/>
      <c r="D52" s="186"/>
      <c r="E52" s="186"/>
      <c r="F52" s="179"/>
      <c r="G52" s="179"/>
      <c r="H52" s="179"/>
      <c r="I52" s="83" t="s">
        <v>334</v>
      </c>
      <c r="J52" s="84">
        <v>2</v>
      </c>
      <c r="K52" s="84">
        <v>5</v>
      </c>
      <c r="L52" s="85"/>
      <c r="M52" s="43"/>
      <c r="N52" s="43"/>
      <c r="O52" s="86">
        <f t="shared" si="0"/>
        <v>7</v>
      </c>
    </row>
    <row r="53" spans="1:15" s="3" customFormat="1" ht="37.5" customHeight="1" x14ac:dyDescent="0.3">
      <c r="A53" s="82">
        <v>5</v>
      </c>
      <c r="B53" s="186" t="s">
        <v>335</v>
      </c>
      <c r="C53" s="186"/>
      <c r="D53" s="186"/>
      <c r="E53" s="186"/>
      <c r="F53" s="179"/>
      <c r="G53" s="179"/>
      <c r="H53" s="179"/>
      <c r="I53" s="83" t="s">
        <v>334</v>
      </c>
      <c r="J53" s="84">
        <v>2</v>
      </c>
      <c r="K53" s="84">
        <v>5</v>
      </c>
      <c r="L53" s="85"/>
      <c r="M53" s="43"/>
      <c r="N53" s="43"/>
      <c r="O53" s="86">
        <f t="shared" si="0"/>
        <v>7</v>
      </c>
    </row>
    <row r="54" spans="1:15" s="3" customFormat="1" ht="37.5" customHeight="1" x14ac:dyDescent="0.3">
      <c r="A54" s="82">
        <v>6</v>
      </c>
      <c r="B54" s="186" t="s">
        <v>336</v>
      </c>
      <c r="C54" s="186"/>
      <c r="D54" s="186"/>
      <c r="E54" s="186"/>
      <c r="F54" s="179"/>
      <c r="G54" s="179"/>
      <c r="H54" s="179"/>
      <c r="I54" s="83" t="s">
        <v>334</v>
      </c>
      <c r="J54" s="84">
        <v>3</v>
      </c>
      <c r="K54" s="84">
        <v>5</v>
      </c>
      <c r="L54" s="85"/>
      <c r="M54" s="43"/>
      <c r="N54" s="43"/>
      <c r="O54" s="86">
        <f t="shared" si="0"/>
        <v>8</v>
      </c>
    </row>
    <row r="55" spans="1:15" s="3" customFormat="1" ht="37.5" customHeight="1" x14ac:dyDescent="0.3">
      <c r="A55" s="82">
        <v>7</v>
      </c>
      <c r="B55" s="186" t="s">
        <v>337</v>
      </c>
      <c r="C55" s="186"/>
      <c r="D55" s="186"/>
      <c r="E55" s="186"/>
      <c r="F55" s="179"/>
      <c r="G55" s="179"/>
      <c r="H55" s="179"/>
      <c r="I55" s="83" t="s">
        <v>334</v>
      </c>
      <c r="J55" s="84">
        <v>3</v>
      </c>
      <c r="K55" s="84">
        <v>5</v>
      </c>
      <c r="L55" s="85"/>
      <c r="M55" s="43"/>
      <c r="N55" s="43"/>
      <c r="O55" s="86">
        <f t="shared" si="0"/>
        <v>8</v>
      </c>
    </row>
    <row r="56" spans="1:15" s="3" customFormat="1" ht="16.2" thickBot="1" x14ac:dyDescent="0.35">
      <c r="A56" s="187" t="s">
        <v>338</v>
      </c>
      <c r="B56" s="187"/>
      <c r="C56" s="187"/>
      <c r="D56" s="187"/>
      <c r="E56" s="187"/>
      <c r="F56" s="187"/>
      <c r="G56" s="187"/>
      <c r="H56" s="187"/>
      <c r="I56" s="187"/>
      <c r="J56" s="87">
        <f>SUM(J49:J55)</f>
        <v>14</v>
      </c>
      <c r="K56" s="87">
        <f>SUM(K49:K55)</f>
        <v>30</v>
      </c>
      <c r="L56" s="88"/>
      <c r="M56" s="89"/>
      <c r="N56" s="43"/>
      <c r="O56" s="86">
        <f t="shared" si="0"/>
        <v>44</v>
      </c>
    </row>
    <row r="57" spans="1:15" s="3" customFormat="1" ht="18.600000000000001" customHeight="1" thickBot="1" x14ac:dyDescent="0.35">
      <c r="A57" s="168" t="s">
        <v>339</v>
      </c>
      <c r="B57" s="169"/>
      <c r="C57" s="169"/>
      <c r="D57" s="169"/>
      <c r="E57" s="169"/>
      <c r="F57" s="169"/>
      <c r="G57" s="169"/>
      <c r="H57" s="169"/>
      <c r="I57" s="169"/>
      <c r="J57" s="169"/>
      <c r="K57" s="170"/>
      <c r="L57" s="90"/>
      <c r="M57" s="9"/>
      <c r="N57" s="91"/>
      <c r="O57" s="92">
        <f>O56/2</f>
        <v>22</v>
      </c>
    </row>
    <row r="58" spans="1:15" s="78" customFormat="1" x14ac:dyDescent="0.3"/>
    <row r="59" spans="1:15" s="78" customFormat="1" ht="15" thickBot="1" x14ac:dyDescent="0.35"/>
    <row r="60" spans="1:15" s="3" customFormat="1" ht="33.6" customHeight="1" thickBot="1" x14ac:dyDescent="0.35">
      <c r="A60" s="171" t="s">
        <v>340</v>
      </c>
      <c r="B60" s="172"/>
      <c r="C60" s="172"/>
      <c r="D60" s="172"/>
      <c r="E60" s="172"/>
      <c r="F60" s="172"/>
      <c r="G60" s="172"/>
      <c r="H60" s="173"/>
      <c r="I60" s="93" t="s">
        <v>324</v>
      </c>
      <c r="J60" s="94" t="s">
        <v>325</v>
      </c>
      <c r="K60" s="77"/>
      <c r="L60" s="77"/>
      <c r="M60" s="95"/>
      <c r="N60" s="43"/>
      <c r="O60" s="81" t="s">
        <v>327</v>
      </c>
    </row>
    <row r="61" spans="1:15" s="3" customFormat="1" ht="40.5" customHeight="1" thickBot="1" x14ac:dyDescent="0.35">
      <c r="A61" s="96">
        <v>1</v>
      </c>
      <c r="B61" s="174" t="s">
        <v>341</v>
      </c>
      <c r="C61" s="174"/>
      <c r="D61" s="174"/>
      <c r="E61" s="174"/>
      <c r="F61" s="175"/>
      <c r="G61" s="176"/>
      <c r="H61" s="177"/>
      <c r="I61" s="97" t="s">
        <v>342</v>
      </c>
      <c r="J61" s="98">
        <v>10</v>
      </c>
      <c r="K61" s="95"/>
      <c r="L61" s="95"/>
      <c r="M61" s="95"/>
      <c r="N61" s="43"/>
      <c r="O61" s="99">
        <f>J61</f>
        <v>10</v>
      </c>
    </row>
    <row r="62" spans="1:15" s="3" customFormat="1" ht="40.5" customHeight="1" thickBot="1" x14ac:dyDescent="0.35">
      <c r="A62" s="100">
        <v>2</v>
      </c>
      <c r="B62" s="178" t="s">
        <v>343</v>
      </c>
      <c r="C62" s="178"/>
      <c r="D62" s="178"/>
      <c r="E62" s="178"/>
      <c r="F62" s="179"/>
      <c r="G62" s="180"/>
      <c r="H62" s="181"/>
      <c r="I62" s="101" t="s">
        <v>342</v>
      </c>
      <c r="J62" s="102">
        <v>8</v>
      </c>
      <c r="K62" s="95"/>
      <c r="L62" s="95"/>
      <c r="M62" s="95"/>
      <c r="N62" s="43"/>
      <c r="O62" s="99">
        <f>J62</f>
        <v>8</v>
      </c>
    </row>
    <row r="63" spans="1:15" s="3" customFormat="1" ht="40.5" customHeight="1" thickBot="1" x14ac:dyDescent="0.35">
      <c r="A63" s="103">
        <v>3</v>
      </c>
      <c r="B63" s="182" t="s">
        <v>344</v>
      </c>
      <c r="C63" s="182"/>
      <c r="D63" s="182"/>
      <c r="E63" s="182"/>
      <c r="F63" s="183"/>
      <c r="G63" s="184"/>
      <c r="H63" s="185"/>
      <c r="I63" s="104" t="s">
        <v>342</v>
      </c>
      <c r="J63" s="105">
        <v>10</v>
      </c>
      <c r="K63" s="95"/>
      <c r="L63" s="95"/>
      <c r="M63" s="95"/>
      <c r="N63" s="43"/>
      <c r="O63" s="99">
        <f>J63</f>
        <v>10</v>
      </c>
    </row>
    <row r="64" spans="1:15" s="3" customFormat="1" ht="16.2" thickBot="1" x14ac:dyDescent="0.35">
      <c r="A64" s="156" t="s">
        <v>345</v>
      </c>
      <c r="B64" s="157"/>
      <c r="C64" s="157"/>
      <c r="D64" s="157"/>
      <c r="E64" s="157"/>
      <c r="F64" s="157"/>
      <c r="G64" s="157"/>
      <c r="H64" s="157"/>
      <c r="I64" s="158"/>
      <c r="J64" s="24"/>
      <c r="K64" s="89"/>
      <c r="L64" s="89"/>
      <c r="M64" s="89"/>
      <c r="N64" s="43"/>
      <c r="O64" s="37"/>
    </row>
    <row r="65" spans="1:15" s="3" customFormat="1" ht="18.600000000000001" customHeight="1" thickTop="1" thickBot="1" x14ac:dyDescent="0.35">
      <c r="A65" s="159" t="s">
        <v>346</v>
      </c>
      <c r="B65" s="160"/>
      <c r="C65" s="160"/>
      <c r="D65" s="160"/>
      <c r="E65" s="160"/>
      <c r="F65" s="160"/>
      <c r="G65" s="160"/>
      <c r="H65" s="160"/>
      <c r="I65" s="160"/>
      <c r="J65" s="161"/>
      <c r="K65" s="106"/>
      <c r="L65" s="106"/>
      <c r="M65" s="89"/>
      <c r="N65" s="43"/>
      <c r="O65" s="107">
        <f>SUM(O61:O63)</f>
        <v>28</v>
      </c>
    </row>
    <row r="66" spans="1:15" s="78" customFormat="1" x14ac:dyDescent="0.3"/>
    <row r="67" spans="1:15" s="78" customFormat="1" ht="15" thickBot="1" x14ac:dyDescent="0.35"/>
    <row r="68" spans="1:15" ht="28.8" thickBot="1" x14ac:dyDescent="0.35">
      <c r="A68" s="162" t="s">
        <v>347</v>
      </c>
      <c r="B68" s="163"/>
      <c r="C68" s="163"/>
      <c r="D68" s="163"/>
      <c r="E68" s="163"/>
      <c r="F68" s="163"/>
      <c r="G68" s="163"/>
      <c r="H68" s="163"/>
      <c r="I68" s="163"/>
      <c r="J68" s="163"/>
      <c r="K68" s="163"/>
      <c r="L68" s="163"/>
      <c r="M68" s="163"/>
      <c r="N68" s="163"/>
      <c r="O68" s="164"/>
    </row>
    <row r="69" spans="1:15" ht="15" thickBot="1" x14ac:dyDescent="0.35">
      <c r="A69" s="44"/>
      <c r="B69" s="9"/>
      <c r="C69" s="9"/>
      <c r="D69" s="9"/>
      <c r="E69" s="9"/>
      <c r="F69" s="9"/>
      <c r="G69" s="9"/>
      <c r="H69" s="9"/>
      <c r="I69" s="9"/>
      <c r="J69" s="9"/>
      <c r="K69" s="9"/>
      <c r="L69" s="9"/>
      <c r="M69" s="9"/>
      <c r="N69" s="9"/>
      <c r="O69" s="23"/>
    </row>
    <row r="70" spans="1:15" ht="18" thickTop="1" x14ac:dyDescent="0.3">
      <c r="A70" s="165" t="s">
        <v>7</v>
      </c>
      <c r="B70" s="166"/>
      <c r="C70" s="166"/>
      <c r="D70" s="166"/>
      <c r="E70" s="166"/>
      <c r="F70" s="166"/>
      <c r="G70" s="166"/>
      <c r="H70" s="166"/>
      <c r="I70" s="166"/>
      <c r="J70" s="166"/>
      <c r="K70" s="167"/>
      <c r="L70" s="108"/>
      <c r="M70" s="108"/>
      <c r="N70" s="109"/>
      <c r="O70" s="110">
        <f>O11</f>
        <v>32.950000000000003</v>
      </c>
    </row>
    <row r="71" spans="1:15" ht="17.399999999999999" x14ac:dyDescent="0.3">
      <c r="A71" s="148" t="s">
        <v>348</v>
      </c>
      <c r="B71" s="149"/>
      <c r="C71" s="149"/>
      <c r="D71" s="149"/>
      <c r="E71" s="149"/>
      <c r="F71" s="149"/>
      <c r="G71" s="149"/>
      <c r="H71" s="149"/>
      <c r="I71" s="149"/>
      <c r="J71" s="149"/>
      <c r="K71" s="150"/>
      <c r="L71" s="108"/>
      <c r="M71" s="108"/>
      <c r="N71" s="109"/>
      <c r="O71" s="111">
        <f>O57</f>
        <v>22</v>
      </c>
    </row>
    <row r="72" spans="1:15" ht="17.399999999999999" x14ac:dyDescent="0.3">
      <c r="A72" s="148" t="s">
        <v>346</v>
      </c>
      <c r="B72" s="149"/>
      <c r="C72" s="149"/>
      <c r="D72" s="149"/>
      <c r="E72" s="149"/>
      <c r="F72" s="149"/>
      <c r="G72" s="149"/>
      <c r="H72" s="149"/>
      <c r="I72" s="149"/>
      <c r="J72" s="149"/>
      <c r="K72" s="150"/>
      <c r="L72" s="108"/>
      <c r="M72" s="108"/>
      <c r="N72" s="109"/>
      <c r="O72" s="112">
        <f>O65</f>
        <v>28</v>
      </c>
    </row>
    <row r="73" spans="1:15" ht="18" thickBot="1" x14ac:dyDescent="0.35">
      <c r="A73" s="151" t="s">
        <v>349</v>
      </c>
      <c r="B73" s="152"/>
      <c r="C73" s="152"/>
      <c r="D73" s="152"/>
      <c r="E73" s="152"/>
      <c r="F73" s="152"/>
      <c r="G73" s="152"/>
      <c r="H73" s="152"/>
      <c r="I73" s="152"/>
      <c r="J73" s="113" t="s">
        <v>353</v>
      </c>
      <c r="K73" s="114" t="s">
        <v>11</v>
      </c>
      <c r="L73" s="108"/>
      <c r="M73" s="108"/>
      <c r="N73" s="109"/>
      <c r="O73" s="112"/>
    </row>
    <row r="74" spans="1:15" ht="24" thickTop="1" thickBot="1" x14ac:dyDescent="0.35">
      <c r="A74" s="153" t="s">
        <v>350</v>
      </c>
      <c r="B74" s="154"/>
      <c r="C74" s="154"/>
      <c r="D74" s="154"/>
      <c r="E74" s="154"/>
      <c r="F74" s="154"/>
      <c r="G74" s="154"/>
      <c r="H74" s="154"/>
      <c r="I74" s="154"/>
      <c r="J74" s="154"/>
      <c r="K74" s="155"/>
      <c r="L74" s="115"/>
      <c r="M74" s="116"/>
      <c r="N74" s="117"/>
      <c r="O74" s="118">
        <f>SUM(O70:O72)</f>
        <v>82.95</v>
      </c>
    </row>
    <row r="75" spans="1:15" x14ac:dyDescent="0.3">
      <c r="A75" s="29"/>
      <c r="B75" s="29"/>
      <c r="C75" s="29"/>
      <c r="D75" s="29"/>
      <c r="E75" s="29"/>
      <c r="F75" s="29"/>
      <c r="G75" s="29"/>
      <c r="H75" s="29"/>
      <c r="I75" s="29"/>
      <c r="J75" s="29"/>
      <c r="K75" s="29"/>
      <c r="L75" s="29"/>
      <c r="M75" s="29"/>
      <c r="N75" s="29"/>
      <c r="O75" s="29"/>
    </row>
    <row r="76" spans="1:15" s="78" customFormat="1" x14ac:dyDescent="0.3"/>
    <row r="77" spans="1:15" s="78" customFormat="1" x14ac:dyDescent="0.3"/>
    <row r="78" spans="1:15" s="50" customFormat="1" x14ac:dyDescent="0.3"/>
    <row r="79" spans="1:15" s="50" customFormat="1" ht="15.6" customHeight="1" x14ac:dyDescent="0.3"/>
    <row r="80" spans="1:15" s="50" customFormat="1" ht="17.399999999999999" customHeight="1" x14ac:dyDescent="0.3"/>
    <row r="81" s="50" customFormat="1" x14ac:dyDescent="0.3"/>
    <row r="82" s="50" customFormat="1" x14ac:dyDescent="0.3"/>
    <row r="83" s="50" customFormat="1" x14ac:dyDescent="0.3"/>
    <row r="84" s="50" customFormat="1" x14ac:dyDescent="0.3"/>
    <row r="85" s="50" customFormat="1" ht="24" customHeight="1" x14ac:dyDescent="0.3"/>
    <row r="86" s="50" customFormat="1" ht="15.6" customHeight="1" x14ac:dyDescent="0.3"/>
    <row r="87" s="50" customFormat="1" x14ac:dyDescent="0.3"/>
    <row r="88" s="50" customFormat="1" ht="17.399999999999999" customHeight="1" x14ac:dyDescent="0.3"/>
    <row r="89" s="50" customFormat="1" x14ac:dyDescent="0.3"/>
    <row r="90" s="50" customFormat="1" x14ac:dyDescent="0.3"/>
    <row r="91" s="50" customFormat="1" x14ac:dyDescent="0.3"/>
    <row r="92" s="50" customFormat="1" x14ac:dyDescent="0.3"/>
    <row r="93" s="50" customFormat="1" x14ac:dyDescent="0.3"/>
    <row r="94" s="50" customFormat="1" x14ac:dyDescent="0.3"/>
    <row r="95" s="50" customFormat="1" x14ac:dyDescent="0.3"/>
    <row r="96" s="50" customFormat="1" x14ac:dyDescent="0.3"/>
    <row r="97" s="50" customFormat="1" x14ac:dyDescent="0.3"/>
    <row r="98" s="50" customFormat="1" x14ac:dyDescent="0.3"/>
    <row r="99" s="50" customFormat="1" x14ac:dyDescent="0.3"/>
    <row r="100" s="50" customFormat="1" x14ac:dyDescent="0.3"/>
    <row r="101" s="50" customFormat="1" x14ac:dyDescent="0.3"/>
  </sheetData>
  <sheetProtection algorithmName="SHA-512" hashValue="z5uEiVPa7ojnmG89/BvvMwpy8oRWf5ZcHauTHlkplujr+XDHfqPzRd6o3zyiVg0julHktY0cVnCbwvaJsroe6Q==" saltValue="/hNgkqQBmUQKPbXaks2+BA==" spinCount="100000" sheet="1" formatCells="0" formatColumns="0" formatRows="0" insertColumns="0" insertRows="0" insertHyperlinks="0" deleteColumns="0" deleteRows="0" sort="0" autoFilter="0" pivotTables="0"/>
  <mergeCells count="7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5">
    <dataValidation type="decimal" allowBlank="1" showInputMessage="1" showErrorMessage="1" errorTitle="Error Pregado" error="El pregrado no puede superar los 4 PUNTOS" sqref="O15" xr:uid="{00000000-0002-0000-0400-000000000000}">
      <formula1>0</formula1>
      <formula2>4</formula2>
    </dataValidation>
    <dataValidation allowBlank="1" showInputMessage="1" showErrorMessage="1" errorTitle="Error Especializacion" error="La especializacion no puede superar 1 PUNTO" sqref="O17" xr:uid="{00000000-0002-0000-0400-000001000000}"/>
    <dataValidation allowBlank="1" showInputMessage="1" showErrorMessage="1" errorTitle="Error Maestrias" error="La maestria no puede superar los 3 PUNTOS" sqref="O19" xr:uid="{00000000-0002-0000-0400-000002000000}"/>
    <dataValidation allowBlank="1" showInputMessage="1" showErrorMessage="1" errorTitle="Error Doctorado" error="El doctorado no puede superar los 6 PUNTOS" sqref="O21" xr:uid="{00000000-0002-0000-0400-000003000000}"/>
    <dataValidation type="decimal" allowBlank="1" showInputMessage="1" showErrorMessage="1" errorTitle="Error Formacion Academica" error="La formacion academica no puede superar los 10 PUNTOS" sqref="O23" xr:uid="{00000000-0002-0000-0400-000004000000}">
      <formula1>0</formula1>
      <formula2>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01"/>
  <sheetViews>
    <sheetView topLeftCell="A61" workbookViewId="0">
      <selection activeCell="O63" sqref="O63"/>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8.8867187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20.44140625"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193" t="s">
        <v>105</v>
      </c>
      <c r="B1" s="194"/>
      <c r="C1" s="194"/>
      <c r="D1" s="194"/>
      <c r="E1" s="195"/>
      <c r="F1" s="202" t="s">
        <v>106</v>
      </c>
      <c r="G1" s="202"/>
      <c r="H1" s="202"/>
      <c r="I1" s="202"/>
      <c r="J1" s="202"/>
      <c r="K1" s="202"/>
      <c r="L1" s="202"/>
      <c r="M1" s="202"/>
      <c r="N1" s="202"/>
      <c r="O1" s="203"/>
    </row>
    <row r="2" spans="1:17" ht="45" customHeight="1" thickBot="1" x14ac:dyDescent="0.35">
      <c r="A2" s="196"/>
      <c r="B2" s="197"/>
      <c r="C2" s="197"/>
      <c r="D2" s="197"/>
      <c r="E2" s="198"/>
      <c r="F2" s="202" t="s">
        <v>107</v>
      </c>
      <c r="G2" s="202"/>
      <c r="H2" s="202"/>
      <c r="I2" s="202"/>
      <c r="J2" s="202"/>
      <c r="K2" s="202"/>
      <c r="L2" s="202"/>
      <c r="M2" s="202"/>
      <c r="N2" s="202"/>
      <c r="O2" s="203"/>
      <c r="Q2" s="2" t="e">
        <f ca="1">MID(CELL("nombrearchivo",'[1]1'!E10),FIND("]", CELL("nombrearchivo",'[1]1'!E10),1)+1,LEN(CELL("nombrearchivo",'[1]1'!E10))-FIND("]",CELL("nombrearchivo",'[1]1'!E10),1))</f>
        <v>#N/A</v>
      </c>
    </row>
    <row r="3" spans="1:17" s="3" customFormat="1" ht="19.5" customHeight="1" thickBot="1" x14ac:dyDescent="0.35">
      <c r="A3" s="199"/>
      <c r="B3" s="200"/>
      <c r="C3" s="200"/>
      <c r="D3" s="200"/>
      <c r="E3" s="201"/>
      <c r="F3" s="204" t="s">
        <v>108</v>
      </c>
      <c r="G3" s="204"/>
      <c r="H3" s="204"/>
      <c r="I3" s="204"/>
      <c r="J3" s="204"/>
      <c r="K3" s="204"/>
      <c r="L3" s="204"/>
      <c r="M3" s="204"/>
      <c r="N3" s="204"/>
      <c r="O3" s="205"/>
      <c r="Q3" s="4"/>
    </row>
    <row r="4" spans="1:17" s="3" customFormat="1" ht="15.6" x14ac:dyDescent="0.3">
      <c r="A4" s="206" t="s">
        <v>109</v>
      </c>
      <c r="B4" s="207"/>
      <c r="C4" s="207"/>
      <c r="D4" s="207"/>
      <c r="E4" s="208" t="str">
        <f>[1]GENERAL!AC$2</f>
        <v>PLANTA</v>
      </c>
      <c r="F4" s="208"/>
      <c r="G4" s="208"/>
      <c r="H4" s="5"/>
      <c r="I4" s="5"/>
      <c r="J4" s="5"/>
      <c r="K4" s="5"/>
      <c r="L4" s="5"/>
      <c r="M4" s="5"/>
      <c r="N4" s="5"/>
      <c r="O4" s="6"/>
    </row>
    <row r="5" spans="1:17" s="3" customFormat="1" ht="15.6" x14ac:dyDescent="0.3">
      <c r="A5" s="211" t="s">
        <v>110</v>
      </c>
      <c r="B5" s="212"/>
      <c r="C5" s="212"/>
      <c r="D5" s="212"/>
      <c r="E5" s="213" t="s">
        <v>8</v>
      </c>
      <c r="F5" s="213"/>
      <c r="G5" s="213"/>
      <c r="H5" s="7"/>
      <c r="I5" s="7"/>
      <c r="J5" s="7"/>
      <c r="K5" s="7"/>
      <c r="L5" s="7"/>
      <c r="M5" s="7"/>
      <c r="N5" s="7"/>
      <c r="O5" s="8"/>
    </row>
    <row r="6" spans="1:17" s="3" customFormat="1" ht="15.6" x14ac:dyDescent="0.3">
      <c r="A6" s="211" t="s">
        <v>111</v>
      </c>
      <c r="B6" s="212"/>
      <c r="C6" s="212"/>
      <c r="D6" s="212"/>
      <c r="E6" s="9" t="s">
        <v>131</v>
      </c>
      <c r="F6" s="7"/>
      <c r="G6" s="7"/>
      <c r="H6" s="7"/>
      <c r="I6" s="7"/>
      <c r="J6" s="7"/>
      <c r="K6" s="7"/>
      <c r="L6" s="7"/>
      <c r="M6" s="7"/>
      <c r="N6" s="7"/>
      <c r="O6" s="8"/>
    </row>
    <row r="7" spans="1:17" s="3" customFormat="1" ht="16.2" thickBot="1" x14ac:dyDescent="0.35">
      <c r="A7" s="10" t="s">
        <v>352</v>
      </c>
      <c r="B7" s="11"/>
      <c r="C7" s="11"/>
      <c r="D7" s="11"/>
      <c r="E7" s="9" t="s">
        <v>314</v>
      </c>
      <c r="F7" s="12"/>
      <c r="G7" s="12"/>
      <c r="H7" s="12"/>
      <c r="I7" s="12"/>
      <c r="J7" s="12"/>
      <c r="K7" s="12"/>
      <c r="L7" s="12"/>
      <c r="M7" s="12"/>
      <c r="N7" s="12"/>
      <c r="O7" s="13"/>
    </row>
    <row r="8" spans="1:17" ht="25.2" thickBot="1" x14ac:dyDescent="0.35">
      <c r="A8" s="188" t="s">
        <v>316</v>
      </c>
      <c r="B8" s="189"/>
      <c r="C8" s="189"/>
      <c r="D8" s="189"/>
      <c r="E8" s="189"/>
      <c r="F8" s="189"/>
      <c r="G8" s="189"/>
      <c r="H8" s="189"/>
      <c r="I8" s="189"/>
      <c r="J8" s="189"/>
      <c r="K8" s="189"/>
      <c r="L8" s="189"/>
      <c r="M8" s="189"/>
      <c r="N8" s="189"/>
      <c r="O8" s="190"/>
    </row>
    <row r="9" spans="1:17" ht="15" customHeight="1" x14ac:dyDescent="0.3">
      <c r="A9" s="214" t="s">
        <v>112</v>
      </c>
      <c r="B9" s="215"/>
      <c r="C9" s="218" t="s">
        <v>113</v>
      </c>
      <c r="D9" s="54"/>
      <c r="E9" s="220" t="s">
        <v>114</v>
      </c>
      <c r="F9" s="221"/>
      <c r="G9" s="220" t="s">
        <v>115</v>
      </c>
      <c r="H9" s="221"/>
      <c r="I9" s="223" t="s">
        <v>116</v>
      </c>
      <c r="J9" s="223" t="s">
        <v>117</v>
      </c>
      <c r="K9" s="223" t="s">
        <v>118</v>
      </c>
      <c r="L9" s="225" t="s">
        <v>119</v>
      </c>
      <c r="M9" s="227"/>
      <c r="N9" s="227"/>
      <c r="O9" s="229" t="s">
        <v>7</v>
      </c>
    </row>
    <row r="10" spans="1:17" ht="31.5" customHeight="1" thickBot="1" x14ac:dyDescent="0.35">
      <c r="A10" s="216"/>
      <c r="B10" s="217"/>
      <c r="C10" s="219"/>
      <c r="D10" s="55"/>
      <c r="E10" s="219"/>
      <c r="F10" s="222"/>
      <c r="G10" s="219"/>
      <c r="H10" s="222"/>
      <c r="I10" s="224"/>
      <c r="J10" s="224"/>
      <c r="K10" s="224"/>
      <c r="L10" s="226"/>
      <c r="M10" s="228"/>
      <c r="N10" s="228"/>
      <c r="O10" s="230"/>
    </row>
    <row r="11" spans="1:17" ht="44.25" customHeight="1" thickBot="1" x14ac:dyDescent="0.35">
      <c r="A11" s="250" t="s">
        <v>175</v>
      </c>
      <c r="B11" s="251"/>
      <c r="C11" s="52">
        <f>O15</f>
        <v>4</v>
      </c>
      <c r="D11" s="53"/>
      <c r="E11" s="209">
        <f>O17</f>
        <v>0</v>
      </c>
      <c r="F11" s="210"/>
      <c r="G11" s="209">
        <f>O19</f>
        <v>3</v>
      </c>
      <c r="H11" s="210"/>
      <c r="I11" s="18">
        <f>O21</f>
        <v>3</v>
      </c>
      <c r="J11" s="18">
        <f>O28</f>
        <v>5.42</v>
      </c>
      <c r="K11" s="18">
        <f>O33</f>
        <v>10</v>
      </c>
      <c r="L11" s="19">
        <f>O38</f>
        <v>9.73</v>
      </c>
      <c r="M11" s="20"/>
      <c r="N11" s="20"/>
      <c r="O11" s="21">
        <f>IF( SUM(C11:L11)&lt;=40,SUM(C11:L11),"EXCEDE LOS 40 PUNTOS")</f>
        <v>35.150000000000006</v>
      </c>
    </row>
    <row r="12" spans="1:17" ht="15.6" thickTop="1" thickBot="1" x14ac:dyDescent="0.35">
      <c r="A12" s="22"/>
      <c r="B12" s="9"/>
      <c r="C12" s="9"/>
      <c r="D12" s="9"/>
      <c r="E12" s="9"/>
      <c r="F12" s="9"/>
      <c r="G12" s="9"/>
      <c r="H12" s="9"/>
      <c r="I12" s="9"/>
      <c r="J12" s="9"/>
      <c r="K12" s="9"/>
      <c r="L12" s="9"/>
      <c r="M12" s="9"/>
      <c r="N12" s="9"/>
      <c r="O12" s="23"/>
    </row>
    <row r="13" spans="1:17" ht="18" thickBot="1" x14ac:dyDescent="0.35">
      <c r="A13" s="258" t="s">
        <v>120</v>
      </c>
      <c r="B13" s="259"/>
      <c r="C13" s="259"/>
      <c r="D13" s="259"/>
      <c r="E13" s="259"/>
      <c r="F13" s="259"/>
      <c r="G13" s="259"/>
      <c r="H13" s="259"/>
      <c r="I13" s="259"/>
      <c r="J13" s="259"/>
      <c r="K13" s="259"/>
      <c r="L13" s="259"/>
      <c r="M13" s="259"/>
      <c r="N13" s="260"/>
      <c r="O13" s="24" t="s">
        <v>121</v>
      </c>
    </row>
    <row r="14" spans="1:17" ht="23.4" thickBot="1" x14ac:dyDescent="0.35">
      <c r="A14" s="241" t="s">
        <v>122</v>
      </c>
      <c r="B14" s="242"/>
      <c r="C14" s="242"/>
      <c r="D14" s="242"/>
      <c r="E14" s="242"/>
      <c r="F14" s="242"/>
      <c r="G14" s="242"/>
      <c r="H14" s="242"/>
      <c r="I14" s="242"/>
      <c r="J14" s="242"/>
      <c r="K14" s="242"/>
      <c r="L14" s="242"/>
      <c r="M14" s="243"/>
      <c r="N14" s="9"/>
      <c r="O14" s="23"/>
    </row>
    <row r="15" spans="1:17" ht="31.5" customHeight="1" thickBot="1" x14ac:dyDescent="0.35">
      <c r="A15" s="244" t="s">
        <v>123</v>
      </c>
      <c r="B15" s="245"/>
      <c r="C15" s="25"/>
      <c r="D15" s="246" t="s">
        <v>17</v>
      </c>
      <c r="E15" s="247"/>
      <c r="F15" s="247"/>
      <c r="G15" s="247"/>
      <c r="H15" s="247"/>
      <c r="I15" s="247"/>
      <c r="J15" s="247"/>
      <c r="K15" s="247"/>
      <c r="L15" s="247"/>
      <c r="M15" s="248"/>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231" t="s">
        <v>124</v>
      </c>
      <c r="B17" s="232"/>
      <c r="C17" s="9"/>
      <c r="D17" s="31"/>
      <c r="E17" s="249" t="s">
        <v>33</v>
      </c>
      <c r="F17" s="233"/>
      <c r="G17" s="233"/>
      <c r="H17" s="233"/>
      <c r="I17" s="233"/>
      <c r="J17" s="233"/>
      <c r="K17" s="233"/>
      <c r="L17" s="233"/>
      <c r="M17" s="234"/>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231" t="s">
        <v>125</v>
      </c>
      <c r="B19" s="232"/>
      <c r="C19" s="25"/>
      <c r="D19" s="56"/>
      <c r="E19" s="233" t="s">
        <v>34</v>
      </c>
      <c r="F19" s="233"/>
      <c r="G19" s="233"/>
      <c r="H19" s="233"/>
      <c r="I19" s="233"/>
      <c r="J19" s="233"/>
      <c r="K19" s="233"/>
      <c r="L19" s="233"/>
      <c r="M19" s="234"/>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231" t="s">
        <v>126</v>
      </c>
      <c r="B21" s="232"/>
      <c r="C21" s="25"/>
      <c r="D21" s="235" t="s">
        <v>35</v>
      </c>
      <c r="E21" s="236"/>
      <c r="F21" s="236"/>
      <c r="G21" s="236"/>
      <c r="H21" s="236"/>
      <c r="I21" s="236"/>
      <c r="J21" s="236"/>
      <c r="K21" s="236"/>
      <c r="L21" s="236"/>
      <c r="M21" s="237"/>
      <c r="N21" s="26"/>
      <c r="O21" s="27">
        <v>3</v>
      </c>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238" t="s">
        <v>1</v>
      </c>
      <c r="B23" s="239"/>
      <c r="C23" s="239"/>
      <c r="D23" s="239"/>
      <c r="E23" s="239"/>
      <c r="F23" s="239"/>
      <c r="G23" s="239"/>
      <c r="H23" s="239"/>
      <c r="I23" s="239"/>
      <c r="J23" s="239"/>
      <c r="K23" s="239"/>
      <c r="L23" s="239"/>
      <c r="M23" s="240"/>
      <c r="N23" s="9"/>
      <c r="O23" s="38">
        <f>IF( SUM(O15:O21)&lt;=10,SUM(O15:O21),"EXCEDE LOS 10 PUNTOS VALIDOS")</f>
        <v>10</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241" t="s">
        <v>127</v>
      </c>
      <c r="B25" s="242"/>
      <c r="C25" s="242"/>
      <c r="D25" s="242"/>
      <c r="E25" s="242"/>
      <c r="F25" s="242"/>
      <c r="G25" s="242"/>
      <c r="H25" s="242"/>
      <c r="I25" s="242"/>
      <c r="J25" s="242"/>
      <c r="K25" s="242"/>
      <c r="L25" s="242"/>
      <c r="M25" s="243"/>
      <c r="N25" s="9"/>
      <c r="O25" s="37"/>
    </row>
    <row r="26" spans="1:18" ht="199.2" customHeight="1" thickTop="1" thickBot="1" x14ac:dyDescent="0.35">
      <c r="A26" s="244" t="s">
        <v>128</v>
      </c>
      <c r="B26" s="245"/>
      <c r="C26" s="25"/>
      <c r="D26" s="246" t="s">
        <v>320</v>
      </c>
      <c r="E26" s="247"/>
      <c r="F26" s="247"/>
      <c r="G26" s="247"/>
      <c r="H26" s="247"/>
      <c r="I26" s="247"/>
      <c r="J26" s="247"/>
      <c r="K26" s="247"/>
      <c r="L26" s="247"/>
      <c r="M26" s="248"/>
      <c r="N26" s="26"/>
      <c r="O26" s="38">
        <f>0.19+4.09+1.14</f>
        <v>5.42</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238" t="s">
        <v>2</v>
      </c>
      <c r="B28" s="239"/>
      <c r="C28" s="239"/>
      <c r="D28" s="239"/>
      <c r="E28" s="239"/>
      <c r="F28" s="239"/>
      <c r="G28" s="239"/>
      <c r="H28" s="239"/>
      <c r="I28" s="239"/>
      <c r="J28" s="239"/>
      <c r="K28" s="239"/>
      <c r="L28" s="239"/>
      <c r="M28" s="240"/>
      <c r="N28" s="35"/>
      <c r="O28" s="38">
        <f>IF(O26&lt;=10,O26,"EXCEDE LOS 10 PUNTOS PERMITIDOS")</f>
        <v>5.42</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241" t="s">
        <v>129</v>
      </c>
      <c r="B30" s="242"/>
      <c r="C30" s="242"/>
      <c r="D30" s="242"/>
      <c r="E30" s="242"/>
      <c r="F30" s="242"/>
      <c r="G30" s="242"/>
      <c r="H30" s="242"/>
      <c r="I30" s="242"/>
      <c r="J30" s="242"/>
      <c r="K30" s="242"/>
      <c r="L30" s="242"/>
      <c r="M30" s="243"/>
      <c r="N30" s="43"/>
      <c r="O30" s="37"/>
    </row>
    <row r="31" spans="1:18" ht="180.75" customHeight="1" thickBot="1" x14ac:dyDescent="0.35">
      <c r="A31" s="244" t="s">
        <v>3</v>
      </c>
      <c r="B31" s="245"/>
      <c r="C31" s="25"/>
      <c r="D31" s="246" t="s">
        <v>291</v>
      </c>
      <c r="E31" s="247"/>
      <c r="F31" s="247"/>
      <c r="G31" s="247"/>
      <c r="H31" s="247"/>
      <c r="I31" s="247"/>
      <c r="J31" s="247"/>
      <c r="K31" s="247"/>
      <c r="L31" s="247"/>
      <c r="M31" s="248"/>
      <c r="N31" s="26"/>
      <c r="O31" s="27">
        <v>10</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238" t="s">
        <v>4</v>
      </c>
      <c r="B33" s="239"/>
      <c r="C33" s="239"/>
      <c r="D33" s="239"/>
      <c r="E33" s="239"/>
      <c r="F33" s="239"/>
      <c r="G33" s="239"/>
      <c r="H33" s="239"/>
      <c r="I33" s="239"/>
      <c r="J33" s="239"/>
      <c r="K33" s="239"/>
      <c r="L33" s="239"/>
      <c r="M33" s="240"/>
      <c r="N33" s="35"/>
      <c r="O33" s="38">
        <f>IF(O31&lt;=10,O31,"EXCEDE LOS 10 PUNTOS PERMITIDOS")</f>
        <v>10</v>
      </c>
    </row>
    <row r="34" spans="1:15" ht="15" thickBot="1" x14ac:dyDescent="0.35">
      <c r="A34" s="44"/>
      <c r="B34" s="9"/>
      <c r="C34" s="9"/>
      <c r="D34" s="9"/>
      <c r="E34" s="9"/>
      <c r="F34" s="9"/>
      <c r="G34" s="9"/>
      <c r="H34" s="9"/>
      <c r="I34" s="9"/>
      <c r="J34" s="9"/>
      <c r="K34" s="9"/>
      <c r="L34" s="9"/>
      <c r="M34" s="9"/>
      <c r="N34" s="9"/>
      <c r="O34" s="37"/>
    </row>
    <row r="35" spans="1:15" ht="23.4" thickBot="1" x14ac:dyDescent="0.35">
      <c r="A35" s="241" t="s">
        <v>130</v>
      </c>
      <c r="B35" s="242"/>
      <c r="C35" s="242"/>
      <c r="D35" s="242"/>
      <c r="E35" s="242"/>
      <c r="F35" s="242"/>
      <c r="G35" s="242"/>
      <c r="H35" s="242"/>
      <c r="I35" s="242"/>
      <c r="J35" s="242"/>
      <c r="K35" s="242"/>
      <c r="L35" s="242"/>
      <c r="M35" s="243"/>
      <c r="N35" s="9"/>
      <c r="O35" s="37"/>
    </row>
    <row r="36" spans="1:15" ht="259.2" customHeight="1" thickBot="1" x14ac:dyDescent="0.35">
      <c r="A36" s="231" t="s">
        <v>5</v>
      </c>
      <c r="B36" s="232"/>
      <c r="C36" s="25"/>
      <c r="D36" s="246" t="s">
        <v>292</v>
      </c>
      <c r="E36" s="247"/>
      <c r="F36" s="247"/>
      <c r="G36" s="247"/>
      <c r="H36" s="247"/>
      <c r="I36" s="247"/>
      <c r="J36" s="247"/>
      <c r="K36" s="247"/>
      <c r="L36" s="247"/>
      <c r="M36" s="248"/>
      <c r="N36" s="26"/>
      <c r="O36" s="27">
        <v>9.73</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238" t="s">
        <v>6</v>
      </c>
      <c r="B38" s="239"/>
      <c r="C38" s="239"/>
      <c r="D38" s="239"/>
      <c r="E38" s="239"/>
      <c r="F38" s="239"/>
      <c r="G38" s="239"/>
      <c r="H38" s="239"/>
      <c r="I38" s="239"/>
      <c r="J38" s="239"/>
      <c r="K38" s="239"/>
      <c r="L38" s="239"/>
      <c r="M38" s="240"/>
      <c r="N38" s="35"/>
      <c r="O38" s="38">
        <f>IF(O36&lt;=10,O36,"EXCEDE LOS 10 PUNTOS PERMITIDOS")</f>
        <v>9.73</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252" t="s">
        <v>7</v>
      </c>
      <c r="B41" s="253"/>
      <c r="C41" s="253"/>
      <c r="D41" s="253"/>
      <c r="E41" s="253"/>
      <c r="F41" s="253"/>
      <c r="G41" s="253"/>
      <c r="H41" s="253"/>
      <c r="I41" s="253"/>
      <c r="J41" s="253"/>
      <c r="K41" s="253"/>
      <c r="L41" s="253"/>
      <c r="M41" s="254"/>
      <c r="N41" s="46"/>
      <c r="O41" s="47">
        <f>IF((O23+O28+O33+O38)&lt;=40,(O23+O28+O33+O38),"ERROR EXCEDE LOS 30 PUNTOS")</f>
        <v>35.150000000000006</v>
      </c>
    </row>
    <row r="42" spans="1:15" x14ac:dyDescent="0.3">
      <c r="A42" s="48"/>
      <c r="B42" s="9"/>
      <c r="C42" s="9"/>
      <c r="D42" s="9"/>
      <c r="E42" s="9"/>
      <c r="F42" s="9"/>
      <c r="G42" s="9"/>
      <c r="H42" s="9"/>
      <c r="I42" s="9"/>
      <c r="J42" s="9"/>
      <c r="K42" s="9"/>
      <c r="L42" s="9"/>
      <c r="M42" s="9"/>
      <c r="N42" s="9"/>
      <c r="O42" s="49"/>
    </row>
    <row r="43" spans="1:15" customFormat="1" x14ac:dyDescent="0.3"/>
    <row r="44" spans="1:15" s="78" customFormat="1" x14ac:dyDescent="0.3"/>
    <row r="45" spans="1:15" s="78" customFormat="1" ht="15" thickBot="1" x14ac:dyDescent="0.35"/>
    <row r="46" spans="1:15" s="3" customFormat="1" ht="25.2" thickBot="1" x14ac:dyDescent="0.35">
      <c r="A46" s="188" t="s">
        <v>322</v>
      </c>
      <c r="B46" s="189"/>
      <c r="C46" s="189"/>
      <c r="D46" s="189"/>
      <c r="E46" s="189"/>
      <c r="F46" s="189"/>
      <c r="G46" s="189"/>
      <c r="H46" s="189"/>
      <c r="I46" s="189"/>
      <c r="J46" s="189"/>
      <c r="K46" s="189"/>
      <c r="L46" s="189"/>
      <c r="M46" s="189"/>
      <c r="N46" s="189"/>
      <c r="O46" s="190"/>
    </row>
    <row r="47" spans="1:15" s="3" customFormat="1" ht="15" thickBot="1" x14ac:dyDescent="0.35">
      <c r="A47" s="44"/>
      <c r="B47" s="9"/>
      <c r="C47" s="9"/>
      <c r="D47" s="9"/>
      <c r="E47" s="9"/>
      <c r="F47" s="9"/>
      <c r="G47" s="9"/>
      <c r="H47" s="9"/>
      <c r="I47" s="9"/>
      <c r="J47" s="9"/>
      <c r="K47" s="9"/>
      <c r="L47" s="9"/>
      <c r="M47" s="9"/>
      <c r="N47" s="9"/>
      <c r="O47" s="23"/>
    </row>
    <row r="48" spans="1:15" s="3" customFormat="1" ht="36.75" customHeight="1" x14ac:dyDescent="0.3">
      <c r="A48" s="191" t="s">
        <v>323</v>
      </c>
      <c r="B48" s="191"/>
      <c r="C48" s="191"/>
      <c r="D48" s="191"/>
      <c r="E48" s="191"/>
      <c r="F48" s="192"/>
      <c r="G48" s="192"/>
      <c r="H48" s="192"/>
      <c r="I48" s="79" t="s">
        <v>324</v>
      </c>
      <c r="J48" s="80" t="s">
        <v>325</v>
      </c>
      <c r="K48" s="80" t="s">
        <v>326</v>
      </c>
      <c r="L48" s="77"/>
      <c r="M48" s="77"/>
      <c r="N48" s="9"/>
      <c r="O48" s="81" t="s">
        <v>327</v>
      </c>
    </row>
    <row r="49" spans="1:15" s="3" customFormat="1" ht="23.25" customHeight="1" x14ac:dyDescent="0.3">
      <c r="A49" s="82">
        <v>1</v>
      </c>
      <c r="B49" s="186" t="s">
        <v>328</v>
      </c>
      <c r="C49" s="186"/>
      <c r="D49" s="186"/>
      <c r="E49" s="186"/>
      <c r="F49" s="179"/>
      <c r="G49" s="179"/>
      <c r="H49" s="179"/>
      <c r="I49" s="83" t="s">
        <v>329</v>
      </c>
      <c r="J49" s="84">
        <v>1</v>
      </c>
      <c r="K49" s="84">
        <v>2</v>
      </c>
      <c r="L49" s="85"/>
      <c r="M49" s="43"/>
      <c r="N49" s="43"/>
      <c r="O49" s="86">
        <f>J49+K49</f>
        <v>3</v>
      </c>
    </row>
    <row r="50" spans="1:15" s="3" customFormat="1" x14ac:dyDescent="0.3">
      <c r="A50" s="82">
        <v>2</v>
      </c>
      <c r="B50" s="178" t="s">
        <v>330</v>
      </c>
      <c r="C50" s="186"/>
      <c r="D50" s="186"/>
      <c r="E50" s="186"/>
      <c r="F50" s="179"/>
      <c r="G50" s="179"/>
      <c r="H50" s="179"/>
      <c r="I50" s="83" t="s">
        <v>329</v>
      </c>
      <c r="J50" s="84">
        <v>1</v>
      </c>
      <c r="K50" s="84">
        <v>2</v>
      </c>
      <c r="L50" s="85"/>
      <c r="M50" s="43"/>
      <c r="N50" s="43"/>
      <c r="O50" s="86">
        <f t="shared" ref="O50:O56" si="0">J50+K50</f>
        <v>3</v>
      </c>
    </row>
    <row r="51" spans="1:15" s="3" customFormat="1" ht="37.5" customHeight="1" x14ac:dyDescent="0.3">
      <c r="A51" s="82">
        <v>3</v>
      </c>
      <c r="B51" s="186" t="s">
        <v>331</v>
      </c>
      <c r="C51" s="186"/>
      <c r="D51" s="186"/>
      <c r="E51" s="186"/>
      <c r="F51" s="179"/>
      <c r="G51" s="179"/>
      <c r="H51" s="179"/>
      <c r="I51" s="83" t="s">
        <v>332</v>
      </c>
      <c r="J51" s="84">
        <v>3</v>
      </c>
      <c r="K51" s="84">
        <v>4</v>
      </c>
      <c r="L51" s="85"/>
      <c r="M51" s="43"/>
      <c r="N51" s="43"/>
      <c r="O51" s="86">
        <f t="shared" si="0"/>
        <v>7</v>
      </c>
    </row>
    <row r="52" spans="1:15" s="3" customFormat="1" ht="37.5" customHeight="1" x14ac:dyDescent="0.3">
      <c r="A52" s="82">
        <v>4</v>
      </c>
      <c r="B52" s="186" t="s">
        <v>333</v>
      </c>
      <c r="C52" s="186"/>
      <c r="D52" s="186"/>
      <c r="E52" s="186"/>
      <c r="F52" s="179"/>
      <c r="G52" s="179"/>
      <c r="H52" s="179"/>
      <c r="I52" s="83" t="s">
        <v>334</v>
      </c>
      <c r="J52" s="84">
        <v>3</v>
      </c>
      <c r="K52" s="84">
        <v>4</v>
      </c>
      <c r="L52" s="85"/>
      <c r="M52" s="43"/>
      <c r="N52" s="43"/>
      <c r="O52" s="86">
        <f t="shared" si="0"/>
        <v>7</v>
      </c>
    </row>
    <row r="53" spans="1:15" s="3" customFormat="1" ht="37.5" customHeight="1" x14ac:dyDescent="0.3">
      <c r="A53" s="82">
        <v>5</v>
      </c>
      <c r="B53" s="186" t="s">
        <v>335</v>
      </c>
      <c r="C53" s="186"/>
      <c r="D53" s="186"/>
      <c r="E53" s="186"/>
      <c r="F53" s="179"/>
      <c r="G53" s="179"/>
      <c r="H53" s="179"/>
      <c r="I53" s="83" t="s">
        <v>334</v>
      </c>
      <c r="J53" s="84">
        <v>2</v>
      </c>
      <c r="K53" s="84">
        <v>4</v>
      </c>
      <c r="L53" s="85"/>
      <c r="M53" s="43"/>
      <c r="N53" s="43"/>
      <c r="O53" s="86">
        <f t="shared" si="0"/>
        <v>6</v>
      </c>
    </row>
    <row r="54" spans="1:15" s="3" customFormat="1" ht="37.5" customHeight="1" x14ac:dyDescent="0.3">
      <c r="A54" s="82">
        <v>6</v>
      </c>
      <c r="B54" s="186" t="s">
        <v>336</v>
      </c>
      <c r="C54" s="186"/>
      <c r="D54" s="186"/>
      <c r="E54" s="186"/>
      <c r="F54" s="179"/>
      <c r="G54" s="179"/>
      <c r="H54" s="179"/>
      <c r="I54" s="83" t="s">
        <v>334</v>
      </c>
      <c r="J54" s="84">
        <v>4</v>
      </c>
      <c r="K54" s="84">
        <v>4</v>
      </c>
      <c r="L54" s="85"/>
      <c r="M54" s="43"/>
      <c r="N54" s="43"/>
      <c r="O54" s="86">
        <f t="shared" si="0"/>
        <v>8</v>
      </c>
    </row>
    <row r="55" spans="1:15" s="3" customFormat="1" ht="37.5" customHeight="1" x14ac:dyDescent="0.3">
      <c r="A55" s="82">
        <v>7</v>
      </c>
      <c r="B55" s="186" t="s">
        <v>337</v>
      </c>
      <c r="C55" s="186"/>
      <c r="D55" s="186"/>
      <c r="E55" s="186"/>
      <c r="F55" s="179"/>
      <c r="G55" s="179"/>
      <c r="H55" s="179"/>
      <c r="I55" s="83" t="s">
        <v>334</v>
      </c>
      <c r="J55" s="84">
        <v>3</v>
      </c>
      <c r="K55" s="84">
        <v>4</v>
      </c>
      <c r="L55" s="85"/>
      <c r="M55" s="43"/>
      <c r="N55" s="43"/>
      <c r="O55" s="86">
        <f t="shared" si="0"/>
        <v>7</v>
      </c>
    </row>
    <row r="56" spans="1:15" s="3" customFormat="1" ht="16.2" thickBot="1" x14ac:dyDescent="0.35">
      <c r="A56" s="187" t="s">
        <v>338</v>
      </c>
      <c r="B56" s="187"/>
      <c r="C56" s="187"/>
      <c r="D56" s="187"/>
      <c r="E56" s="187"/>
      <c r="F56" s="187"/>
      <c r="G56" s="187"/>
      <c r="H56" s="187"/>
      <c r="I56" s="187"/>
      <c r="J56" s="87">
        <f>SUM(J49:J55)</f>
        <v>17</v>
      </c>
      <c r="K56" s="87">
        <f>SUM(K49:K55)</f>
        <v>24</v>
      </c>
      <c r="L56" s="88"/>
      <c r="M56" s="89"/>
      <c r="N56" s="43"/>
      <c r="O56" s="86">
        <f t="shared" si="0"/>
        <v>41</v>
      </c>
    </row>
    <row r="57" spans="1:15" s="3" customFormat="1" ht="18.600000000000001" customHeight="1" thickBot="1" x14ac:dyDescent="0.35">
      <c r="A57" s="168" t="s">
        <v>339</v>
      </c>
      <c r="B57" s="169"/>
      <c r="C57" s="169"/>
      <c r="D57" s="169"/>
      <c r="E57" s="169"/>
      <c r="F57" s="169"/>
      <c r="G57" s="169"/>
      <c r="H57" s="169"/>
      <c r="I57" s="169"/>
      <c r="J57" s="169"/>
      <c r="K57" s="170"/>
      <c r="L57" s="90"/>
      <c r="M57" s="9"/>
      <c r="N57" s="91"/>
      <c r="O57" s="92">
        <f>O56/2</f>
        <v>20.5</v>
      </c>
    </row>
    <row r="58" spans="1:15" s="78" customFormat="1" x14ac:dyDescent="0.3"/>
    <row r="59" spans="1:15" s="78" customFormat="1" ht="15" thickBot="1" x14ac:dyDescent="0.35"/>
    <row r="60" spans="1:15" s="3" customFormat="1" ht="33.6" customHeight="1" thickBot="1" x14ac:dyDescent="0.35">
      <c r="A60" s="171" t="s">
        <v>340</v>
      </c>
      <c r="B60" s="172"/>
      <c r="C60" s="172"/>
      <c r="D60" s="172"/>
      <c r="E60" s="172"/>
      <c r="F60" s="172"/>
      <c r="G60" s="172"/>
      <c r="H60" s="173"/>
      <c r="I60" s="93" t="s">
        <v>324</v>
      </c>
      <c r="J60" s="94" t="s">
        <v>325</v>
      </c>
      <c r="K60" s="77"/>
      <c r="L60" s="77"/>
      <c r="M60" s="95"/>
      <c r="N60" s="43"/>
      <c r="O60" s="81" t="s">
        <v>327</v>
      </c>
    </row>
    <row r="61" spans="1:15" s="3" customFormat="1" ht="40.5" customHeight="1" thickBot="1" x14ac:dyDescent="0.35">
      <c r="A61" s="96">
        <v>1</v>
      </c>
      <c r="B61" s="174" t="s">
        <v>341</v>
      </c>
      <c r="C61" s="174"/>
      <c r="D61" s="174"/>
      <c r="E61" s="174"/>
      <c r="F61" s="175"/>
      <c r="G61" s="176"/>
      <c r="H61" s="177"/>
      <c r="I61" s="97" t="s">
        <v>342</v>
      </c>
      <c r="J61" s="98">
        <v>9</v>
      </c>
      <c r="K61" s="95"/>
      <c r="L61" s="95"/>
      <c r="M61" s="95"/>
      <c r="N61" s="43"/>
      <c r="O61" s="99">
        <f>J61</f>
        <v>9</v>
      </c>
    </row>
    <row r="62" spans="1:15" s="3" customFormat="1" ht="40.5" customHeight="1" thickBot="1" x14ac:dyDescent="0.35">
      <c r="A62" s="100">
        <v>2</v>
      </c>
      <c r="B62" s="178" t="s">
        <v>343</v>
      </c>
      <c r="C62" s="178"/>
      <c r="D62" s="178"/>
      <c r="E62" s="178"/>
      <c r="F62" s="179"/>
      <c r="G62" s="180"/>
      <c r="H62" s="181"/>
      <c r="I62" s="101" t="s">
        <v>342</v>
      </c>
      <c r="J62" s="102">
        <v>9</v>
      </c>
      <c r="K62" s="95"/>
      <c r="L62" s="95"/>
      <c r="M62" s="95"/>
      <c r="N62" s="43"/>
      <c r="O62" s="99">
        <f>J62</f>
        <v>9</v>
      </c>
    </row>
    <row r="63" spans="1:15" s="3" customFormat="1" ht="40.5" customHeight="1" thickBot="1" x14ac:dyDescent="0.35">
      <c r="A63" s="103">
        <v>3</v>
      </c>
      <c r="B63" s="182" t="s">
        <v>344</v>
      </c>
      <c r="C63" s="182"/>
      <c r="D63" s="182"/>
      <c r="E63" s="182"/>
      <c r="F63" s="183"/>
      <c r="G63" s="184"/>
      <c r="H63" s="185"/>
      <c r="I63" s="104" t="s">
        <v>342</v>
      </c>
      <c r="J63" s="105">
        <v>9</v>
      </c>
      <c r="K63" s="95"/>
      <c r="L63" s="95"/>
      <c r="M63" s="95"/>
      <c r="N63" s="43"/>
      <c r="O63" s="99">
        <f>J63</f>
        <v>9</v>
      </c>
    </row>
    <row r="64" spans="1:15" s="3" customFormat="1" ht="16.2" thickBot="1" x14ac:dyDescent="0.35">
      <c r="A64" s="156" t="s">
        <v>345</v>
      </c>
      <c r="B64" s="157"/>
      <c r="C64" s="157"/>
      <c r="D64" s="157"/>
      <c r="E64" s="157"/>
      <c r="F64" s="157"/>
      <c r="G64" s="157"/>
      <c r="H64" s="157"/>
      <c r="I64" s="158"/>
      <c r="J64" s="24"/>
      <c r="K64" s="89"/>
      <c r="L64" s="89"/>
      <c r="M64" s="89"/>
      <c r="N64" s="43"/>
      <c r="O64" s="37"/>
    </row>
    <row r="65" spans="1:15" s="3" customFormat="1" ht="18.600000000000001" customHeight="1" thickTop="1" thickBot="1" x14ac:dyDescent="0.35">
      <c r="A65" s="159" t="s">
        <v>346</v>
      </c>
      <c r="B65" s="160"/>
      <c r="C65" s="160"/>
      <c r="D65" s="160"/>
      <c r="E65" s="160"/>
      <c r="F65" s="160"/>
      <c r="G65" s="160"/>
      <c r="H65" s="160"/>
      <c r="I65" s="160"/>
      <c r="J65" s="161"/>
      <c r="K65" s="106"/>
      <c r="L65" s="106"/>
      <c r="M65" s="89"/>
      <c r="N65" s="43"/>
      <c r="O65" s="107">
        <f>SUM(O61:O63)</f>
        <v>27</v>
      </c>
    </row>
    <row r="66" spans="1:15" s="78" customFormat="1" x14ac:dyDescent="0.3"/>
    <row r="67" spans="1:15" s="78" customFormat="1" ht="15" thickBot="1" x14ac:dyDescent="0.35"/>
    <row r="68" spans="1:15" ht="28.8" thickBot="1" x14ac:dyDescent="0.35">
      <c r="A68" s="162" t="s">
        <v>347</v>
      </c>
      <c r="B68" s="163"/>
      <c r="C68" s="163"/>
      <c r="D68" s="163"/>
      <c r="E68" s="163"/>
      <c r="F68" s="163"/>
      <c r="G68" s="163"/>
      <c r="H68" s="163"/>
      <c r="I68" s="163"/>
      <c r="J68" s="163"/>
      <c r="K68" s="163"/>
      <c r="L68" s="163"/>
      <c r="M68" s="163"/>
      <c r="N68" s="163"/>
      <c r="O68" s="164"/>
    </row>
    <row r="69" spans="1:15" ht="15" thickBot="1" x14ac:dyDescent="0.35">
      <c r="A69" s="44"/>
      <c r="B69" s="9"/>
      <c r="C69" s="9"/>
      <c r="D69" s="9"/>
      <c r="E69" s="9"/>
      <c r="F69" s="9"/>
      <c r="G69" s="9"/>
      <c r="H69" s="9"/>
      <c r="I69" s="9"/>
      <c r="J69" s="9"/>
      <c r="K69" s="9"/>
      <c r="L69" s="9"/>
      <c r="M69" s="9"/>
      <c r="N69" s="9"/>
      <c r="O69" s="23"/>
    </row>
    <row r="70" spans="1:15" ht="18" thickTop="1" x14ac:dyDescent="0.3">
      <c r="A70" s="165" t="s">
        <v>7</v>
      </c>
      <c r="B70" s="166"/>
      <c r="C70" s="166"/>
      <c r="D70" s="166"/>
      <c r="E70" s="166"/>
      <c r="F70" s="166"/>
      <c r="G70" s="166"/>
      <c r="H70" s="166"/>
      <c r="I70" s="166"/>
      <c r="J70" s="166"/>
      <c r="K70" s="167"/>
      <c r="L70" s="108"/>
      <c r="M70" s="108"/>
      <c r="N70" s="109"/>
      <c r="O70" s="110">
        <f>O11</f>
        <v>35.150000000000006</v>
      </c>
    </row>
    <row r="71" spans="1:15" ht="17.399999999999999" x14ac:dyDescent="0.3">
      <c r="A71" s="148" t="s">
        <v>348</v>
      </c>
      <c r="B71" s="149"/>
      <c r="C71" s="149"/>
      <c r="D71" s="149"/>
      <c r="E71" s="149"/>
      <c r="F71" s="149"/>
      <c r="G71" s="149"/>
      <c r="H71" s="149"/>
      <c r="I71" s="149"/>
      <c r="J71" s="149"/>
      <c r="K71" s="150"/>
      <c r="L71" s="108"/>
      <c r="M71" s="108"/>
      <c r="N71" s="109"/>
      <c r="O71" s="111">
        <f>O57</f>
        <v>20.5</v>
      </c>
    </row>
    <row r="72" spans="1:15" ht="17.399999999999999" x14ac:dyDescent="0.3">
      <c r="A72" s="148" t="s">
        <v>346</v>
      </c>
      <c r="B72" s="149"/>
      <c r="C72" s="149"/>
      <c r="D72" s="149"/>
      <c r="E72" s="149"/>
      <c r="F72" s="149"/>
      <c r="G72" s="149"/>
      <c r="H72" s="149"/>
      <c r="I72" s="149"/>
      <c r="J72" s="149"/>
      <c r="K72" s="150"/>
      <c r="L72" s="108"/>
      <c r="M72" s="108"/>
      <c r="N72" s="109"/>
      <c r="O72" s="112">
        <f>O65</f>
        <v>27</v>
      </c>
    </row>
    <row r="73" spans="1:15" ht="18" thickBot="1" x14ac:dyDescent="0.35">
      <c r="A73" s="151" t="s">
        <v>349</v>
      </c>
      <c r="B73" s="152"/>
      <c r="C73" s="152"/>
      <c r="D73" s="152"/>
      <c r="E73" s="152"/>
      <c r="F73" s="152"/>
      <c r="G73" s="152"/>
      <c r="H73" s="152"/>
      <c r="I73" s="152"/>
      <c r="J73" s="113" t="s">
        <v>354</v>
      </c>
      <c r="K73" s="114" t="s">
        <v>11</v>
      </c>
      <c r="L73" s="108"/>
      <c r="M73" s="108"/>
      <c r="N73" s="109"/>
      <c r="O73" s="112"/>
    </row>
    <row r="74" spans="1:15" ht="24" thickTop="1" thickBot="1" x14ac:dyDescent="0.35">
      <c r="A74" s="153" t="s">
        <v>350</v>
      </c>
      <c r="B74" s="154"/>
      <c r="C74" s="154"/>
      <c r="D74" s="154"/>
      <c r="E74" s="154"/>
      <c r="F74" s="154"/>
      <c r="G74" s="154"/>
      <c r="H74" s="154"/>
      <c r="I74" s="154"/>
      <c r="J74" s="154"/>
      <c r="K74" s="155"/>
      <c r="L74" s="115"/>
      <c r="M74" s="116"/>
      <c r="N74" s="117"/>
      <c r="O74" s="118">
        <f>SUM(O70:O72)</f>
        <v>82.65</v>
      </c>
    </row>
    <row r="75" spans="1:15" x14ac:dyDescent="0.3">
      <c r="A75" s="29"/>
      <c r="B75" s="29"/>
      <c r="C75" s="29"/>
      <c r="D75" s="29"/>
      <c r="E75" s="29"/>
      <c r="F75" s="29"/>
      <c r="G75" s="29"/>
      <c r="H75" s="29"/>
      <c r="I75" s="29"/>
      <c r="J75" s="29"/>
      <c r="K75" s="29"/>
      <c r="L75" s="29"/>
      <c r="M75" s="29"/>
      <c r="N75" s="29"/>
      <c r="O75" s="29"/>
    </row>
    <row r="76" spans="1:15" s="78" customFormat="1" x14ac:dyDescent="0.3"/>
    <row r="77" spans="1:15" s="78" customFormat="1" x14ac:dyDescent="0.3"/>
    <row r="78" spans="1:15" s="50" customFormat="1" ht="40.5" customHeight="1" x14ac:dyDescent="0.3"/>
    <row r="79" spans="1:15" s="50" customFormat="1" ht="15.6" customHeight="1" x14ac:dyDescent="0.3"/>
    <row r="80" spans="1:15" s="50" customFormat="1" ht="17.399999999999999" customHeight="1" x14ac:dyDescent="0.3"/>
    <row r="81" s="50" customFormat="1" x14ac:dyDescent="0.3"/>
    <row r="82" s="50" customFormat="1" x14ac:dyDescent="0.3"/>
    <row r="83" s="50" customFormat="1" x14ac:dyDescent="0.3"/>
    <row r="84" s="50" customFormat="1" x14ac:dyDescent="0.3"/>
    <row r="85" s="50" customFormat="1" ht="24" customHeight="1" x14ac:dyDescent="0.3"/>
    <row r="86" s="50" customFormat="1" ht="15.6" customHeight="1" x14ac:dyDescent="0.3"/>
    <row r="87" s="50" customFormat="1" x14ac:dyDescent="0.3"/>
    <row r="88" s="50" customFormat="1" ht="17.399999999999999" customHeight="1" x14ac:dyDescent="0.3"/>
    <row r="89" s="50" customFormat="1" x14ac:dyDescent="0.3"/>
    <row r="90" s="50" customFormat="1" x14ac:dyDescent="0.3"/>
    <row r="91" s="50" customFormat="1" x14ac:dyDescent="0.3"/>
    <row r="92" s="50" customFormat="1" x14ac:dyDescent="0.3"/>
    <row r="93" s="50" customFormat="1" x14ac:dyDescent="0.3"/>
    <row r="94" s="50" customFormat="1" x14ac:dyDescent="0.3"/>
    <row r="95" s="50" customFormat="1" x14ac:dyDescent="0.3"/>
    <row r="96" s="50" customFormat="1" x14ac:dyDescent="0.3"/>
    <row r="97" s="50" customFormat="1" x14ac:dyDescent="0.3"/>
    <row r="98" s="50" customFormat="1" x14ac:dyDescent="0.3"/>
    <row r="99" s="50" customFormat="1" x14ac:dyDescent="0.3"/>
    <row r="100" s="50" customFormat="1" x14ac:dyDescent="0.3"/>
    <row r="101" s="50" customFormat="1" x14ac:dyDescent="0.3"/>
  </sheetData>
  <sheetProtection algorithmName="SHA-512" hashValue="IeHok6GgfFJxfVMXdCWOK+hzeUaUlRDLgnrMacX0BG4df9FpZCCucCS/6K8M4orMSyfV3jNOTHmYZMs6o5VIBA==" saltValue="ZxVnoTYqfQeHbud/zAuEfA==" spinCount="100000" sheet="1" formatCells="0" formatColumns="0" formatRows="0" insertColumns="0" insertRows="0" insertHyperlinks="0" deleteColumns="0" deleteRows="0" sort="0" autoFilter="0" pivotTables="0"/>
  <mergeCells count="7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5">
    <dataValidation type="decimal" allowBlank="1" showInputMessage="1" showErrorMessage="1" errorTitle="Error Formacion Academica" error="La formacion academica no puede superar los 10 PUNTOS" sqref="O23" xr:uid="{00000000-0002-0000-0300-000000000000}">
      <formula1>0</formula1>
      <formula2>9</formula2>
    </dataValidation>
    <dataValidation allowBlank="1" showInputMessage="1" showErrorMessage="1" errorTitle="Error Doctorado" error="El doctorado no puede superar los 6 PUNTOS" sqref="O21" xr:uid="{00000000-0002-0000-0300-000001000000}"/>
    <dataValidation allowBlank="1" showInputMessage="1" showErrorMessage="1" errorTitle="Error Maestrias" error="La maestria no puede superar los 3 PUNTOS" sqref="O19" xr:uid="{00000000-0002-0000-0300-000002000000}"/>
    <dataValidation allowBlank="1" showInputMessage="1" showErrorMessage="1" errorTitle="Error Especializacion" error="La especializacion no puede superar 1 PUNTO" sqref="O17" xr:uid="{00000000-0002-0000-0300-000003000000}"/>
    <dataValidation type="decimal" allowBlank="1" showInputMessage="1" showErrorMessage="1" errorTitle="Error Pregado" error="El pregrado no puede superar los 4 PUNTOS" sqref="O15" xr:uid="{00000000-0002-0000-0300-000004000000}">
      <formula1>0</formula1>
      <formula2>4</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1"/>
  <sheetViews>
    <sheetView topLeftCell="A61" zoomScale="80" zoomScaleNormal="80" workbookViewId="0">
      <selection activeCell="O63" sqref="O63"/>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8.88671875" style="1" customWidth="1"/>
    <col min="7" max="7" width="6.109375" style="1" customWidth="1"/>
    <col min="8" max="8" width="11.5546875" style="1"/>
    <col min="9" max="9" width="13.44140625" style="1" customWidth="1"/>
    <col min="10" max="10" width="27.5546875" style="1" bestFit="1" customWidth="1"/>
    <col min="11" max="11" width="16.33203125" style="1" customWidth="1"/>
    <col min="12" max="12" width="12.44140625" style="1" customWidth="1"/>
    <col min="13" max="13" width="39" style="1" customWidth="1"/>
    <col min="14" max="14" width="5.5546875" style="1" customWidth="1"/>
    <col min="15" max="15" width="22.44140625" style="1" customWidth="1"/>
    <col min="16" max="16" width="11.5546875" style="1"/>
    <col min="17" max="17" width="11.88671875" style="1" bestFit="1" customWidth="1"/>
    <col min="18" max="257" width="11.554687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5546875" style="1"/>
    <col min="265" max="265" width="13.44140625" style="1" customWidth="1"/>
    <col min="266" max="266" width="12.109375" style="1" customWidth="1"/>
    <col min="267" max="268" width="12.44140625" style="1" customWidth="1"/>
    <col min="269" max="269" width="11.5546875" style="1"/>
    <col min="270" max="270" width="5.5546875" style="1" customWidth="1"/>
    <col min="271" max="271" width="14.109375" style="1" customWidth="1"/>
    <col min="272" max="513" width="11.554687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5546875" style="1"/>
    <col min="521" max="521" width="13.44140625" style="1" customWidth="1"/>
    <col min="522" max="522" width="12.109375" style="1" customWidth="1"/>
    <col min="523" max="524" width="12.44140625" style="1" customWidth="1"/>
    <col min="525" max="525" width="11.5546875" style="1"/>
    <col min="526" max="526" width="5.5546875" style="1" customWidth="1"/>
    <col min="527" max="527" width="14.109375" style="1" customWidth="1"/>
    <col min="528" max="769" width="11.554687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5546875" style="1"/>
    <col min="777" max="777" width="13.44140625" style="1" customWidth="1"/>
    <col min="778" max="778" width="12.109375" style="1" customWidth="1"/>
    <col min="779" max="780" width="12.44140625" style="1" customWidth="1"/>
    <col min="781" max="781" width="11.5546875" style="1"/>
    <col min="782" max="782" width="5.5546875" style="1" customWidth="1"/>
    <col min="783" max="783" width="14.109375" style="1" customWidth="1"/>
    <col min="784" max="1025" width="11.554687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5546875" style="1"/>
    <col min="1033" max="1033" width="13.44140625" style="1" customWidth="1"/>
    <col min="1034" max="1034" width="12.109375" style="1" customWidth="1"/>
    <col min="1035" max="1036" width="12.44140625" style="1" customWidth="1"/>
    <col min="1037" max="1037" width="11.5546875" style="1"/>
    <col min="1038" max="1038" width="5.5546875" style="1" customWidth="1"/>
    <col min="1039" max="1039" width="14.109375" style="1" customWidth="1"/>
    <col min="1040" max="1281" width="11.554687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5546875" style="1"/>
    <col min="1289" max="1289" width="13.44140625" style="1" customWidth="1"/>
    <col min="1290" max="1290" width="12.109375" style="1" customWidth="1"/>
    <col min="1291" max="1292" width="12.44140625" style="1" customWidth="1"/>
    <col min="1293" max="1293" width="11.5546875" style="1"/>
    <col min="1294" max="1294" width="5.5546875" style="1" customWidth="1"/>
    <col min="1295" max="1295" width="14.109375" style="1" customWidth="1"/>
    <col min="1296" max="1537" width="11.554687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5546875" style="1"/>
    <col min="1545" max="1545" width="13.44140625" style="1" customWidth="1"/>
    <col min="1546" max="1546" width="12.109375" style="1" customWidth="1"/>
    <col min="1547" max="1548" width="12.44140625" style="1" customWidth="1"/>
    <col min="1549" max="1549" width="11.5546875" style="1"/>
    <col min="1550" max="1550" width="5.5546875" style="1" customWidth="1"/>
    <col min="1551" max="1551" width="14.109375" style="1" customWidth="1"/>
    <col min="1552" max="1793" width="11.554687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5546875" style="1"/>
    <col min="1801" max="1801" width="13.44140625" style="1" customWidth="1"/>
    <col min="1802" max="1802" width="12.109375" style="1" customWidth="1"/>
    <col min="1803" max="1804" width="12.44140625" style="1" customWidth="1"/>
    <col min="1805" max="1805" width="11.5546875" style="1"/>
    <col min="1806" max="1806" width="5.5546875" style="1" customWidth="1"/>
    <col min="1807" max="1807" width="14.109375" style="1" customWidth="1"/>
    <col min="1808" max="2049" width="11.554687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5546875" style="1"/>
    <col min="2057" max="2057" width="13.44140625" style="1" customWidth="1"/>
    <col min="2058" max="2058" width="12.109375" style="1" customWidth="1"/>
    <col min="2059" max="2060" width="12.44140625" style="1" customWidth="1"/>
    <col min="2061" max="2061" width="11.5546875" style="1"/>
    <col min="2062" max="2062" width="5.5546875" style="1" customWidth="1"/>
    <col min="2063" max="2063" width="14.109375" style="1" customWidth="1"/>
    <col min="2064" max="2305" width="11.554687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5546875" style="1"/>
    <col min="2313" max="2313" width="13.44140625" style="1" customWidth="1"/>
    <col min="2314" max="2314" width="12.109375" style="1" customWidth="1"/>
    <col min="2315" max="2316" width="12.44140625" style="1" customWidth="1"/>
    <col min="2317" max="2317" width="11.5546875" style="1"/>
    <col min="2318" max="2318" width="5.5546875" style="1" customWidth="1"/>
    <col min="2319" max="2319" width="14.109375" style="1" customWidth="1"/>
    <col min="2320" max="2561" width="11.554687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5546875" style="1"/>
    <col min="2569" max="2569" width="13.44140625" style="1" customWidth="1"/>
    <col min="2570" max="2570" width="12.109375" style="1" customWidth="1"/>
    <col min="2571" max="2572" width="12.44140625" style="1" customWidth="1"/>
    <col min="2573" max="2573" width="11.5546875" style="1"/>
    <col min="2574" max="2574" width="5.5546875" style="1" customWidth="1"/>
    <col min="2575" max="2575" width="14.109375" style="1" customWidth="1"/>
    <col min="2576" max="2817" width="11.554687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5546875" style="1"/>
    <col min="2825" max="2825" width="13.44140625" style="1" customWidth="1"/>
    <col min="2826" max="2826" width="12.109375" style="1" customWidth="1"/>
    <col min="2827" max="2828" width="12.44140625" style="1" customWidth="1"/>
    <col min="2829" max="2829" width="11.5546875" style="1"/>
    <col min="2830" max="2830" width="5.5546875" style="1" customWidth="1"/>
    <col min="2831" max="2831" width="14.109375" style="1" customWidth="1"/>
    <col min="2832" max="3073" width="11.554687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5546875" style="1"/>
    <col min="3081" max="3081" width="13.44140625" style="1" customWidth="1"/>
    <col min="3082" max="3082" width="12.109375" style="1" customWidth="1"/>
    <col min="3083" max="3084" width="12.44140625" style="1" customWidth="1"/>
    <col min="3085" max="3085" width="11.5546875" style="1"/>
    <col min="3086" max="3086" width="5.5546875" style="1" customWidth="1"/>
    <col min="3087" max="3087" width="14.109375" style="1" customWidth="1"/>
    <col min="3088" max="3329" width="11.554687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5546875" style="1"/>
    <col min="3337" max="3337" width="13.44140625" style="1" customWidth="1"/>
    <col min="3338" max="3338" width="12.109375" style="1" customWidth="1"/>
    <col min="3339" max="3340" width="12.44140625" style="1" customWidth="1"/>
    <col min="3341" max="3341" width="11.5546875" style="1"/>
    <col min="3342" max="3342" width="5.5546875" style="1" customWidth="1"/>
    <col min="3343" max="3343" width="14.109375" style="1" customWidth="1"/>
    <col min="3344" max="3585" width="11.554687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5546875" style="1"/>
    <col min="3593" max="3593" width="13.44140625" style="1" customWidth="1"/>
    <col min="3594" max="3594" width="12.109375" style="1" customWidth="1"/>
    <col min="3595" max="3596" width="12.44140625" style="1" customWidth="1"/>
    <col min="3597" max="3597" width="11.5546875" style="1"/>
    <col min="3598" max="3598" width="5.5546875" style="1" customWidth="1"/>
    <col min="3599" max="3599" width="14.109375" style="1" customWidth="1"/>
    <col min="3600" max="3841" width="11.554687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5546875" style="1"/>
    <col min="3849" max="3849" width="13.44140625" style="1" customWidth="1"/>
    <col min="3850" max="3850" width="12.109375" style="1" customWidth="1"/>
    <col min="3851" max="3852" width="12.44140625" style="1" customWidth="1"/>
    <col min="3853" max="3853" width="11.5546875" style="1"/>
    <col min="3854" max="3854" width="5.5546875" style="1" customWidth="1"/>
    <col min="3855" max="3855" width="14.109375" style="1" customWidth="1"/>
    <col min="3856" max="4097" width="11.554687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5546875" style="1"/>
    <col min="4105" max="4105" width="13.44140625" style="1" customWidth="1"/>
    <col min="4106" max="4106" width="12.109375" style="1" customWidth="1"/>
    <col min="4107" max="4108" width="12.44140625" style="1" customWidth="1"/>
    <col min="4109" max="4109" width="11.5546875" style="1"/>
    <col min="4110" max="4110" width="5.5546875" style="1" customWidth="1"/>
    <col min="4111" max="4111" width="14.109375" style="1" customWidth="1"/>
    <col min="4112" max="4353" width="11.554687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5546875" style="1"/>
    <col min="4361" max="4361" width="13.44140625" style="1" customWidth="1"/>
    <col min="4362" max="4362" width="12.109375" style="1" customWidth="1"/>
    <col min="4363" max="4364" width="12.44140625" style="1" customWidth="1"/>
    <col min="4365" max="4365" width="11.5546875" style="1"/>
    <col min="4366" max="4366" width="5.5546875" style="1" customWidth="1"/>
    <col min="4367" max="4367" width="14.109375" style="1" customWidth="1"/>
    <col min="4368" max="4609" width="11.554687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5546875" style="1"/>
    <col min="4617" max="4617" width="13.44140625" style="1" customWidth="1"/>
    <col min="4618" max="4618" width="12.109375" style="1" customWidth="1"/>
    <col min="4619" max="4620" width="12.44140625" style="1" customWidth="1"/>
    <col min="4621" max="4621" width="11.5546875" style="1"/>
    <col min="4622" max="4622" width="5.5546875" style="1" customWidth="1"/>
    <col min="4623" max="4623" width="14.109375" style="1" customWidth="1"/>
    <col min="4624" max="4865" width="11.554687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5546875" style="1"/>
    <col min="4873" max="4873" width="13.44140625" style="1" customWidth="1"/>
    <col min="4874" max="4874" width="12.109375" style="1" customWidth="1"/>
    <col min="4875" max="4876" width="12.44140625" style="1" customWidth="1"/>
    <col min="4877" max="4877" width="11.5546875" style="1"/>
    <col min="4878" max="4878" width="5.5546875" style="1" customWidth="1"/>
    <col min="4879" max="4879" width="14.109375" style="1" customWidth="1"/>
    <col min="4880" max="5121" width="11.554687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5546875" style="1"/>
    <col min="5129" max="5129" width="13.44140625" style="1" customWidth="1"/>
    <col min="5130" max="5130" width="12.109375" style="1" customWidth="1"/>
    <col min="5131" max="5132" width="12.44140625" style="1" customWidth="1"/>
    <col min="5133" max="5133" width="11.5546875" style="1"/>
    <col min="5134" max="5134" width="5.5546875" style="1" customWidth="1"/>
    <col min="5135" max="5135" width="14.109375" style="1" customWidth="1"/>
    <col min="5136" max="5377" width="11.554687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5546875" style="1"/>
    <col min="5385" max="5385" width="13.44140625" style="1" customWidth="1"/>
    <col min="5386" max="5386" width="12.109375" style="1" customWidth="1"/>
    <col min="5387" max="5388" width="12.44140625" style="1" customWidth="1"/>
    <col min="5389" max="5389" width="11.5546875" style="1"/>
    <col min="5390" max="5390" width="5.5546875" style="1" customWidth="1"/>
    <col min="5391" max="5391" width="14.109375" style="1" customWidth="1"/>
    <col min="5392" max="5633" width="11.554687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5546875" style="1"/>
    <col min="5641" max="5641" width="13.44140625" style="1" customWidth="1"/>
    <col min="5642" max="5642" width="12.109375" style="1" customWidth="1"/>
    <col min="5643" max="5644" width="12.44140625" style="1" customWidth="1"/>
    <col min="5645" max="5645" width="11.5546875" style="1"/>
    <col min="5646" max="5646" width="5.5546875" style="1" customWidth="1"/>
    <col min="5647" max="5647" width="14.109375" style="1" customWidth="1"/>
    <col min="5648" max="5889" width="11.554687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5546875" style="1"/>
    <col min="5897" max="5897" width="13.44140625" style="1" customWidth="1"/>
    <col min="5898" max="5898" width="12.109375" style="1" customWidth="1"/>
    <col min="5899" max="5900" width="12.44140625" style="1" customWidth="1"/>
    <col min="5901" max="5901" width="11.5546875" style="1"/>
    <col min="5902" max="5902" width="5.5546875" style="1" customWidth="1"/>
    <col min="5903" max="5903" width="14.109375" style="1" customWidth="1"/>
    <col min="5904" max="6145" width="11.554687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5546875" style="1"/>
    <col min="6153" max="6153" width="13.44140625" style="1" customWidth="1"/>
    <col min="6154" max="6154" width="12.109375" style="1" customWidth="1"/>
    <col min="6155" max="6156" width="12.44140625" style="1" customWidth="1"/>
    <col min="6157" max="6157" width="11.5546875" style="1"/>
    <col min="6158" max="6158" width="5.5546875" style="1" customWidth="1"/>
    <col min="6159" max="6159" width="14.109375" style="1" customWidth="1"/>
    <col min="6160" max="6401" width="11.554687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5546875" style="1"/>
    <col min="6409" max="6409" width="13.44140625" style="1" customWidth="1"/>
    <col min="6410" max="6410" width="12.109375" style="1" customWidth="1"/>
    <col min="6411" max="6412" width="12.44140625" style="1" customWidth="1"/>
    <col min="6413" max="6413" width="11.5546875" style="1"/>
    <col min="6414" max="6414" width="5.5546875" style="1" customWidth="1"/>
    <col min="6415" max="6415" width="14.109375" style="1" customWidth="1"/>
    <col min="6416" max="6657" width="11.554687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5546875" style="1"/>
    <col min="6665" max="6665" width="13.44140625" style="1" customWidth="1"/>
    <col min="6666" max="6666" width="12.109375" style="1" customWidth="1"/>
    <col min="6667" max="6668" width="12.44140625" style="1" customWidth="1"/>
    <col min="6669" max="6669" width="11.5546875" style="1"/>
    <col min="6670" max="6670" width="5.5546875" style="1" customWidth="1"/>
    <col min="6671" max="6671" width="14.109375" style="1" customWidth="1"/>
    <col min="6672" max="6913" width="11.554687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5546875" style="1"/>
    <col min="6921" max="6921" width="13.44140625" style="1" customWidth="1"/>
    <col min="6922" max="6922" width="12.109375" style="1" customWidth="1"/>
    <col min="6923" max="6924" width="12.44140625" style="1" customWidth="1"/>
    <col min="6925" max="6925" width="11.5546875" style="1"/>
    <col min="6926" max="6926" width="5.5546875" style="1" customWidth="1"/>
    <col min="6927" max="6927" width="14.109375" style="1" customWidth="1"/>
    <col min="6928" max="7169" width="11.554687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5546875" style="1"/>
    <col min="7177" max="7177" width="13.44140625" style="1" customWidth="1"/>
    <col min="7178" max="7178" width="12.109375" style="1" customWidth="1"/>
    <col min="7179" max="7180" width="12.44140625" style="1" customWidth="1"/>
    <col min="7181" max="7181" width="11.5546875" style="1"/>
    <col min="7182" max="7182" width="5.5546875" style="1" customWidth="1"/>
    <col min="7183" max="7183" width="14.109375" style="1" customWidth="1"/>
    <col min="7184" max="7425" width="11.554687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5546875" style="1"/>
    <col min="7433" max="7433" width="13.44140625" style="1" customWidth="1"/>
    <col min="7434" max="7434" width="12.109375" style="1" customWidth="1"/>
    <col min="7435" max="7436" width="12.44140625" style="1" customWidth="1"/>
    <col min="7437" max="7437" width="11.5546875" style="1"/>
    <col min="7438" max="7438" width="5.5546875" style="1" customWidth="1"/>
    <col min="7439" max="7439" width="14.109375" style="1" customWidth="1"/>
    <col min="7440" max="7681" width="11.554687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5546875" style="1"/>
    <col min="7689" max="7689" width="13.44140625" style="1" customWidth="1"/>
    <col min="7690" max="7690" width="12.109375" style="1" customWidth="1"/>
    <col min="7691" max="7692" width="12.44140625" style="1" customWidth="1"/>
    <col min="7693" max="7693" width="11.5546875" style="1"/>
    <col min="7694" max="7694" width="5.5546875" style="1" customWidth="1"/>
    <col min="7695" max="7695" width="14.109375" style="1" customWidth="1"/>
    <col min="7696" max="7937" width="11.554687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5546875" style="1"/>
    <col min="7945" max="7945" width="13.44140625" style="1" customWidth="1"/>
    <col min="7946" max="7946" width="12.109375" style="1" customWidth="1"/>
    <col min="7947" max="7948" width="12.44140625" style="1" customWidth="1"/>
    <col min="7949" max="7949" width="11.5546875" style="1"/>
    <col min="7950" max="7950" width="5.5546875" style="1" customWidth="1"/>
    <col min="7951" max="7951" width="14.109375" style="1" customWidth="1"/>
    <col min="7952" max="8193" width="11.554687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5546875" style="1"/>
    <col min="8201" max="8201" width="13.44140625" style="1" customWidth="1"/>
    <col min="8202" max="8202" width="12.109375" style="1" customWidth="1"/>
    <col min="8203" max="8204" width="12.44140625" style="1" customWidth="1"/>
    <col min="8205" max="8205" width="11.5546875" style="1"/>
    <col min="8206" max="8206" width="5.5546875" style="1" customWidth="1"/>
    <col min="8207" max="8207" width="14.109375" style="1" customWidth="1"/>
    <col min="8208" max="8449" width="11.554687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5546875" style="1"/>
    <col min="8457" max="8457" width="13.44140625" style="1" customWidth="1"/>
    <col min="8458" max="8458" width="12.109375" style="1" customWidth="1"/>
    <col min="8459" max="8460" width="12.44140625" style="1" customWidth="1"/>
    <col min="8461" max="8461" width="11.5546875" style="1"/>
    <col min="8462" max="8462" width="5.5546875" style="1" customWidth="1"/>
    <col min="8463" max="8463" width="14.109375" style="1" customWidth="1"/>
    <col min="8464" max="8705" width="11.554687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5546875" style="1"/>
    <col min="8713" max="8713" width="13.44140625" style="1" customWidth="1"/>
    <col min="8714" max="8714" width="12.109375" style="1" customWidth="1"/>
    <col min="8715" max="8716" width="12.44140625" style="1" customWidth="1"/>
    <col min="8717" max="8717" width="11.5546875" style="1"/>
    <col min="8718" max="8718" width="5.5546875" style="1" customWidth="1"/>
    <col min="8719" max="8719" width="14.109375" style="1" customWidth="1"/>
    <col min="8720" max="8961" width="11.554687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5546875" style="1"/>
    <col min="8969" max="8969" width="13.44140625" style="1" customWidth="1"/>
    <col min="8970" max="8970" width="12.109375" style="1" customWidth="1"/>
    <col min="8971" max="8972" width="12.44140625" style="1" customWidth="1"/>
    <col min="8973" max="8973" width="11.5546875" style="1"/>
    <col min="8974" max="8974" width="5.5546875" style="1" customWidth="1"/>
    <col min="8975" max="8975" width="14.109375" style="1" customWidth="1"/>
    <col min="8976" max="9217" width="11.554687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5546875" style="1"/>
    <col min="9225" max="9225" width="13.44140625" style="1" customWidth="1"/>
    <col min="9226" max="9226" width="12.109375" style="1" customWidth="1"/>
    <col min="9227" max="9228" width="12.44140625" style="1" customWidth="1"/>
    <col min="9229" max="9229" width="11.5546875" style="1"/>
    <col min="9230" max="9230" width="5.5546875" style="1" customWidth="1"/>
    <col min="9231" max="9231" width="14.109375" style="1" customWidth="1"/>
    <col min="9232" max="9473" width="11.554687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5546875" style="1"/>
    <col min="9481" max="9481" width="13.44140625" style="1" customWidth="1"/>
    <col min="9482" max="9482" width="12.109375" style="1" customWidth="1"/>
    <col min="9483" max="9484" width="12.44140625" style="1" customWidth="1"/>
    <col min="9485" max="9485" width="11.5546875" style="1"/>
    <col min="9486" max="9486" width="5.5546875" style="1" customWidth="1"/>
    <col min="9487" max="9487" width="14.109375" style="1" customWidth="1"/>
    <col min="9488" max="9729" width="11.554687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5546875" style="1"/>
    <col min="9737" max="9737" width="13.44140625" style="1" customWidth="1"/>
    <col min="9738" max="9738" width="12.109375" style="1" customWidth="1"/>
    <col min="9739" max="9740" width="12.44140625" style="1" customWidth="1"/>
    <col min="9741" max="9741" width="11.5546875" style="1"/>
    <col min="9742" max="9742" width="5.5546875" style="1" customWidth="1"/>
    <col min="9743" max="9743" width="14.109375" style="1" customWidth="1"/>
    <col min="9744" max="9985" width="11.554687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5546875" style="1"/>
    <col min="9993" max="9993" width="13.44140625" style="1" customWidth="1"/>
    <col min="9994" max="9994" width="12.109375" style="1" customWidth="1"/>
    <col min="9995" max="9996" width="12.44140625" style="1" customWidth="1"/>
    <col min="9997" max="9997" width="11.5546875" style="1"/>
    <col min="9998" max="9998" width="5.5546875" style="1" customWidth="1"/>
    <col min="9999" max="9999" width="14.109375" style="1" customWidth="1"/>
    <col min="10000" max="10241" width="11.554687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5546875" style="1"/>
    <col min="10249" max="10249" width="13.44140625" style="1" customWidth="1"/>
    <col min="10250" max="10250" width="12.109375" style="1" customWidth="1"/>
    <col min="10251" max="10252" width="12.44140625" style="1" customWidth="1"/>
    <col min="10253" max="10253" width="11.5546875" style="1"/>
    <col min="10254" max="10254" width="5.5546875" style="1" customWidth="1"/>
    <col min="10255" max="10255" width="14.109375" style="1" customWidth="1"/>
    <col min="10256" max="10497" width="11.554687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5546875" style="1"/>
    <col min="10505" max="10505" width="13.44140625" style="1" customWidth="1"/>
    <col min="10506" max="10506" width="12.109375" style="1" customWidth="1"/>
    <col min="10507" max="10508" width="12.44140625" style="1" customWidth="1"/>
    <col min="10509" max="10509" width="11.5546875" style="1"/>
    <col min="10510" max="10510" width="5.5546875" style="1" customWidth="1"/>
    <col min="10511" max="10511" width="14.109375" style="1" customWidth="1"/>
    <col min="10512" max="10753" width="11.554687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5546875" style="1"/>
    <col min="10761" max="10761" width="13.44140625" style="1" customWidth="1"/>
    <col min="10762" max="10762" width="12.109375" style="1" customWidth="1"/>
    <col min="10763" max="10764" width="12.44140625" style="1" customWidth="1"/>
    <col min="10765" max="10765" width="11.5546875" style="1"/>
    <col min="10766" max="10766" width="5.5546875" style="1" customWidth="1"/>
    <col min="10767" max="10767" width="14.109375" style="1" customWidth="1"/>
    <col min="10768" max="11009" width="11.554687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5546875" style="1"/>
    <col min="11017" max="11017" width="13.44140625" style="1" customWidth="1"/>
    <col min="11018" max="11018" width="12.109375" style="1" customWidth="1"/>
    <col min="11019" max="11020" width="12.44140625" style="1" customWidth="1"/>
    <col min="11021" max="11021" width="11.5546875" style="1"/>
    <col min="11022" max="11022" width="5.5546875" style="1" customWidth="1"/>
    <col min="11023" max="11023" width="14.109375" style="1" customWidth="1"/>
    <col min="11024" max="11265" width="11.554687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5546875" style="1"/>
    <col min="11273" max="11273" width="13.44140625" style="1" customWidth="1"/>
    <col min="11274" max="11274" width="12.109375" style="1" customWidth="1"/>
    <col min="11275" max="11276" width="12.44140625" style="1" customWidth="1"/>
    <col min="11277" max="11277" width="11.5546875" style="1"/>
    <col min="11278" max="11278" width="5.5546875" style="1" customWidth="1"/>
    <col min="11279" max="11279" width="14.109375" style="1" customWidth="1"/>
    <col min="11280" max="11521" width="11.554687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5546875" style="1"/>
    <col min="11529" max="11529" width="13.44140625" style="1" customWidth="1"/>
    <col min="11530" max="11530" width="12.109375" style="1" customWidth="1"/>
    <col min="11531" max="11532" width="12.44140625" style="1" customWidth="1"/>
    <col min="11533" max="11533" width="11.5546875" style="1"/>
    <col min="11534" max="11534" width="5.5546875" style="1" customWidth="1"/>
    <col min="11535" max="11535" width="14.109375" style="1" customWidth="1"/>
    <col min="11536" max="11777" width="11.554687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5546875" style="1"/>
    <col min="11785" max="11785" width="13.44140625" style="1" customWidth="1"/>
    <col min="11786" max="11786" width="12.109375" style="1" customWidth="1"/>
    <col min="11787" max="11788" width="12.44140625" style="1" customWidth="1"/>
    <col min="11789" max="11789" width="11.5546875" style="1"/>
    <col min="11790" max="11790" width="5.5546875" style="1" customWidth="1"/>
    <col min="11791" max="11791" width="14.109375" style="1" customWidth="1"/>
    <col min="11792" max="12033" width="11.554687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5546875" style="1"/>
    <col min="12041" max="12041" width="13.44140625" style="1" customWidth="1"/>
    <col min="12042" max="12042" width="12.109375" style="1" customWidth="1"/>
    <col min="12043" max="12044" width="12.44140625" style="1" customWidth="1"/>
    <col min="12045" max="12045" width="11.5546875" style="1"/>
    <col min="12046" max="12046" width="5.5546875" style="1" customWidth="1"/>
    <col min="12047" max="12047" width="14.109375" style="1" customWidth="1"/>
    <col min="12048" max="12289" width="11.554687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5546875" style="1"/>
    <col min="12297" max="12297" width="13.44140625" style="1" customWidth="1"/>
    <col min="12298" max="12298" width="12.109375" style="1" customWidth="1"/>
    <col min="12299" max="12300" width="12.44140625" style="1" customWidth="1"/>
    <col min="12301" max="12301" width="11.5546875" style="1"/>
    <col min="12302" max="12302" width="5.5546875" style="1" customWidth="1"/>
    <col min="12303" max="12303" width="14.109375" style="1" customWidth="1"/>
    <col min="12304" max="12545" width="11.554687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5546875" style="1"/>
    <col min="12553" max="12553" width="13.44140625" style="1" customWidth="1"/>
    <col min="12554" max="12554" width="12.109375" style="1" customWidth="1"/>
    <col min="12555" max="12556" width="12.44140625" style="1" customWidth="1"/>
    <col min="12557" max="12557" width="11.5546875" style="1"/>
    <col min="12558" max="12558" width="5.5546875" style="1" customWidth="1"/>
    <col min="12559" max="12559" width="14.109375" style="1" customWidth="1"/>
    <col min="12560" max="12801" width="11.554687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5546875" style="1"/>
    <col min="12809" max="12809" width="13.44140625" style="1" customWidth="1"/>
    <col min="12810" max="12810" width="12.109375" style="1" customWidth="1"/>
    <col min="12811" max="12812" width="12.44140625" style="1" customWidth="1"/>
    <col min="12813" max="12813" width="11.5546875" style="1"/>
    <col min="12814" max="12814" width="5.5546875" style="1" customWidth="1"/>
    <col min="12815" max="12815" width="14.109375" style="1" customWidth="1"/>
    <col min="12816" max="13057" width="11.554687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5546875" style="1"/>
    <col min="13065" max="13065" width="13.44140625" style="1" customWidth="1"/>
    <col min="13066" max="13066" width="12.109375" style="1" customWidth="1"/>
    <col min="13067" max="13068" width="12.44140625" style="1" customWidth="1"/>
    <col min="13069" max="13069" width="11.5546875" style="1"/>
    <col min="13070" max="13070" width="5.5546875" style="1" customWidth="1"/>
    <col min="13071" max="13071" width="14.109375" style="1" customWidth="1"/>
    <col min="13072" max="13313" width="11.554687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5546875" style="1"/>
    <col min="13321" max="13321" width="13.44140625" style="1" customWidth="1"/>
    <col min="13322" max="13322" width="12.109375" style="1" customWidth="1"/>
    <col min="13323" max="13324" width="12.44140625" style="1" customWidth="1"/>
    <col min="13325" max="13325" width="11.5546875" style="1"/>
    <col min="13326" max="13326" width="5.5546875" style="1" customWidth="1"/>
    <col min="13327" max="13327" width="14.109375" style="1" customWidth="1"/>
    <col min="13328" max="13569" width="11.554687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5546875" style="1"/>
    <col min="13577" max="13577" width="13.44140625" style="1" customWidth="1"/>
    <col min="13578" max="13578" width="12.109375" style="1" customWidth="1"/>
    <col min="13579" max="13580" width="12.44140625" style="1" customWidth="1"/>
    <col min="13581" max="13581" width="11.5546875" style="1"/>
    <col min="13582" max="13582" width="5.5546875" style="1" customWidth="1"/>
    <col min="13583" max="13583" width="14.109375" style="1" customWidth="1"/>
    <col min="13584" max="13825" width="11.554687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5546875" style="1"/>
    <col min="13833" max="13833" width="13.44140625" style="1" customWidth="1"/>
    <col min="13834" max="13834" width="12.109375" style="1" customWidth="1"/>
    <col min="13835" max="13836" width="12.44140625" style="1" customWidth="1"/>
    <col min="13837" max="13837" width="11.5546875" style="1"/>
    <col min="13838" max="13838" width="5.5546875" style="1" customWidth="1"/>
    <col min="13839" max="13839" width="14.109375" style="1" customWidth="1"/>
    <col min="13840" max="14081" width="11.554687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5546875" style="1"/>
    <col min="14089" max="14089" width="13.44140625" style="1" customWidth="1"/>
    <col min="14090" max="14090" width="12.109375" style="1" customWidth="1"/>
    <col min="14091" max="14092" width="12.44140625" style="1" customWidth="1"/>
    <col min="14093" max="14093" width="11.5546875" style="1"/>
    <col min="14094" max="14094" width="5.5546875" style="1" customWidth="1"/>
    <col min="14095" max="14095" width="14.109375" style="1" customWidth="1"/>
    <col min="14096" max="14337" width="11.554687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5546875" style="1"/>
    <col min="14345" max="14345" width="13.44140625" style="1" customWidth="1"/>
    <col min="14346" max="14346" width="12.109375" style="1" customWidth="1"/>
    <col min="14347" max="14348" width="12.44140625" style="1" customWidth="1"/>
    <col min="14349" max="14349" width="11.5546875" style="1"/>
    <col min="14350" max="14350" width="5.5546875" style="1" customWidth="1"/>
    <col min="14351" max="14351" width="14.109375" style="1" customWidth="1"/>
    <col min="14352" max="14593" width="11.554687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5546875" style="1"/>
    <col min="14601" max="14601" width="13.44140625" style="1" customWidth="1"/>
    <col min="14602" max="14602" width="12.109375" style="1" customWidth="1"/>
    <col min="14603" max="14604" width="12.44140625" style="1" customWidth="1"/>
    <col min="14605" max="14605" width="11.5546875" style="1"/>
    <col min="14606" max="14606" width="5.5546875" style="1" customWidth="1"/>
    <col min="14607" max="14607" width="14.109375" style="1" customWidth="1"/>
    <col min="14608" max="14849" width="11.554687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5546875" style="1"/>
    <col min="14857" max="14857" width="13.44140625" style="1" customWidth="1"/>
    <col min="14858" max="14858" width="12.109375" style="1" customWidth="1"/>
    <col min="14859" max="14860" width="12.44140625" style="1" customWidth="1"/>
    <col min="14861" max="14861" width="11.5546875" style="1"/>
    <col min="14862" max="14862" width="5.5546875" style="1" customWidth="1"/>
    <col min="14863" max="14863" width="14.109375" style="1" customWidth="1"/>
    <col min="14864" max="15105" width="11.554687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5546875" style="1"/>
    <col min="15113" max="15113" width="13.44140625" style="1" customWidth="1"/>
    <col min="15114" max="15114" width="12.109375" style="1" customWidth="1"/>
    <col min="15115" max="15116" width="12.44140625" style="1" customWidth="1"/>
    <col min="15117" max="15117" width="11.5546875" style="1"/>
    <col min="15118" max="15118" width="5.5546875" style="1" customWidth="1"/>
    <col min="15119" max="15119" width="14.109375" style="1" customWidth="1"/>
    <col min="15120" max="15361" width="11.554687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5546875" style="1"/>
    <col min="15369" max="15369" width="13.44140625" style="1" customWidth="1"/>
    <col min="15370" max="15370" width="12.109375" style="1" customWidth="1"/>
    <col min="15371" max="15372" width="12.44140625" style="1" customWidth="1"/>
    <col min="15373" max="15373" width="11.5546875" style="1"/>
    <col min="15374" max="15374" width="5.5546875" style="1" customWidth="1"/>
    <col min="15375" max="15375" width="14.109375" style="1" customWidth="1"/>
    <col min="15376" max="15617" width="11.554687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5546875" style="1"/>
    <col min="15625" max="15625" width="13.44140625" style="1" customWidth="1"/>
    <col min="15626" max="15626" width="12.109375" style="1" customWidth="1"/>
    <col min="15627" max="15628" width="12.44140625" style="1" customWidth="1"/>
    <col min="15629" max="15629" width="11.5546875" style="1"/>
    <col min="15630" max="15630" width="5.5546875" style="1" customWidth="1"/>
    <col min="15631" max="15631" width="14.109375" style="1" customWidth="1"/>
    <col min="15632" max="15873" width="11.554687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5546875" style="1"/>
    <col min="15881" max="15881" width="13.44140625" style="1" customWidth="1"/>
    <col min="15882" max="15882" width="12.109375" style="1" customWidth="1"/>
    <col min="15883" max="15884" width="12.44140625" style="1" customWidth="1"/>
    <col min="15885" max="15885" width="11.5546875" style="1"/>
    <col min="15886" max="15886" width="5.5546875" style="1" customWidth="1"/>
    <col min="15887" max="15887" width="14.109375" style="1" customWidth="1"/>
    <col min="15888" max="16129" width="11.554687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5546875" style="1"/>
    <col min="16137" max="16137" width="13.44140625" style="1" customWidth="1"/>
    <col min="16138" max="16138" width="12.109375" style="1" customWidth="1"/>
    <col min="16139" max="16140" width="12.44140625" style="1" customWidth="1"/>
    <col min="16141" max="16141" width="11.5546875" style="1"/>
    <col min="16142" max="16142" width="5.5546875" style="1" customWidth="1"/>
    <col min="16143" max="16143" width="14.109375" style="1" customWidth="1"/>
    <col min="16144" max="16384" width="11.5546875" style="1"/>
  </cols>
  <sheetData>
    <row r="1" spans="1:17" ht="21.75" customHeight="1" thickBot="1" x14ac:dyDescent="0.35">
      <c r="A1" s="193" t="s">
        <v>105</v>
      </c>
      <c r="B1" s="194"/>
      <c r="C1" s="194"/>
      <c r="D1" s="194"/>
      <c r="E1" s="195"/>
      <c r="F1" s="202" t="s">
        <v>106</v>
      </c>
      <c r="G1" s="202"/>
      <c r="H1" s="202"/>
      <c r="I1" s="202"/>
      <c r="J1" s="202"/>
      <c r="K1" s="202"/>
      <c r="L1" s="202"/>
      <c r="M1" s="202"/>
      <c r="N1" s="202"/>
      <c r="O1" s="203"/>
    </row>
    <row r="2" spans="1:17" ht="45" customHeight="1" thickBot="1" x14ac:dyDescent="0.35">
      <c r="A2" s="196"/>
      <c r="B2" s="197"/>
      <c r="C2" s="197"/>
      <c r="D2" s="197"/>
      <c r="E2" s="198"/>
      <c r="F2" s="202" t="s">
        <v>107</v>
      </c>
      <c r="G2" s="202"/>
      <c r="H2" s="202"/>
      <c r="I2" s="202"/>
      <c r="J2" s="202"/>
      <c r="K2" s="202"/>
      <c r="L2" s="202"/>
      <c r="M2" s="202"/>
      <c r="N2" s="202"/>
      <c r="O2" s="203"/>
      <c r="Q2" s="2" t="e">
        <f ca="1">MID(CELL("nombrearchivo",'[1]1'!E10),FIND("]", CELL("nombrearchivo",'[1]1'!E10),1)+1,LEN(CELL("nombrearchivo",'[1]1'!E10))-FIND("]",CELL("nombrearchivo",'[1]1'!E10),1))</f>
        <v>#N/A</v>
      </c>
    </row>
    <row r="3" spans="1:17" s="3" customFormat="1" ht="19.5" customHeight="1" thickBot="1" x14ac:dyDescent="0.35">
      <c r="A3" s="199"/>
      <c r="B3" s="200"/>
      <c r="C3" s="200"/>
      <c r="D3" s="200"/>
      <c r="E3" s="201"/>
      <c r="F3" s="204" t="s">
        <v>108</v>
      </c>
      <c r="G3" s="204"/>
      <c r="H3" s="204"/>
      <c r="I3" s="204"/>
      <c r="J3" s="204"/>
      <c r="K3" s="204"/>
      <c r="L3" s="204"/>
      <c r="M3" s="204"/>
      <c r="N3" s="204"/>
      <c r="O3" s="205"/>
      <c r="Q3" s="4"/>
    </row>
    <row r="4" spans="1:17" s="3" customFormat="1" ht="15.6" x14ac:dyDescent="0.3">
      <c r="A4" s="206" t="s">
        <v>109</v>
      </c>
      <c r="B4" s="207"/>
      <c r="C4" s="207"/>
      <c r="D4" s="207"/>
      <c r="E4" s="208" t="str">
        <f>[1]GENERAL!AC$2</f>
        <v>PLANTA</v>
      </c>
      <c r="F4" s="208"/>
      <c r="G4" s="208"/>
      <c r="H4" s="5"/>
      <c r="I4" s="5"/>
      <c r="J4" s="5"/>
      <c r="K4" s="5"/>
      <c r="L4" s="5"/>
      <c r="M4" s="5"/>
      <c r="N4" s="5"/>
      <c r="O4" s="6"/>
    </row>
    <row r="5" spans="1:17" s="3" customFormat="1" ht="15.6" x14ac:dyDescent="0.3">
      <c r="A5" s="211" t="s">
        <v>110</v>
      </c>
      <c r="B5" s="212"/>
      <c r="C5" s="212"/>
      <c r="D5" s="212"/>
      <c r="E5" s="213" t="s">
        <v>8</v>
      </c>
      <c r="F5" s="213"/>
      <c r="G5" s="213"/>
      <c r="H5" s="7"/>
      <c r="I5" s="7"/>
      <c r="J5" s="7"/>
      <c r="K5" s="7"/>
      <c r="L5" s="7"/>
      <c r="M5" s="7"/>
      <c r="N5" s="7"/>
      <c r="O5" s="8"/>
    </row>
    <row r="6" spans="1:17" s="3" customFormat="1" ht="15.6" x14ac:dyDescent="0.3">
      <c r="A6" s="211" t="s">
        <v>111</v>
      </c>
      <c r="B6" s="212"/>
      <c r="C6" s="212"/>
      <c r="D6" s="212"/>
      <c r="E6" s="9" t="s">
        <v>131</v>
      </c>
      <c r="F6" s="7"/>
      <c r="G6" s="7"/>
      <c r="H6" s="7"/>
      <c r="I6" s="7"/>
      <c r="J6" s="7"/>
      <c r="K6" s="7"/>
      <c r="L6" s="7"/>
      <c r="M6" s="7"/>
      <c r="N6" s="7"/>
      <c r="O6" s="8"/>
    </row>
    <row r="7" spans="1:17" s="3" customFormat="1" ht="16.2" thickBot="1" x14ac:dyDescent="0.35">
      <c r="A7" s="10" t="s">
        <v>351</v>
      </c>
      <c r="B7" s="11"/>
      <c r="C7" s="11"/>
      <c r="D7" s="11"/>
      <c r="E7" s="9" t="s">
        <v>312</v>
      </c>
      <c r="F7" s="12"/>
      <c r="G7" s="12"/>
      <c r="H7" s="12"/>
      <c r="I7" s="12"/>
      <c r="J7" s="12"/>
      <c r="K7" s="12"/>
      <c r="L7" s="12"/>
      <c r="M7" s="12"/>
      <c r="N7" s="12"/>
      <c r="O7" s="13"/>
    </row>
    <row r="8" spans="1:17" ht="25.2" thickBot="1" x14ac:dyDescent="0.35">
      <c r="A8" s="188" t="s">
        <v>316</v>
      </c>
      <c r="B8" s="189"/>
      <c r="C8" s="189"/>
      <c r="D8" s="189"/>
      <c r="E8" s="189"/>
      <c r="F8" s="189"/>
      <c r="G8" s="189"/>
      <c r="H8" s="189"/>
      <c r="I8" s="189"/>
      <c r="J8" s="189"/>
      <c r="K8" s="189"/>
      <c r="L8" s="189"/>
      <c r="M8" s="189"/>
      <c r="N8" s="189"/>
      <c r="O8" s="190"/>
    </row>
    <row r="9" spans="1:17" ht="15" customHeight="1" x14ac:dyDescent="0.3">
      <c r="A9" s="214" t="s">
        <v>112</v>
      </c>
      <c r="B9" s="215"/>
      <c r="C9" s="218" t="s">
        <v>113</v>
      </c>
      <c r="D9" s="14"/>
      <c r="E9" s="220" t="s">
        <v>114</v>
      </c>
      <c r="F9" s="221"/>
      <c r="G9" s="220" t="s">
        <v>115</v>
      </c>
      <c r="H9" s="221"/>
      <c r="I9" s="223" t="s">
        <v>116</v>
      </c>
      <c r="J9" s="223" t="s">
        <v>117</v>
      </c>
      <c r="K9" s="223" t="s">
        <v>118</v>
      </c>
      <c r="L9" s="225" t="s">
        <v>119</v>
      </c>
      <c r="M9" s="227"/>
      <c r="N9" s="227"/>
      <c r="O9" s="229" t="s">
        <v>7</v>
      </c>
    </row>
    <row r="10" spans="1:17" ht="31.5" customHeight="1" thickBot="1" x14ac:dyDescent="0.35">
      <c r="A10" s="216"/>
      <c r="B10" s="217"/>
      <c r="C10" s="219"/>
      <c r="D10" s="15"/>
      <c r="E10" s="219"/>
      <c r="F10" s="222"/>
      <c r="G10" s="219"/>
      <c r="H10" s="222"/>
      <c r="I10" s="224"/>
      <c r="J10" s="224"/>
      <c r="K10" s="224"/>
      <c r="L10" s="226"/>
      <c r="M10" s="228"/>
      <c r="N10" s="228"/>
      <c r="O10" s="230"/>
    </row>
    <row r="11" spans="1:17" ht="44.25" customHeight="1" thickBot="1" x14ac:dyDescent="0.35">
      <c r="A11" s="250" t="s">
        <v>152</v>
      </c>
      <c r="B11" s="251"/>
      <c r="C11" s="16">
        <f>O15</f>
        <v>4</v>
      </c>
      <c r="D11" s="17"/>
      <c r="E11" s="209">
        <f>O17</f>
        <v>0</v>
      </c>
      <c r="F11" s="210"/>
      <c r="G11" s="209">
        <f>O19</f>
        <v>0</v>
      </c>
      <c r="H11" s="210"/>
      <c r="I11" s="18">
        <f>O21</f>
        <v>6</v>
      </c>
      <c r="J11" s="18">
        <f>O28</f>
        <v>10</v>
      </c>
      <c r="K11" s="18">
        <f>O33</f>
        <v>10</v>
      </c>
      <c r="L11" s="19">
        <f>O38</f>
        <v>10</v>
      </c>
      <c r="M11" s="20"/>
      <c r="N11" s="20"/>
      <c r="O11" s="21">
        <f>IF( SUM(C11:L11)&lt;=40,SUM(C11:L11),"EXCEDE LOS 40 PUNTOS")</f>
        <v>40</v>
      </c>
    </row>
    <row r="12" spans="1:17" ht="15.6" thickTop="1" thickBot="1" x14ac:dyDescent="0.35">
      <c r="A12" s="22"/>
      <c r="B12" s="9"/>
      <c r="C12" s="9"/>
      <c r="D12" s="9"/>
      <c r="E12" s="9"/>
      <c r="F12" s="9"/>
      <c r="G12" s="9"/>
      <c r="H12" s="9"/>
      <c r="I12" s="9"/>
      <c r="J12" s="9"/>
      <c r="K12" s="9"/>
      <c r="L12" s="9"/>
      <c r="M12" s="9"/>
      <c r="N12" s="9"/>
      <c r="O12" s="23"/>
    </row>
    <row r="13" spans="1:17" ht="18" thickBot="1" x14ac:dyDescent="0.35">
      <c r="A13" s="258" t="s">
        <v>120</v>
      </c>
      <c r="B13" s="259"/>
      <c r="C13" s="259"/>
      <c r="D13" s="259"/>
      <c r="E13" s="259"/>
      <c r="F13" s="259"/>
      <c r="G13" s="259"/>
      <c r="H13" s="259"/>
      <c r="I13" s="259"/>
      <c r="J13" s="259"/>
      <c r="K13" s="259"/>
      <c r="L13" s="259"/>
      <c r="M13" s="259"/>
      <c r="N13" s="260"/>
      <c r="O13" s="24" t="s">
        <v>121</v>
      </c>
    </row>
    <row r="14" spans="1:17" ht="23.4" thickBot="1" x14ac:dyDescent="0.35">
      <c r="A14" s="241" t="s">
        <v>122</v>
      </c>
      <c r="B14" s="242"/>
      <c r="C14" s="242"/>
      <c r="D14" s="242"/>
      <c r="E14" s="242"/>
      <c r="F14" s="242"/>
      <c r="G14" s="242"/>
      <c r="H14" s="242"/>
      <c r="I14" s="242"/>
      <c r="J14" s="242"/>
      <c r="K14" s="242"/>
      <c r="L14" s="242"/>
      <c r="M14" s="243"/>
      <c r="N14" s="9"/>
      <c r="O14" s="23"/>
    </row>
    <row r="15" spans="1:17" ht="31.5" customHeight="1" thickBot="1" x14ac:dyDescent="0.35">
      <c r="A15" s="244" t="s">
        <v>123</v>
      </c>
      <c r="B15" s="245"/>
      <c r="C15" s="25"/>
      <c r="D15" s="246" t="s">
        <v>14</v>
      </c>
      <c r="E15" s="247"/>
      <c r="F15" s="247"/>
      <c r="G15" s="247"/>
      <c r="H15" s="247"/>
      <c r="I15" s="247"/>
      <c r="J15" s="247"/>
      <c r="K15" s="247"/>
      <c r="L15" s="247"/>
      <c r="M15" s="248"/>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231" t="s">
        <v>124</v>
      </c>
      <c r="B17" s="232"/>
      <c r="C17" s="9"/>
      <c r="D17" s="31"/>
      <c r="E17" s="249" t="s">
        <v>15</v>
      </c>
      <c r="F17" s="233"/>
      <c r="G17" s="233"/>
      <c r="H17" s="233"/>
      <c r="I17" s="233"/>
      <c r="J17" s="233"/>
      <c r="K17" s="233"/>
      <c r="L17" s="233"/>
      <c r="M17" s="234"/>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231" t="s">
        <v>125</v>
      </c>
      <c r="B19" s="232"/>
      <c r="C19" s="25"/>
      <c r="D19" s="32"/>
      <c r="E19" s="233"/>
      <c r="F19" s="233"/>
      <c r="G19" s="233"/>
      <c r="H19" s="233"/>
      <c r="I19" s="233"/>
      <c r="J19" s="233"/>
      <c r="K19" s="233"/>
      <c r="L19" s="233"/>
      <c r="M19" s="234"/>
      <c r="N19" s="26"/>
      <c r="O19" s="27"/>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231" t="s">
        <v>126</v>
      </c>
      <c r="B21" s="232"/>
      <c r="C21" s="25"/>
      <c r="D21" s="235" t="s">
        <v>16</v>
      </c>
      <c r="E21" s="236"/>
      <c r="F21" s="236"/>
      <c r="G21" s="236"/>
      <c r="H21" s="236"/>
      <c r="I21" s="236"/>
      <c r="J21" s="236"/>
      <c r="K21" s="236"/>
      <c r="L21" s="236"/>
      <c r="M21" s="237"/>
      <c r="N21" s="26"/>
      <c r="O21" s="27">
        <v>6</v>
      </c>
    </row>
    <row r="22" spans="1:18" ht="16.2" thickBot="1" x14ac:dyDescent="0.35">
      <c r="A22" s="33"/>
      <c r="B22" s="34"/>
      <c r="C22" s="35"/>
      <c r="D22" s="36"/>
      <c r="E22" s="36"/>
      <c r="F22" s="36"/>
      <c r="G22" s="36"/>
      <c r="H22" s="36"/>
      <c r="I22" s="36"/>
      <c r="J22" s="36"/>
      <c r="K22" s="36"/>
      <c r="L22" s="36"/>
      <c r="M22" s="36"/>
      <c r="N22" s="35"/>
      <c r="O22" s="37"/>
    </row>
    <row r="23" spans="1:18" ht="33.75" customHeight="1" thickTop="1" thickBot="1" x14ac:dyDescent="0.35">
      <c r="A23" s="238" t="s">
        <v>1</v>
      </c>
      <c r="B23" s="239"/>
      <c r="C23" s="239"/>
      <c r="D23" s="239"/>
      <c r="E23" s="239"/>
      <c r="F23" s="239"/>
      <c r="G23" s="239"/>
      <c r="H23" s="239"/>
      <c r="I23" s="239"/>
      <c r="J23" s="239"/>
      <c r="K23" s="239"/>
      <c r="L23" s="239"/>
      <c r="M23" s="240"/>
      <c r="N23" s="9"/>
      <c r="O23" s="38">
        <f>IF( SUM(O15:O21)&lt;=10,SUM(O15:O21),"EXCEDE LOS 10 PUNTOS VALIDOS")</f>
        <v>10</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241" t="s">
        <v>127</v>
      </c>
      <c r="B25" s="242"/>
      <c r="C25" s="242"/>
      <c r="D25" s="242"/>
      <c r="E25" s="242"/>
      <c r="F25" s="242"/>
      <c r="G25" s="242"/>
      <c r="H25" s="242"/>
      <c r="I25" s="242"/>
      <c r="J25" s="242"/>
      <c r="K25" s="242"/>
      <c r="L25" s="242"/>
      <c r="M25" s="243"/>
      <c r="N25" s="9"/>
      <c r="O25" s="37"/>
    </row>
    <row r="26" spans="1:18" ht="216.75" customHeight="1" thickTop="1" thickBot="1" x14ac:dyDescent="0.35">
      <c r="A26" s="244" t="s">
        <v>128</v>
      </c>
      <c r="B26" s="245"/>
      <c r="C26" s="25"/>
      <c r="D26" s="246" t="s">
        <v>317</v>
      </c>
      <c r="E26" s="247"/>
      <c r="F26" s="247"/>
      <c r="G26" s="247"/>
      <c r="H26" s="247"/>
      <c r="I26" s="247"/>
      <c r="J26" s="247"/>
      <c r="K26" s="247"/>
      <c r="L26" s="247"/>
      <c r="M26" s="248"/>
      <c r="N26" s="26"/>
      <c r="O26" s="38">
        <v>10</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238" t="s">
        <v>2</v>
      </c>
      <c r="B28" s="239"/>
      <c r="C28" s="239"/>
      <c r="D28" s="239"/>
      <c r="E28" s="239"/>
      <c r="F28" s="239"/>
      <c r="G28" s="239"/>
      <c r="H28" s="239"/>
      <c r="I28" s="239"/>
      <c r="J28" s="239"/>
      <c r="K28" s="239"/>
      <c r="L28" s="239"/>
      <c r="M28" s="240"/>
      <c r="N28" s="35"/>
      <c r="O28" s="38">
        <f>IF(O26&lt;=10,O26,"EXCEDE LOS 10 PUNTOS PERMITIDOS")</f>
        <v>10</v>
      </c>
      <c r="Q28" s="41"/>
      <c r="R28" s="41"/>
    </row>
    <row r="29" spans="1:18" ht="15" thickBot="1" x14ac:dyDescent="0.35">
      <c r="A29" s="42"/>
      <c r="B29" s="43"/>
      <c r="C29" s="43"/>
      <c r="D29" s="43"/>
      <c r="E29" s="43"/>
      <c r="F29" s="43"/>
      <c r="G29" s="43"/>
      <c r="H29" s="43"/>
      <c r="I29" s="43"/>
      <c r="J29" s="43"/>
      <c r="K29" s="43"/>
      <c r="L29" s="43"/>
      <c r="M29" s="43"/>
      <c r="N29" s="43"/>
      <c r="O29" s="37"/>
    </row>
    <row r="30" spans="1:18" ht="55.2" customHeight="1" thickBot="1" x14ac:dyDescent="0.35">
      <c r="A30" s="241" t="s">
        <v>129</v>
      </c>
      <c r="B30" s="242"/>
      <c r="C30" s="242"/>
      <c r="D30" s="242"/>
      <c r="E30" s="242"/>
      <c r="F30" s="242"/>
      <c r="G30" s="242"/>
      <c r="H30" s="242"/>
      <c r="I30" s="242"/>
      <c r="J30" s="242"/>
      <c r="K30" s="242"/>
      <c r="L30" s="242"/>
      <c r="M30" s="243"/>
      <c r="N30" s="43"/>
      <c r="O30" s="37"/>
    </row>
    <row r="31" spans="1:18" ht="389.4" customHeight="1" thickBot="1" x14ac:dyDescent="0.35">
      <c r="A31" s="244" t="s">
        <v>3</v>
      </c>
      <c r="B31" s="245"/>
      <c r="C31" s="25"/>
      <c r="D31" s="246" t="s">
        <v>310</v>
      </c>
      <c r="E31" s="247"/>
      <c r="F31" s="247"/>
      <c r="G31" s="247"/>
      <c r="H31" s="247"/>
      <c r="I31" s="247"/>
      <c r="J31" s="247"/>
      <c r="K31" s="247"/>
      <c r="L31" s="247"/>
      <c r="M31" s="248"/>
      <c r="N31" s="26"/>
      <c r="O31" s="27">
        <v>10</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238" t="s">
        <v>4</v>
      </c>
      <c r="B33" s="239"/>
      <c r="C33" s="239"/>
      <c r="D33" s="239"/>
      <c r="E33" s="239"/>
      <c r="F33" s="239"/>
      <c r="G33" s="239"/>
      <c r="H33" s="239"/>
      <c r="I33" s="239"/>
      <c r="J33" s="239"/>
      <c r="K33" s="239"/>
      <c r="L33" s="239"/>
      <c r="M33" s="240"/>
      <c r="N33" s="35"/>
      <c r="O33" s="38">
        <f>IF(O31&lt;=10,O31,"EXCEDE LOS 10 PUNTOS PERMITIDOS")</f>
        <v>10</v>
      </c>
    </row>
    <row r="34" spans="1:15" ht="15" thickBot="1" x14ac:dyDescent="0.35">
      <c r="A34" s="44"/>
      <c r="B34" s="9"/>
      <c r="C34" s="9"/>
      <c r="D34" s="9"/>
      <c r="E34" s="9"/>
      <c r="F34" s="9"/>
      <c r="G34" s="9"/>
      <c r="H34" s="9"/>
      <c r="I34" s="9"/>
      <c r="J34" s="9"/>
      <c r="K34" s="9"/>
      <c r="L34" s="9"/>
      <c r="M34" s="9"/>
      <c r="N34" s="9"/>
      <c r="O34" s="37"/>
    </row>
    <row r="35" spans="1:15" ht="23.4" thickBot="1" x14ac:dyDescent="0.35">
      <c r="A35" s="241" t="s">
        <v>130</v>
      </c>
      <c r="B35" s="242"/>
      <c r="C35" s="242"/>
      <c r="D35" s="242"/>
      <c r="E35" s="242"/>
      <c r="F35" s="242"/>
      <c r="G35" s="242"/>
      <c r="H35" s="242"/>
      <c r="I35" s="242"/>
      <c r="J35" s="242"/>
      <c r="K35" s="242"/>
      <c r="L35" s="242"/>
      <c r="M35" s="243"/>
      <c r="N35" s="9"/>
      <c r="O35" s="37"/>
    </row>
    <row r="36" spans="1:15" ht="385.2" customHeight="1" thickBot="1" x14ac:dyDescent="0.35">
      <c r="A36" s="231" t="s">
        <v>5</v>
      </c>
      <c r="B36" s="232"/>
      <c r="C36" s="25"/>
      <c r="D36" s="246" t="s">
        <v>290</v>
      </c>
      <c r="E36" s="247"/>
      <c r="F36" s="247"/>
      <c r="G36" s="247"/>
      <c r="H36" s="247"/>
      <c r="I36" s="247"/>
      <c r="J36" s="247"/>
      <c r="K36" s="247"/>
      <c r="L36" s="247"/>
      <c r="M36" s="248"/>
      <c r="N36" s="26"/>
      <c r="O36" s="27">
        <v>10</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238" t="s">
        <v>6</v>
      </c>
      <c r="B38" s="239"/>
      <c r="C38" s="239"/>
      <c r="D38" s="239"/>
      <c r="E38" s="239"/>
      <c r="F38" s="239"/>
      <c r="G38" s="239"/>
      <c r="H38" s="239"/>
      <c r="I38" s="239"/>
      <c r="J38" s="239"/>
      <c r="K38" s="239"/>
      <c r="L38" s="239"/>
      <c r="M38" s="240"/>
      <c r="N38" s="35"/>
      <c r="O38" s="38">
        <f>IF(O36&lt;=10,O36,"EXCEDE LOS 10 PUNTOS PERMITIDOS")</f>
        <v>10</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252" t="s">
        <v>7</v>
      </c>
      <c r="B41" s="253"/>
      <c r="C41" s="253"/>
      <c r="D41" s="253"/>
      <c r="E41" s="253"/>
      <c r="F41" s="253"/>
      <c r="G41" s="253"/>
      <c r="H41" s="253"/>
      <c r="I41" s="253"/>
      <c r="J41" s="253"/>
      <c r="K41" s="253"/>
      <c r="L41" s="253"/>
      <c r="M41" s="254"/>
      <c r="N41" s="46"/>
      <c r="O41" s="47">
        <f>IF((O23+O28+O33+O38)&lt;=40,(O23+O28+O33+O38),"ERROR EXCEDE LOS 30 PUNTOS")</f>
        <v>40</v>
      </c>
    </row>
    <row r="42" spans="1:15" x14ac:dyDescent="0.3">
      <c r="A42" s="48"/>
      <c r="B42" s="9"/>
      <c r="C42" s="9"/>
      <c r="D42" s="9"/>
      <c r="E42" s="9"/>
      <c r="F42" s="9"/>
      <c r="G42" s="9"/>
      <c r="H42" s="9"/>
      <c r="I42" s="9"/>
      <c r="J42" s="9"/>
      <c r="K42" s="9"/>
      <c r="L42" s="9"/>
      <c r="M42" s="9"/>
      <c r="N42" s="9"/>
      <c r="O42" s="49"/>
    </row>
    <row r="43" spans="1:15" customFormat="1" x14ac:dyDescent="0.3"/>
    <row r="44" spans="1:15" s="78" customFormat="1" x14ac:dyDescent="0.3"/>
    <row r="45" spans="1:15" s="78" customFormat="1" ht="15" thickBot="1" x14ac:dyDescent="0.35"/>
    <row r="46" spans="1:15" s="3" customFormat="1" ht="25.2" thickBot="1" x14ac:dyDescent="0.35">
      <c r="A46" s="188" t="s">
        <v>322</v>
      </c>
      <c r="B46" s="189"/>
      <c r="C46" s="189"/>
      <c r="D46" s="189"/>
      <c r="E46" s="189"/>
      <c r="F46" s="189"/>
      <c r="G46" s="189"/>
      <c r="H46" s="189"/>
      <c r="I46" s="189"/>
      <c r="J46" s="189"/>
      <c r="K46" s="189"/>
      <c r="L46" s="189"/>
      <c r="M46" s="189"/>
      <c r="N46" s="189"/>
      <c r="O46" s="190"/>
    </row>
    <row r="47" spans="1:15" s="3" customFormat="1" ht="15" thickBot="1" x14ac:dyDescent="0.35">
      <c r="A47" s="44"/>
      <c r="B47" s="9"/>
      <c r="C47" s="9"/>
      <c r="D47" s="9"/>
      <c r="E47" s="9"/>
      <c r="F47" s="9"/>
      <c r="G47" s="9"/>
      <c r="H47" s="9"/>
      <c r="I47" s="9"/>
      <c r="J47" s="9"/>
      <c r="K47" s="9"/>
      <c r="L47" s="9"/>
      <c r="M47" s="9"/>
      <c r="N47" s="9"/>
      <c r="O47" s="23"/>
    </row>
    <row r="48" spans="1:15" s="3" customFormat="1" ht="36.75" customHeight="1" x14ac:dyDescent="0.3">
      <c r="A48" s="191" t="s">
        <v>323</v>
      </c>
      <c r="B48" s="191"/>
      <c r="C48" s="191"/>
      <c r="D48" s="191"/>
      <c r="E48" s="191"/>
      <c r="F48" s="192"/>
      <c r="G48" s="192"/>
      <c r="H48" s="192"/>
      <c r="I48" s="79" t="s">
        <v>324</v>
      </c>
      <c r="J48" s="80" t="s">
        <v>325</v>
      </c>
      <c r="K48" s="80" t="s">
        <v>326</v>
      </c>
      <c r="L48" s="77"/>
      <c r="M48" s="77"/>
      <c r="N48" s="9"/>
      <c r="O48" s="81" t="s">
        <v>327</v>
      </c>
    </row>
    <row r="49" spans="1:15" s="3" customFormat="1" ht="23.25" customHeight="1" x14ac:dyDescent="0.3">
      <c r="A49" s="82">
        <v>1</v>
      </c>
      <c r="B49" s="186" t="s">
        <v>328</v>
      </c>
      <c r="C49" s="186"/>
      <c r="D49" s="186"/>
      <c r="E49" s="186"/>
      <c r="F49" s="179"/>
      <c r="G49" s="179"/>
      <c r="H49" s="179"/>
      <c r="I49" s="83" t="s">
        <v>329</v>
      </c>
      <c r="J49" s="84">
        <v>1</v>
      </c>
      <c r="K49" s="84">
        <v>2</v>
      </c>
      <c r="L49" s="85"/>
      <c r="M49" s="43"/>
      <c r="N49" s="43"/>
      <c r="O49" s="86">
        <f>J49+K49</f>
        <v>3</v>
      </c>
    </row>
    <row r="50" spans="1:15" s="3" customFormat="1" x14ac:dyDescent="0.3">
      <c r="A50" s="82">
        <v>2</v>
      </c>
      <c r="B50" s="178" t="s">
        <v>330</v>
      </c>
      <c r="C50" s="186"/>
      <c r="D50" s="186"/>
      <c r="E50" s="186"/>
      <c r="F50" s="179"/>
      <c r="G50" s="179"/>
      <c r="H50" s="179"/>
      <c r="I50" s="83" t="s">
        <v>329</v>
      </c>
      <c r="J50" s="84">
        <v>2</v>
      </c>
      <c r="K50" s="84">
        <v>2</v>
      </c>
      <c r="L50" s="85"/>
      <c r="M50" s="43"/>
      <c r="N50" s="43"/>
      <c r="O50" s="86">
        <f t="shared" ref="O50:O56" si="0">J50+K50</f>
        <v>4</v>
      </c>
    </row>
    <row r="51" spans="1:15" s="3" customFormat="1" ht="37.5" customHeight="1" x14ac:dyDescent="0.3">
      <c r="A51" s="82">
        <v>3</v>
      </c>
      <c r="B51" s="186" t="s">
        <v>331</v>
      </c>
      <c r="C51" s="186"/>
      <c r="D51" s="186"/>
      <c r="E51" s="186"/>
      <c r="F51" s="179"/>
      <c r="G51" s="179"/>
      <c r="H51" s="179"/>
      <c r="I51" s="83" t="s">
        <v>332</v>
      </c>
      <c r="J51" s="84">
        <v>4</v>
      </c>
      <c r="K51" s="84">
        <v>4</v>
      </c>
      <c r="L51" s="85"/>
      <c r="M51" s="43"/>
      <c r="N51" s="43"/>
      <c r="O51" s="86">
        <f t="shared" si="0"/>
        <v>8</v>
      </c>
    </row>
    <row r="52" spans="1:15" s="3" customFormat="1" ht="37.5" customHeight="1" x14ac:dyDescent="0.3">
      <c r="A52" s="82">
        <v>4</v>
      </c>
      <c r="B52" s="186" t="s">
        <v>333</v>
      </c>
      <c r="C52" s="186"/>
      <c r="D52" s="186"/>
      <c r="E52" s="186"/>
      <c r="F52" s="179"/>
      <c r="G52" s="179"/>
      <c r="H52" s="179"/>
      <c r="I52" s="83" t="s">
        <v>334</v>
      </c>
      <c r="J52" s="84">
        <v>4</v>
      </c>
      <c r="K52" s="84">
        <v>4</v>
      </c>
      <c r="L52" s="85"/>
      <c r="M52" s="43"/>
      <c r="N52" s="43"/>
      <c r="O52" s="86">
        <f t="shared" si="0"/>
        <v>8</v>
      </c>
    </row>
    <row r="53" spans="1:15" s="3" customFormat="1" ht="37.5" customHeight="1" x14ac:dyDescent="0.3">
      <c r="A53" s="82">
        <v>5</v>
      </c>
      <c r="B53" s="186" t="s">
        <v>335</v>
      </c>
      <c r="C53" s="186"/>
      <c r="D53" s="186"/>
      <c r="E53" s="186"/>
      <c r="F53" s="179"/>
      <c r="G53" s="179"/>
      <c r="H53" s="179"/>
      <c r="I53" s="83" t="s">
        <v>334</v>
      </c>
      <c r="J53" s="84">
        <v>4</v>
      </c>
      <c r="K53" s="84">
        <v>4</v>
      </c>
      <c r="L53" s="85"/>
      <c r="M53" s="43"/>
      <c r="N53" s="43"/>
      <c r="O53" s="86">
        <f t="shared" si="0"/>
        <v>8</v>
      </c>
    </row>
    <row r="54" spans="1:15" s="3" customFormat="1" ht="37.5" customHeight="1" x14ac:dyDescent="0.3">
      <c r="A54" s="82">
        <v>6</v>
      </c>
      <c r="B54" s="186" t="s">
        <v>336</v>
      </c>
      <c r="C54" s="186"/>
      <c r="D54" s="186"/>
      <c r="E54" s="186"/>
      <c r="F54" s="179"/>
      <c r="G54" s="179"/>
      <c r="H54" s="179"/>
      <c r="I54" s="83" t="s">
        <v>334</v>
      </c>
      <c r="J54" s="84">
        <v>5</v>
      </c>
      <c r="K54" s="84">
        <v>3</v>
      </c>
      <c r="L54" s="85"/>
      <c r="M54" s="43"/>
      <c r="N54" s="43"/>
      <c r="O54" s="86">
        <f t="shared" si="0"/>
        <v>8</v>
      </c>
    </row>
    <row r="55" spans="1:15" s="3" customFormat="1" ht="37.5" customHeight="1" x14ac:dyDescent="0.3">
      <c r="A55" s="82">
        <v>7</v>
      </c>
      <c r="B55" s="186" t="s">
        <v>337</v>
      </c>
      <c r="C55" s="186"/>
      <c r="D55" s="186"/>
      <c r="E55" s="186"/>
      <c r="F55" s="179"/>
      <c r="G55" s="179"/>
      <c r="H55" s="179"/>
      <c r="I55" s="83" t="s">
        <v>334</v>
      </c>
      <c r="J55" s="84">
        <v>4</v>
      </c>
      <c r="K55" s="84">
        <v>2</v>
      </c>
      <c r="L55" s="85"/>
      <c r="M55" s="43"/>
      <c r="N55" s="43"/>
      <c r="O55" s="86">
        <f t="shared" si="0"/>
        <v>6</v>
      </c>
    </row>
    <row r="56" spans="1:15" s="3" customFormat="1" ht="16.2" thickBot="1" x14ac:dyDescent="0.35">
      <c r="A56" s="187" t="s">
        <v>338</v>
      </c>
      <c r="B56" s="187"/>
      <c r="C56" s="187"/>
      <c r="D56" s="187"/>
      <c r="E56" s="187"/>
      <c r="F56" s="187"/>
      <c r="G56" s="187"/>
      <c r="H56" s="187"/>
      <c r="I56" s="187"/>
      <c r="J56" s="87">
        <f>SUM(J49:J55)</f>
        <v>24</v>
      </c>
      <c r="K56" s="87">
        <f>SUM(K49:K55)</f>
        <v>21</v>
      </c>
      <c r="L56" s="88"/>
      <c r="M56" s="89"/>
      <c r="N56" s="43"/>
      <c r="O56" s="86">
        <f t="shared" si="0"/>
        <v>45</v>
      </c>
    </row>
    <row r="57" spans="1:15" s="3" customFormat="1" ht="18.600000000000001" customHeight="1" thickBot="1" x14ac:dyDescent="0.35">
      <c r="A57" s="168" t="s">
        <v>339</v>
      </c>
      <c r="B57" s="169"/>
      <c r="C57" s="169"/>
      <c r="D57" s="169"/>
      <c r="E57" s="169"/>
      <c r="F57" s="169"/>
      <c r="G57" s="169"/>
      <c r="H57" s="169"/>
      <c r="I57" s="169"/>
      <c r="J57" s="169"/>
      <c r="K57" s="170"/>
      <c r="L57" s="90"/>
      <c r="M57" s="9"/>
      <c r="N57" s="91"/>
      <c r="O57" s="92">
        <f>O56/2</f>
        <v>22.5</v>
      </c>
    </row>
    <row r="58" spans="1:15" s="78" customFormat="1" x14ac:dyDescent="0.3"/>
    <row r="59" spans="1:15" s="78" customFormat="1" ht="15" thickBot="1" x14ac:dyDescent="0.35"/>
    <row r="60" spans="1:15" s="3" customFormat="1" ht="33.6" customHeight="1" thickBot="1" x14ac:dyDescent="0.35">
      <c r="A60" s="171" t="s">
        <v>340</v>
      </c>
      <c r="B60" s="172"/>
      <c r="C60" s="172"/>
      <c r="D60" s="172"/>
      <c r="E60" s="172"/>
      <c r="F60" s="172"/>
      <c r="G60" s="172"/>
      <c r="H60" s="173"/>
      <c r="I60" s="93" t="s">
        <v>324</v>
      </c>
      <c r="J60" s="94" t="s">
        <v>325</v>
      </c>
      <c r="K60" s="77"/>
      <c r="L60" s="77"/>
      <c r="M60" s="95"/>
      <c r="N60" s="43"/>
      <c r="O60" s="81" t="s">
        <v>327</v>
      </c>
    </row>
    <row r="61" spans="1:15" s="3" customFormat="1" ht="40.5" customHeight="1" thickBot="1" x14ac:dyDescent="0.35">
      <c r="A61" s="96">
        <v>1</v>
      </c>
      <c r="B61" s="174" t="s">
        <v>341</v>
      </c>
      <c r="C61" s="174"/>
      <c r="D61" s="174"/>
      <c r="E61" s="174"/>
      <c r="F61" s="175"/>
      <c r="G61" s="176"/>
      <c r="H61" s="177"/>
      <c r="I61" s="97" t="s">
        <v>342</v>
      </c>
      <c r="J61" s="98">
        <v>7</v>
      </c>
      <c r="K61" s="95"/>
      <c r="L61" s="95"/>
      <c r="M61" s="95"/>
      <c r="N61" s="43"/>
      <c r="O61" s="99">
        <f>J61</f>
        <v>7</v>
      </c>
    </row>
    <row r="62" spans="1:15" s="3" customFormat="1" ht="40.5" customHeight="1" thickBot="1" x14ac:dyDescent="0.35">
      <c r="A62" s="100">
        <v>2</v>
      </c>
      <c r="B62" s="178" t="s">
        <v>343</v>
      </c>
      <c r="C62" s="178"/>
      <c r="D62" s="178"/>
      <c r="E62" s="178"/>
      <c r="F62" s="179"/>
      <c r="G62" s="180"/>
      <c r="H62" s="181"/>
      <c r="I62" s="101" t="s">
        <v>342</v>
      </c>
      <c r="J62" s="102">
        <v>6</v>
      </c>
      <c r="K62" s="95"/>
      <c r="L62" s="95"/>
      <c r="M62" s="95"/>
      <c r="N62" s="43"/>
      <c r="O62" s="99">
        <f>J62</f>
        <v>6</v>
      </c>
    </row>
    <row r="63" spans="1:15" s="3" customFormat="1" ht="40.5" customHeight="1" thickBot="1" x14ac:dyDescent="0.35">
      <c r="A63" s="103">
        <v>3</v>
      </c>
      <c r="B63" s="182" t="s">
        <v>344</v>
      </c>
      <c r="C63" s="182"/>
      <c r="D63" s="182"/>
      <c r="E63" s="182"/>
      <c r="F63" s="183"/>
      <c r="G63" s="184"/>
      <c r="H63" s="185"/>
      <c r="I63" s="104" t="s">
        <v>342</v>
      </c>
      <c r="J63" s="105">
        <v>7</v>
      </c>
      <c r="K63" s="95"/>
      <c r="L63" s="95"/>
      <c r="M63" s="95"/>
      <c r="N63" s="43"/>
      <c r="O63" s="99">
        <f>J63</f>
        <v>7</v>
      </c>
    </row>
    <row r="64" spans="1:15" s="3" customFormat="1" ht="16.2" thickBot="1" x14ac:dyDescent="0.35">
      <c r="A64" s="156" t="s">
        <v>345</v>
      </c>
      <c r="B64" s="157"/>
      <c r="C64" s="157"/>
      <c r="D64" s="157"/>
      <c r="E64" s="157"/>
      <c r="F64" s="157"/>
      <c r="G64" s="157"/>
      <c r="H64" s="157"/>
      <c r="I64" s="158"/>
      <c r="J64" s="24"/>
      <c r="K64" s="89"/>
      <c r="L64" s="89"/>
      <c r="M64" s="89"/>
      <c r="N64" s="43"/>
      <c r="O64" s="37"/>
    </row>
    <row r="65" spans="1:15" s="3" customFormat="1" ht="18.600000000000001" customHeight="1" thickTop="1" thickBot="1" x14ac:dyDescent="0.35">
      <c r="A65" s="159" t="s">
        <v>346</v>
      </c>
      <c r="B65" s="160"/>
      <c r="C65" s="160"/>
      <c r="D65" s="160"/>
      <c r="E65" s="160"/>
      <c r="F65" s="160"/>
      <c r="G65" s="160"/>
      <c r="H65" s="160"/>
      <c r="I65" s="160"/>
      <c r="J65" s="161"/>
      <c r="K65" s="106"/>
      <c r="L65" s="106"/>
      <c r="M65" s="89"/>
      <c r="N65" s="43"/>
      <c r="O65" s="107">
        <f>SUM(O61:O63)</f>
        <v>20</v>
      </c>
    </row>
    <row r="66" spans="1:15" s="78" customFormat="1" x14ac:dyDescent="0.3"/>
    <row r="67" spans="1:15" s="78" customFormat="1" ht="15" thickBot="1" x14ac:dyDescent="0.35"/>
    <row r="68" spans="1:15" ht="28.8" thickBot="1" x14ac:dyDescent="0.35">
      <c r="A68" s="162" t="s">
        <v>347</v>
      </c>
      <c r="B68" s="163"/>
      <c r="C68" s="163"/>
      <c r="D68" s="163"/>
      <c r="E68" s="163"/>
      <c r="F68" s="163"/>
      <c r="G68" s="163"/>
      <c r="H68" s="163"/>
      <c r="I68" s="163"/>
      <c r="J68" s="163"/>
      <c r="K68" s="163"/>
      <c r="L68" s="163"/>
      <c r="M68" s="163"/>
      <c r="N68" s="163"/>
      <c r="O68" s="164"/>
    </row>
    <row r="69" spans="1:15" ht="15" thickBot="1" x14ac:dyDescent="0.35">
      <c r="A69" s="44"/>
      <c r="B69" s="9"/>
      <c r="C69" s="9"/>
      <c r="D69" s="9"/>
      <c r="E69" s="9"/>
      <c r="F69" s="9"/>
      <c r="G69" s="9"/>
      <c r="H69" s="9"/>
      <c r="I69" s="9"/>
      <c r="J69" s="9"/>
      <c r="K69" s="9"/>
      <c r="L69" s="9"/>
      <c r="M69" s="9"/>
      <c r="N69" s="9"/>
      <c r="O69" s="23"/>
    </row>
    <row r="70" spans="1:15" ht="18" thickTop="1" x14ac:dyDescent="0.3">
      <c r="A70" s="165" t="s">
        <v>7</v>
      </c>
      <c r="B70" s="166"/>
      <c r="C70" s="166"/>
      <c r="D70" s="166"/>
      <c r="E70" s="166"/>
      <c r="F70" s="166"/>
      <c r="G70" s="166"/>
      <c r="H70" s="166"/>
      <c r="I70" s="166"/>
      <c r="J70" s="166"/>
      <c r="K70" s="167"/>
      <c r="L70" s="108"/>
      <c r="M70" s="108"/>
      <c r="N70" s="109"/>
      <c r="O70" s="110">
        <f>O11</f>
        <v>40</v>
      </c>
    </row>
    <row r="71" spans="1:15" ht="17.399999999999999" x14ac:dyDescent="0.3">
      <c r="A71" s="148" t="s">
        <v>348</v>
      </c>
      <c r="B71" s="149"/>
      <c r="C71" s="149"/>
      <c r="D71" s="149"/>
      <c r="E71" s="149"/>
      <c r="F71" s="149"/>
      <c r="G71" s="149"/>
      <c r="H71" s="149"/>
      <c r="I71" s="149"/>
      <c r="J71" s="149"/>
      <c r="K71" s="150"/>
      <c r="L71" s="108"/>
      <c r="M71" s="108"/>
      <c r="N71" s="109"/>
      <c r="O71" s="111">
        <f>O57</f>
        <v>22.5</v>
      </c>
    </row>
    <row r="72" spans="1:15" ht="17.399999999999999" x14ac:dyDescent="0.3">
      <c r="A72" s="148" t="s">
        <v>346</v>
      </c>
      <c r="B72" s="149"/>
      <c r="C72" s="149"/>
      <c r="D72" s="149"/>
      <c r="E72" s="149"/>
      <c r="F72" s="149"/>
      <c r="G72" s="149"/>
      <c r="H72" s="149"/>
      <c r="I72" s="149"/>
      <c r="J72" s="149"/>
      <c r="K72" s="150"/>
      <c r="L72" s="108"/>
      <c r="M72" s="108"/>
      <c r="N72" s="109"/>
      <c r="O72" s="112">
        <f>O65</f>
        <v>20</v>
      </c>
    </row>
    <row r="73" spans="1:15" ht="18" thickBot="1" x14ac:dyDescent="0.35">
      <c r="A73" s="151" t="s">
        <v>349</v>
      </c>
      <c r="B73" s="152"/>
      <c r="C73" s="152"/>
      <c r="D73" s="152"/>
      <c r="E73" s="152"/>
      <c r="F73" s="152"/>
      <c r="G73" s="152"/>
      <c r="H73" s="152"/>
      <c r="I73" s="152"/>
      <c r="J73" s="113" t="s">
        <v>353</v>
      </c>
      <c r="K73" s="114" t="s">
        <v>11</v>
      </c>
      <c r="L73" s="108"/>
      <c r="M73" s="108"/>
      <c r="N73" s="109"/>
      <c r="O73" s="112"/>
    </row>
    <row r="74" spans="1:15" ht="24" thickTop="1" thickBot="1" x14ac:dyDescent="0.35">
      <c r="A74" s="153" t="s">
        <v>350</v>
      </c>
      <c r="B74" s="154"/>
      <c r="C74" s="154"/>
      <c r="D74" s="154"/>
      <c r="E74" s="154"/>
      <c r="F74" s="154"/>
      <c r="G74" s="154"/>
      <c r="H74" s="154"/>
      <c r="I74" s="154"/>
      <c r="J74" s="154"/>
      <c r="K74" s="155"/>
      <c r="L74" s="115"/>
      <c r="M74" s="116"/>
      <c r="N74" s="117"/>
      <c r="O74" s="118">
        <f>SUM(O70:O72)</f>
        <v>82.5</v>
      </c>
    </row>
    <row r="75" spans="1:15" x14ac:dyDescent="0.3">
      <c r="A75" s="29"/>
      <c r="B75" s="29"/>
      <c r="C75" s="29"/>
      <c r="D75" s="29"/>
      <c r="E75" s="29"/>
      <c r="F75" s="29"/>
      <c r="G75" s="29"/>
      <c r="H75" s="29"/>
      <c r="I75" s="29"/>
      <c r="J75" s="29"/>
      <c r="K75" s="29"/>
      <c r="L75" s="29"/>
      <c r="M75" s="29"/>
      <c r="N75" s="29"/>
      <c r="O75" s="29"/>
    </row>
    <row r="76" spans="1:15" s="78" customFormat="1" x14ac:dyDescent="0.3"/>
    <row r="77" spans="1:15" s="78" customFormat="1" x14ac:dyDescent="0.3"/>
    <row r="78" spans="1:15" s="50" customFormat="1" ht="40.5" customHeight="1" x14ac:dyDescent="0.3"/>
    <row r="79" spans="1:15" s="50" customFormat="1" ht="15.6" customHeight="1" x14ac:dyDescent="0.3"/>
    <row r="80" spans="1:15" s="50" customFormat="1" ht="17.399999999999999" customHeight="1" x14ac:dyDescent="0.3"/>
    <row r="81" s="50" customFormat="1" x14ac:dyDescent="0.3"/>
    <row r="82" s="50" customFormat="1" x14ac:dyDescent="0.3"/>
    <row r="83" s="50" customFormat="1" x14ac:dyDescent="0.3"/>
    <row r="84" s="50" customFormat="1" x14ac:dyDescent="0.3"/>
    <row r="85" s="50" customFormat="1" ht="24" customHeight="1" x14ac:dyDescent="0.3"/>
    <row r="86" s="50" customFormat="1" ht="15.6" customHeight="1" x14ac:dyDescent="0.3"/>
    <row r="87" s="50" customFormat="1" x14ac:dyDescent="0.3"/>
    <row r="88" s="50" customFormat="1" ht="17.399999999999999" customHeight="1" x14ac:dyDescent="0.3"/>
    <row r="89" s="50" customFormat="1" x14ac:dyDescent="0.3"/>
    <row r="90" s="50" customFormat="1" x14ac:dyDescent="0.3"/>
    <row r="91" s="50" customFormat="1" x14ac:dyDescent="0.3"/>
    <row r="92" s="50" customFormat="1" x14ac:dyDescent="0.3"/>
    <row r="93" s="50" customFormat="1" x14ac:dyDescent="0.3"/>
    <row r="94" s="50" customFormat="1" x14ac:dyDescent="0.3"/>
    <row r="95" s="50" customFormat="1" x14ac:dyDescent="0.3"/>
    <row r="96" s="50" customFormat="1" x14ac:dyDescent="0.3"/>
    <row r="97" s="50" customFormat="1" x14ac:dyDescent="0.3"/>
    <row r="98" s="50" customFormat="1" x14ac:dyDescent="0.3"/>
    <row r="99" s="50" customFormat="1" x14ac:dyDescent="0.3"/>
    <row r="100" s="50" customFormat="1" x14ac:dyDescent="0.3"/>
    <row r="101" s="50" customFormat="1" x14ac:dyDescent="0.3"/>
  </sheetData>
  <sheetProtection algorithmName="SHA-512" hashValue="mdAncSvUVZwc/2cKXnXGNFM5tclNR2w37fYYaQtSwJIcJ+HpI3Jls7OeHiO07Q4fWQEc700anLPRKck4Sz1/Uw==" saltValue="cEsjMgSYfMVZc5CVICYS/g==" spinCount="100000" sheet="1" formatCells="0" formatColumns="0" formatRows="0" insertColumns="0" insertRows="0" insertHyperlinks="0" deleteColumns="0" deleteRows="0" sort="0" autoFilter="0" pivotTables="0"/>
  <mergeCells count="71">
    <mergeCell ref="A1:E3"/>
    <mergeCell ref="F1:O1"/>
    <mergeCell ref="F2:O2"/>
    <mergeCell ref="F3:O3"/>
    <mergeCell ref="A4:D4"/>
    <mergeCell ref="E4:G4"/>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9:B19"/>
    <mergeCell ref="E19:M19"/>
    <mergeCell ref="A21:B21"/>
    <mergeCell ref="D21:M21"/>
    <mergeCell ref="A23:M23"/>
    <mergeCell ref="A14:M14"/>
    <mergeCell ref="A15:B15"/>
    <mergeCell ref="D15:M15"/>
    <mergeCell ref="A17:B17"/>
    <mergeCell ref="E17:M17"/>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5">
    <dataValidation type="decimal" allowBlank="1" showInputMessage="1" showErrorMessage="1" errorTitle="Error Pregado" error="El pregrado no puede superar los 4 PUNTOS" sqref="O15" xr:uid="{00000000-0002-0000-0200-000000000000}">
      <formula1>0</formula1>
      <formula2>4</formula2>
    </dataValidation>
    <dataValidation allowBlank="1" showInputMessage="1" showErrorMessage="1" errorTitle="Error Especializacion" error="La especializacion no puede superar 1 PUNTO" sqref="O17" xr:uid="{00000000-0002-0000-0200-000001000000}"/>
    <dataValidation allowBlank="1" showInputMessage="1" showErrorMessage="1" errorTitle="Error Maestrias" error="La maestria no puede superar los 3 PUNTOS" sqref="O19" xr:uid="{00000000-0002-0000-0200-000002000000}"/>
    <dataValidation allowBlank="1" showInputMessage="1" showErrorMessage="1" errorTitle="Error Doctorado" error="El doctorado no puede superar los 6 PUNTOS" sqref="O21" xr:uid="{00000000-0002-0000-0200-000003000000}"/>
    <dataValidation type="decimal" allowBlank="1" showInputMessage="1" showErrorMessage="1" errorTitle="Error Formacion Academica" error="La formacion academica no puede superar los 10 PUNTOS" sqref="O23" xr:uid="{00000000-0002-0000-0200-000004000000}">
      <formula1>0</formula1>
      <formula2>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01"/>
  <sheetViews>
    <sheetView topLeftCell="A61" zoomScaleNormal="100" workbookViewId="0">
      <selection activeCell="O63" sqref="O63"/>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8.8867187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31" style="1" customWidth="1"/>
    <col min="16" max="16" width="11.44140625" style="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193" t="s">
        <v>105</v>
      </c>
      <c r="B1" s="194"/>
      <c r="C1" s="194"/>
      <c r="D1" s="194"/>
      <c r="E1" s="195"/>
      <c r="F1" s="202" t="s">
        <v>106</v>
      </c>
      <c r="G1" s="202"/>
      <c r="H1" s="202"/>
      <c r="I1" s="202"/>
      <c r="J1" s="202"/>
      <c r="K1" s="202"/>
      <c r="L1" s="202"/>
      <c r="M1" s="202"/>
      <c r="N1" s="202"/>
      <c r="O1" s="203"/>
    </row>
    <row r="2" spans="1:17" ht="45" customHeight="1" thickBot="1" x14ac:dyDescent="0.35">
      <c r="A2" s="196"/>
      <c r="B2" s="197"/>
      <c r="C2" s="197"/>
      <c r="D2" s="197"/>
      <c r="E2" s="198"/>
      <c r="F2" s="202" t="s">
        <v>107</v>
      </c>
      <c r="G2" s="202"/>
      <c r="H2" s="202"/>
      <c r="I2" s="202"/>
      <c r="J2" s="202"/>
      <c r="K2" s="202"/>
      <c r="L2" s="202"/>
      <c r="M2" s="202"/>
      <c r="N2" s="202"/>
      <c r="O2" s="203"/>
      <c r="Q2" s="2" t="e">
        <f ca="1">MID(CELL("nombrearchivo",'[1]1'!E10),FIND("]", CELL("nombrearchivo",'[1]1'!E10),1)+1,LEN(CELL("nombrearchivo",'[1]1'!E10))-FIND("]",CELL("nombrearchivo",'[1]1'!E10),1))</f>
        <v>#N/A</v>
      </c>
    </row>
    <row r="3" spans="1:17" s="3" customFormat="1" ht="19.5" customHeight="1" thickBot="1" x14ac:dyDescent="0.35">
      <c r="A3" s="199"/>
      <c r="B3" s="200"/>
      <c r="C3" s="200"/>
      <c r="D3" s="200"/>
      <c r="E3" s="201"/>
      <c r="F3" s="204" t="s">
        <v>108</v>
      </c>
      <c r="G3" s="204"/>
      <c r="H3" s="204"/>
      <c r="I3" s="204"/>
      <c r="J3" s="204"/>
      <c r="K3" s="204"/>
      <c r="L3" s="204"/>
      <c r="M3" s="204"/>
      <c r="N3" s="204"/>
      <c r="O3" s="205"/>
      <c r="Q3" s="4"/>
    </row>
    <row r="4" spans="1:17" s="3" customFormat="1" ht="15.6" x14ac:dyDescent="0.3">
      <c r="A4" s="206" t="s">
        <v>109</v>
      </c>
      <c r="B4" s="207"/>
      <c r="C4" s="207"/>
      <c r="D4" s="207"/>
      <c r="E4" s="208" t="str">
        <f>[1]GENERAL!AC$2</f>
        <v>PLANTA</v>
      </c>
      <c r="F4" s="208"/>
      <c r="G4" s="208"/>
      <c r="H4" s="5"/>
      <c r="I4" s="5"/>
      <c r="J4" s="5"/>
      <c r="K4" s="5"/>
      <c r="L4" s="5"/>
      <c r="M4" s="5"/>
      <c r="N4" s="5"/>
      <c r="O4" s="6"/>
    </row>
    <row r="5" spans="1:17" s="3" customFormat="1" ht="15.6" x14ac:dyDescent="0.3">
      <c r="A5" s="211" t="s">
        <v>110</v>
      </c>
      <c r="B5" s="212"/>
      <c r="C5" s="212"/>
      <c r="D5" s="212"/>
      <c r="E5" s="213" t="s">
        <v>8</v>
      </c>
      <c r="F5" s="213"/>
      <c r="G5" s="213"/>
      <c r="H5" s="7"/>
      <c r="I5" s="7"/>
      <c r="J5" s="7"/>
      <c r="K5" s="7"/>
      <c r="L5" s="7"/>
      <c r="M5" s="7"/>
      <c r="N5" s="7"/>
      <c r="O5" s="8"/>
    </row>
    <row r="6" spans="1:17" s="3" customFormat="1" ht="15.6" x14ac:dyDescent="0.3">
      <c r="A6" s="211" t="s">
        <v>111</v>
      </c>
      <c r="B6" s="212"/>
      <c r="C6" s="212"/>
      <c r="D6" s="212"/>
      <c r="E6" s="9" t="s">
        <v>131</v>
      </c>
      <c r="F6" s="7"/>
      <c r="G6" s="7"/>
      <c r="H6" s="7"/>
      <c r="I6" s="7"/>
      <c r="J6" s="7"/>
      <c r="K6" s="7"/>
      <c r="L6" s="7"/>
      <c r="M6" s="7"/>
      <c r="N6" s="7"/>
      <c r="O6" s="8"/>
    </row>
    <row r="7" spans="1:17" s="3" customFormat="1" ht="16.2" thickBot="1" x14ac:dyDescent="0.35">
      <c r="A7" s="10" t="s">
        <v>352</v>
      </c>
      <c r="B7" s="11"/>
      <c r="C7" s="11"/>
      <c r="D7" s="11"/>
      <c r="E7" s="9" t="s">
        <v>313</v>
      </c>
      <c r="F7" s="12"/>
      <c r="G7" s="12"/>
      <c r="H7" s="12"/>
      <c r="I7" s="12"/>
      <c r="J7" s="12"/>
      <c r="K7" s="12"/>
      <c r="L7" s="12"/>
      <c r="M7" s="12"/>
      <c r="N7" s="12"/>
      <c r="O7" s="13"/>
    </row>
    <row r="8" spans="1:17" ht="25.2" thickBot="1" x14ac:dyDescent="0.35">
      <c r="A8" s="188" t="s">
        <v>316</v>
      </c>
      <c r="B8" s="189"/>
      <c r="C8" s="189"/>
      <c r="D8" s="189"/>
      <c r="E8" s="189"/>
      <c r="F8" s="189"/>
      <c r="G8" s="189"/>
      <c r="H8" s="189"/>
      <c r="I8" s="189"/>
      <c r="J8" s="189"/>
      <c r="K8" s="189"/>
      <c r="L8" s="189"/>
      <c r="M8" s="189"/>
      <c r="N8" s="189"/>
      <c r="O8" s="190"/>
    </row>
    <row r="9" spans="1:17" ht="15" customHeight="1" x14ac:dyDescent="0.3">
      <c r="A9" s="214" t="s">
        <v>112</v>
      </c>
      <c r="B9" s="215"/>
      <c r="C9" s="218" t="s">
        <v>113</v>
      </c>
      <c r="D9" s="54"/>
      <c r="E9" s="220" t="s">
        <v>114</v>
      </c>
      <c r="F9" s="221"/>
      <c r="G9" s="220" t="s">
        <v>115</v>
      </c>
      <c r="H9" s="221"/>
      <c r="I9" s="223" t="s">
        <v>116</v>
      </c>
      <c r="J9" s="223" t="s">
        <v>117</v>
      </c>
      <c r="K9" s="223" t="s">
        <v>118</v>
      </c>
      <c r="L9" s="225" t="s">
        <v>119</v>
      </c>
      <c r="M9" s="227"/>
      <c r="N9" s="227"/>
      <c r="O9" s="229" t="s">
        <v>7</v>
      </c>
    </row>
    <row r="10" spans="1:17" ht="31.5" customHeight="1" thickBot="1" x14ac:dyDescent="0.35">
      <c r="A10" s="216"/>
      <c r="B10" s="217"/>
      <c r="C10" s="219"/>
      <c r="D10" s="55"/>
      <c r="E10" s="219"/>
      <c r="F10" s="222"/>
      <c r="G10" s="219"/>
      <c r="H10" s="222"/>
      <c r="I10" s="224"/>
      <c r="J10" s="224"/>
      <c r="K10" s="224"/>
      <c r="L10" s="226"/>
      <c r="M10" s="228"/>
      <c r="N10" s="228"/>
      <c r="O10" s="230"/>
    </row>
    <row r="11" spans="1:17" ht="44.25" customHeight="1" thickBot="1" x14ac:dyDescent="0.35">
      <c r="A11" s="250" t="s">
        <v>171</v>
      </c>
      <c r="B11" s="251"/>
      <c r="C11" s="52">
        <f>O15</f>
        <v>4</v>
      </c>
      <c r="D11" s="53"/>
      <c r="E11" s="209">
        <f>O17</f>
        <v>0</v>
      </c>
      <c r="F11" s="210"/>
      <c r="G11" s="209">
        <f>O19</f>
        <v>3</v>
      </c>
      <c r="H11" s="210"/>
      <c r="I11" s="18">
        <f>O21</f>
        <v>3</v>
      </c>
      <c r="J11" s="18">
        <f>O28</f>
        <v>8.1</v>
      </c>
      <c r="K11" s="18">
        <f>O33</f>
        <v>4.5999999999999996</v>
      </c>
      <c r="L11" s="19">
        <f>O38</f>
        <v>10</v>
      </c>
      <c r="M11" s="20"/>
      <c r="N11" s="20"/>
      <c r="O11" s="21">
        <f>IF( SUM(C11:L11)&lt;=40,SUM(C11:L11),"EXCEDE LOS 40 PUNTOS")</f>
        <v>32.700000000000003</v>
      </c>
    </row>
    <row r="12" spans="1:17" ht="15.6" thickTop="1" thickBot="1" x14ac:dyDescent="0.35">
      <c r="A12" s="22"/>
      <c r="B12" s="9"/>
      <c r="C12" s="9"/>
      <c r="D12" s="9"/>
      <c r="E12" s="9"/>
      <c r="F12" s="9"/>
      <c r="G12" s="9"/>
      <c r="H12" s="9"/>
      <c r="I12" s="9"/>
      <c r="J12" s="9"/>
      <c r="K12" s="9"/>
      <c r="L12" s="9"/>
      <c r="M12" s="9"/>
      <c r="N12" s="9"/>
      <c r="O12" s="23"/>
    </row>
    <row r="13" spans="1:17" ht="18" thickBot="1" x14ac:dyDescent="0.35">
      <c r="A13" s="258" t="s">
        <v>120</v>
      </c>
      <c r="B13" s="259"/>
      <c r="C13" s="259"/>
      <c r="D13" s="259"/>
      <c r="E13" s="259"/>
      <c r="F13" s="259"/>
      <c r="G13" s="259"/>
      <c r="H13" s="259"/>
      <c r="I13" s="259"/>
      <c r="J13" s="259"/>
      <c r="K13" s="259"/>
      <c r="L13" s="259"/>
      <c r="M13" s="259"/>
      <c r="N13" s="260"/>
      <c r="O13" s="24" t="s">
        <v>121</v>
      </c>
    </row>
    <row r="14" spans="1:17" ht="23.4" thickBot="1" x14ac:dyDescent="0.35">
      <c r="A14" s="241" t="s">
        <v>122</v>
      </c>
      <c r="B14" s="242"/>
      <c r="C14" s="242"/>
      <c r="D14" s="242"/>
      <c r="E14" s="242"/>
      <c r="F14" s="242"/>
      <c r="G14" s="242"/>
      <c r="H14" s="242"/>
      <c r="I14" s="242"/>
      <c r="J14" s="242"/>
      <c r="K14" s="242"/>
      <c r="L14" s="242"/>
      <c r="M14" s="243"/>
      <c r="N14" s="9"/>
      <c r="O14" s="23"/>
    </row>
    <row r="15" spans="1:17" ht="31.5" customHeight="1" thickBot="1" x14ac:dyDescent="0.35">
      <c r="A15" s="244" t="s">
        <v>123</v>
      </c>
      <c r="B15" s="245"/>
      <c r="C15" s="25"/>
      <c r="D15" s="246" t="s">
        <v>32</v>
      </c>
      <c r="E15" s="247"/>
      <c r="F15" s="247"/>
      <c r="G15" s="247"/>
      <c r="H15" s="247"/>
      <c r="I15" s="247"/>
      <c r="J15" s="247"/>
      <c r="K15" s="247"/>
      <c r="L15" s="247"/>
      <c r="M15" s="248"/>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231" t="s">
        <v>124</v>
      </c>
      <c r="B17" s="232"/>
      <c r="C17" s="9"/>
      <c r="D17" s="31"/>
      <c r="E17" s="249"/>
      <c r="F17" s="233"/>
      <c r="G17" s="233"/>
      <c r="H17" s="233"/>
      <c r="I17" s="233"/>
      <c r="J17" s="233"/>
      <c r="K17" s="233"/>
      <c r="L17" s="233"/>
      <c r="M17" s="234"/>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231" t="s">
        <v>125</v>
      </c>
      <c r="B19" s="232"/>
      <c r="C19" s="25"/>
      <c r="D19" s="56"/>
      <c r="E19" s="233" t="s">
        <v>31</v>
      </c>
      <c r="F19" s="233"/>
      <c r="G19" s="233"/>
      <c r="H19" s="233"/>
      <c r="I19" s="233"/>
      <c r="J19" s="233"/>
      <c r="K19" s="233"/>
      <c r="L19" s="233"/>
      <c r="M19" s="234"/>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231" t="s">
        <v>126</v>
      </c>
      <c r="B21" s="232"/>
      <c r="C21" s="25"/>
      <c r="D21" s="235" t="s">
        <v>30</v>
      </c>
      <c r="E21" s="236"/>
      <c r="F21" s="236"/>
      <c r="G21" s="236"/>
      <c r="H21" s="236"/>
      <c r="I21" s="236"/>
      <c r="J21" s="236"/>
      <c r="K21" s="236"/>
      <c r="L21" s="236"/>
      <c r="M21" s="237"/>
      <c r="N21" s="26"/>
      <c r="O21" s="27">
        <v>3</v>
      </c>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238" t="s">
        <v>1</v>
      </c>
      <c r="B23" s="239"/>
      <c r="C23" s="239"/>
      <c r="D23" s="239"/>
      <c r="E23" s="239"/>
      <c r="F23" s="239"/>
      <c r="G23" s="239"/>
      <c r="H23" s="239"/>
      <c r="I23" s="239"/>
      <c r="J23" s="239"/>
      <c r="K23" s="239"/>
      <c r="L23" s="239"/>
      <c r="M23" s="240"/>
      <c r="N23" s="9"/>
      <c r="O23" s="38">
        <f>IF( SUM(O15:O21)&lt;=10,SUM(O15:O21),"EXCEDE LOS 10 PUNTOS VALIDOS")</f>
        <v>10</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241" t="s">
        <v>127</v>
      </c>
      <c r="B25" s="242"/>
      <c r="C25" s="242"/>
      <c r="D25" s="242"/>
      <c r="E25" s="242"/>
      <c r="F25" s="242"/>
      <c r="G25" s="242"/>
      <c r="H25" s="242"/>
      <c r="I25" s="242"/>
      <c r="J25" s="242"/>
      <c r="K25" s="242"/>
      <c r="L25" s="242"/>
      <c r="M25" s="243"/>
      <c r="N25" s="9"/>
      <c r="O25" s="37"/>
    </row>
    <row r="26" spans="1:18" ht="270" customHeight="1" thickTop="1" thickBot="1" x14ac:dyDescent="0.35">
      <c r="A26" s="244" t="s">
        <v>128</v>
      </c>
      <c r="B26" s="245"/>
      <c r="C26" s="25"/>
      <c r="D26" s="246" t="s">
        <v>311</v>
      </c>
      <c r="E26" s="247"/>
      <c r="F26" s="247"/>
      <c r="G26" s="247"/>
      <c r="H26" s="247"/>
      <c r="I26" s="247"/>
      <c r="J26" s="247"/>
      <c r="K26" s="247"/>
      <c r="L26" s="247"/>
      <c r="M26" s="248"/>
      <c r="N26" s="26"/>
      <c r="O26" s="38">
        <v>8.1</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238" t="s">
        <v>2</v>
      </c>
      <c r="B28" s="239"/>
      <c r="C28" s="239"/>
      <c r="D28" s="239"/>
      <c r="E28" s="239"/>
      <c r="F28" s="239"/>
      <c r="G28" s="239"/>
      <c r="H28" s="239"/>
      <c r="I28" s="239"/>
      <c r="J28" s="239"/>
      <c r="K28" s="239"/>
      <c r="L28" s="239"/>
      <c r="M28" s="240"/>
      <c r="N28" s="35"/>
      <c r="O28" s="38">
        <f>IF(O26&lt;=10,O26,"EXCEDE LOS 10 PUNTOS PERMITIDOS")</f>
        <v>8.1</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241" t="s">
        <v>129</v>
      </c>
      <c r="B30" s="242"/>
      <c r="C30" s="242"/>
      <c r="D30" s="242"/>
      <c r="E30" s="242"/>
      <c r="F30" s="242"/>
      <c r="G30" s="242"/>
      <c r="H30" s="242"/>
      <c r="I30" s="242"/>
      <c r="J30" s="242"/>
      <c r="K30" s="242"/>
      <c r="L30" s="242"/>
      <c r="M30" s="243"/>
      <c r="N30" s="43"/>
      <c r="O30" s="37"/>
    </row>
    <row r="31" spans="1:18" ht="203.4" customHeight="1" thickBot="1" x14ac:dyDescent="0.35">
      <c r="A31" s="244" t="s">
        <v>3</v>
      </c>
      <c r="B31" s="245"/>
      <c r="C31" s="25"/>
      <c r="D31" s="246" t="s">
        <v>288</v>
      </c>
      <c r="E31" s="247"/>
      <c r="F31" s="247"/>
      <c r="G31" s="247"/>
      <c r="H31" s="247"/>
      <c r="I31" s="247"/>
      <c r="J31" s="247"/>
      <c r="K31" s="247"/>
      <c r="L31" s="247"/>
      <c r="M31" s="248"/>
      <c r="N31" s="26"/>
      <c r="O31" s="27">
        <v>4.5999999999999996</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238" t="s">
        <v>4</v>
      </c>
      <c r="B33" s="239"/>
      <c r="C33" s="239"/>
      <c r="D33" s="239"/>
      <c r="E33" s="239"/>
      <c r="F33" s="239"/>
      <c r="G33" s="239"/>
      <c r="H33" s="239"/>
      <c r="I33" s="239"/>
      <c r="J33" s="239"/>
      <c r="K33" s="239"/>
      <c r="L33" s="239"/>
      <c r="M33" s="240"/>
      <c r="N33" s="35"/>
      <c r="O33" s="38">
        <f>IF(O31&lt;=10,O31,"EXCEDE LOS 10 PUNTOS PERMITIDOS")</f>
        <v>4.5999999999999996</v>
      </c>
    </row>
    <row r="34" spans="1:15" ht="15" thickBot="1" x14ac:dyDescent="0.35">
      <c r="A34" s="44"/>
      <c r="B34" s="9"/>
      <c r="C34" s="9"/>
      <c r="D34" s="9"/>
      <c r="E34" s="9"/>
      <c r="F34" s="9"/>
      <c r="G34" s="9"/>
      <c r="H34" s="9"/>
      <c r="I34" s="9"/>
      <c r="J34" s="9"/>
      <c r="K34" s="9"/>
      <c r="L34" s="9"/>
      <c r="M34" s="9"/>
      <c r="N34" s="9"/>
      <c r="O34" s="37"/>
    </row>
    <row r="35" spans="1:15" ht="23.4" thickBot="1" x14ac:dyDescent="0.35">
      <c r="A35" s="241" t="s">
        <v>130</v>
      </c>
      <c r="B35" s="242"/>
      <c r="C35" s="242"/>
      <c r="D35" s="242"/>
      <c r="E35" s="242"/>
      <c r="F35" s="242"/>
      <c r="G35" s="242"/>
      <c r="H35" s="242"/>
      <c r="I35" s="242"/>
      <c r="J35" s="242"/>
      <c r="K35" s="242"/>
      <c r="L35" s="242"/>
      <c r="M35" s="243"/>
      <c r="N35" s="9"/>
      <c r="O35" s="37"/>
    </row>
    <row r="36" spans="1:15" ht="271.8" customHeight="1" thickBot="1" x14ac:dyDescent="0.35">
      <c r="A36" s="231" t="s">
        <v>5</v>
      </c>
      <c r="B36" s="232"/>
      <c r="C36" s="25"/>
      <c r="D36" s="246" t="s">
        <v>289</v>
      </c>
      <c r="E36" s="247"/>
      <c r="F36" s="247"/>
      <c r="G36" s="247"/>
      <c r="H36" s="247"/>
      <c r="I36" s="247"/>
      <c r="J36" s="247"/>
      <c r="K36" s="247"/>
      <c r="L36" s="247"/>
      <c r="M36" s="248"/>
      <c r="N36" s="26"/>
      <c r="O36" s="27">
        <v>10</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238" t="s">
        <v>6</v>
      </c>
      <c r="B38" s="239"/>
      <c r="C38" s="239"/>
      <c r="D38" s="239"/>
      <c r="E38" s="239"/>
      <c r="F38" s="239"/>
      <c r="G38" s="239"/>
      <c r="H38" s="239"/>
      <c r="I38" s="239"/>
      <c r="J38" s="239"/>
      <c r="K38" s="239"/>
      <c r="L38" s="239"/>
      <c r="M38" s="240"/>
      <c r="N38" s="35"/>
      <c r="O38" s="38">
        <f>IF(O36&lt;=10,O36,"EXCEDE LOS 10 PUNTOS PERMITIDOS")</f>
        <v>10</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252" t="s">
        <v>7</v>
      </c>
      <c r="B41" s="253"/>
      <c r="C41" s="253"/>
      <c r="D41" s="253"/>
      <c r="E41" s="253"/>
      <c r="F41" s="253"/>
      <c r="G41" s="253"/>
      <c r="H41" s="253"/>
      <c r="I41" s="253"/>
      <c r="J41" s="253"/>
      <c r="K41" s="253"/>
      <c r="L41" s="253"/>
      <c r="M41" s="254"/>
      <c r="N41" s="46"/>
      <c r="O41" s="47">
        <f>IF((O23+O28+O33+O38)&lt;=40,(O23+O28+O33+O38),"ERROR EXCEDE LOS 30 PUNTOS")</f>
        <v>32.700000000000003</v>
      </c>
    </row>
    <row r="42" spans="1:15" x14ac:dyDescent="0.3">
      <c r="A42" s="48"/>
      <c r="B42" s="9"/>
      <c r="C42" s="9"/>
      <c r="D42" s="9"/>
      <c r="E42" s="9"/>
      <c r="F42" s="9"/>
      <c r="G42" s="9"/>
      <c r="H42" s="9"/>
      <c r="I42" s="9"/>
      <c r="J42" s="9"/>
      <c r="K42" s="9"/>
      <c r="L42" s="9"/>
      <c r="M42" s="9"/>
      <c r="N42" s="9"/>
      <c r="O42" s="49"/>
    </row>
    <row r="43" spans="1:15" customFormat="1" x14ac:dyDescent="0.3"/>
    <row r="44" spans="1:15" s="78" customFormat="1" x14ac:dyDescent="0.3"/>
    <row r="45" spans="1:15" s="78" customFormat="1" ht="15" thickBot="1" x14ac:dyDescent="0.35"/>
    <row r="46" spans="1:15" s="3" customFormat="1" ht="25.2" thickBot="1" x14ac:dyDescent="0.35">
      <c r="A46" s="188" t="s">
        <v>322</v>
      </c>
      <c r="B46" s="189"/>
      <c r="C46" s="189"/>
      <c r="D46" s="189"/>
      <c r="E46" s="189"/>
      <c r="F46" s="189"/>
      <c r="G46" s="189"/>
      <c r="H46" s="189"/>
      <c r="I46" s="189"/>
      <c r="J46" s="189"/>
      <c r="K46" s="189"/>
      <c r="L46" s="189"/>
      <c r="M46" s="189"/>
      <c r="N46" s="189"/>
      <c r="O46" s="190"/>
    </row>
    <row r="47" spans="1:15" s="3" customFormat="1" ht="15" thickBot="1" x14ac:dyDescent="0.35">
      <c r="A47" s="44"/>
      <c r="B47" s="9"/>
      <c r="C47" s="9"/>
      <c r="D47" s="9"/>
      <c r="E47" s="9"/>
      <c r="F47" s="9"/>
      <c r="G47" s="9"/>
      <c r="H47" s="9"/>
      <c r="I47" s="9"/>
      <c r="J47" s="9"/>
      <c r="K47" s="9"/>
      <c r="L47" s="9"/>
      <c r="M47" s="9"/>
      <c r="N47" s="9"/>
      <c r="O47" s="23"/>
    </row>
    <row r="48" spans="1:15" s="3" customFormat="1" ht="36.75" customHeight="1" x14ac:dyDescent="0.3">
      <c r="A48" s="191" t="s">
        <v>323</v>
      </c>
      <c r="B48" s="191"/>
      <c r="C48" s="191"/>
      <c r="D48" s="191"/>
      <c r="E48" s="191"/>
      <c r="F48" s="192"/>
      <c r="G48" s="192"/>
      <c r="H48" s="192"/>
      <c r="I48" s="79" t="s">
        <v>324</v>
      </c>
      <c r="J48" s="80" t="s">
        <v>325</v>
      </c>
      <c r="K48" s="80" t="s">
        <v>326</v>
      </c>
      <c r="L48" s="77"/>
      <c r="M48" s="77"/>
      <c r="N48" s="9"/>
      <c r="O48" s="81" t="s">
        <v>327</v>
      </c>
    </row>
    <row r="49" spans="1:15" s="3" customFormat="1" ht="23.25" customHeight="1" x14ac:dyDescent="0.3">
      <c r="A49" s="82">
        <v>1</v>
      </c>
      <c r="B49" s="186" t="s">
        <v>328</v>
      </c>
      <c r="C49" s="186"/>
      <c r="D49" s="186"/>
      <c r="E49" s="186"/>
      <c r="F49" s="179"/>
      <c r="G49" s="179"/>
      <c r="H49" s="179"/>
      <c r="I49" s="83" t="s">
        <v>329</v>
      </c>
      <c r="J49" s="84">
        <v>2</v>
      </c>
      <c r="K49" s="84">
        <v>2</v>
      </c>
      <c r="L49" s="85"/>
      <c r="M49" s="43"/>
      <c r="N49" s="43"/>
      <c r="O49" s="86">
        <f>J49+K49</f>
        <v>4</v>
      </c>
    </row>
    <row r="50" spans="1:15" s="3" customFormat="1" x14ac:dyDescent="0.3">
      <c r="A50" s="82">
        <v>2</v>
      </c>
      <c r="B50" s="178" t="s">
        <v>330</v>
      </c>
      <c r="C50" s="186"/>
      <c r="D50" s="186"/>
      <c r="E50" s="186"/>
      <c r="F50" s="179"/>
      <c r="G50" s="179"/>
      <c r="H50" s="179"/>
      <c r="I50" s="83" t="s">
        <v>329</v>
      </c>
      <c r="J50" s="84">
        <v>1</v>
      </c>
      <c r="K50" s="84">
        <v>2</v>
      </c>
      <c r="L50" s="85"/>
      <c r="M50" s="43"/>
      <c r="N50" s="43"/>
      <c r="O50" s="86">
        <f t="shared" ref="O50:O56" si="0">J50+K50</f>
        <v>3</v>
      </c>
    </row>
    <row r="51" spans="1:15" s="3" customFormat="1" ht="37.5" customHeight="1" x14ac:dyDescent="0.3">
      <c r="A51" s="82">
        <v>3</v>
      </c>
      <c r="B51" s="186" t="s">
        <v>331</v>
      </c>
      <c r="C51" s="186"/>
      <c r="D51" s="186"/>
      <c r="E51" s="186"/>
      <c r="F51" s="179"/>
      <c r="G51" s="179"/>
      <c r="H51" s="179"/>
      <c r="I51" s="83" t="s">
        <v>332</v>
      </c>
      <c r="J51" s="84">
        <v>4</v>
      </c>
      <c r="K51" s="84">
        <v>6</v>
      </c>
      <c r="L51" s="85"/>
      <c r="M51" s="43"/>
      <c r="N51" s="43"/>
      <c r="O51" s="86">
        <f t="shared" si="0"/>
        <v>10</v>
      </c>
    </row>
    <row r="52" spans="1:15" s="3" customFormat="1" ht="37.5" customHeight="1" x14ac:dyDescent="0.3">
      <c r="A52" s="82">
        <v>4</v>
      </c>
      <c r="B52" s="186" t="s">
        <v>333</v>
      </c>
      <c r="C52" s="186"/>
      <c r="D52" s="186"/>
      <c r="E52" s="186"/>
      <c r="F52" s="179"/>
      <c r="G52" s="179"/>
      <c r="H52" s="179"/>
      <c r="I52" s="83" t="s">
        <v>334</v>
      </c>
      <c r="J52" s="84">
        <v>3</v>
      </c>
      <c r="K52" s="84">
        <v>4</v>
      </c>
      <c r="L52" s="85"/>
      <c r="M52" s="43"/>
      <c r="N52" s="43"/>
      <c r="O52" s="86">
        <f t="shared" si="0"/>
        <v>7</v>
      </c>
    </row>
    <row r="53" spans="1:15" s="3" customFormat="1" ht="37.5" customHeight="1" x14ac:dyDescent="0.3">
      <c r="A53" s="82">
        <v>5</v>
      </c>
      <c r="B53" s="186" t="s">
        <v>335</v>
      </c>
      <c r="C53" s="186"/>
      <c r="D53" s="186"/>
      <c r="E53" s="186"/>
      <c r="F53" s="179"/>
      <c r="G53" s="179"/>
      <c r="H53" s="179"/>
      <c r="I53" s="83" t="s">
        <v>334</v>
      </c>
      <c r="J53" s="84">
        <v>2</v>
      </c>
      <c r="K53" s="84">
        <v>5</v>
      </c>
      <c r="L53" s="85"/>
      <c r="M53" s="43"/>
      <c r="N53" s="43"/>
      <c r="O53" s="86">
        <f t="shared" si="0"/>
        <v>7</v>
      </c>
    </row>
    <row r="54" spans="1:15" s="3" customFormat="1" ht="37.5" customHeight="1" x14ac:dyDescent="0.3">
      <c r="A54" s="82">
        <v>6</v>
      </c>
      <c r="B54" s="186" t="s">
        <v>336</v>
      </c>
      <c r="C54" s="186"/>
      <c r="D54" s="186"/>
      <c r="E54" s="186"/>
      <c r="F54" s="179"/>
      <c r="G54" s="179"/>
      <c r="H54" s="179"/>
      <c r="I54" s="83" t="s">
        <v>334</v>
      </c>
      <c r="J54" s="84">
        <v>4</v>
      </c>
      <c r="K54" s="84">
        <v>5</v>
      </c>
      <c r="L54" s="85"/>
      <c r="M54" s="43"/>
      <c r="N54" s="43"/>
      <c r="O54" s="86">
        <f t="shared" si="0"/>
        <v>9</v>
      </c>
    </row>
    <row r="55" spans="1:15" s="3" customFormat="1" ht="37.5" customHeight="1" x14ac:dyDescent="0.3">
      <c r="A55" s="82">
        <v>7</v>
      </c>
      <c r="B55" s="186" t="s">
        <v>337</v>
      </c>
      <c r="C55" s="186"/>
      <c r="D55" s="186"/>
      <c r="E55" s="186"/>
      <c r="F55" s="179"/>
      <c r="G55" s="179"/>
      <c r="H55" s="179"/>
      <c r="I55" s="83" t="s">
        <v>334</v>
      </c>
      <c r="J55" s="84">
        <v>3</v>
      </c>
      <c r="K55" s="84">
        <v>5</v>
      </c>
      <c r="L55" s="85"/>
      <c r="M55" s="43"/>
      <c r="N55" s="43"/>
      <c r="O55" s="86">
        <f t="shared" si="0"/>
        <v>8</v>
      </c>
    </row>
    <row r="56" spans="1:15" s="3" customFormat="1" ht="16.2" thickBot="1" x14ac:dyDescent="0.35">
      <c r="A56" s="187" t="s">
        <v>338</v>
      </c>
      <c r="B56" s="187"/>
      <c r="C56" s="187"/>
      <c r="D56" s="187"/>
      <c r="E56" s="187"/>
      <c r="F56" s="187"/>
      <c r="G56" s="187"/>
      <c r="H56" s="187"/>
      <c r="I56" s="187"/>
      <c r="J56" s="87">
        <f>SUM(J49:J55)</f>
        <v>19</v>
      </c>
      <c r="K56" s="87">
        <f>SUM(K49:K55)</f>
        <v>29</v>
      </c>
      <c r="L56" s="88"/>
      <c r="M56" s="89"/>
      <c r="N56" s="43"/>
      <c r="O56" s="86">
        <f t="shared" si="0"/>
        <v>48</v>
      </c>
    </row>
    <row r="57" spans="1:15" s="3" customFormat="1" ht="18.600000000000001" customHeight="1" thickBot="1" x14ac:dyDescent="0.35">
      <c r="A57" s="168" t="s">
        <v>339</v>
      </c>
      <c r="B57" s="169"/>
      <c r="C57" s="169"/>
      <c r="D57" s="169"/>
      <c r="E57" s="169"/>
      <c r="F57" s="169"/>
      <c r="G57" s="169"/>
      <c r="H57" s="169"/>
      <c r="I57" s="169"/>
      <c r="J57" s="169"/>
      <c r="K57" s="170"/>
      <c r="L57" s="90"/>
      <c r="M57" s="9"/>
      <c r="N57" s="91"/>
      <c r="O57" s="92">
        <f>O56/2</f>
        <v>24</v>
      </c>
    </row>
    <row r="58" spans="1:15" s="78" customFormat="1" x14ac:dyDescent="0.3"/>
    <row r="59" spans="1:15" s="78" customFormat="1" ht="15" thickBot="1" x14ac:dyDescent="0.35"/>
    <row r="60" spans="1:15" s="3" customFormat="1" ht="33.6" customHeight="1" thickBot="1" x14ac:dyDescent="0.35">
      <c r="A60" s="171" t="s">
        <v>340</v>
      </c>
      <c r="B60" s="172"/>
      <c r="C60" s="172"/>
      <c r="D60" s="172"/>
      <c r="E60" s="172"/>
      <c r="F60" s="172"/>
      <c r="G60" s="172"/>
      <c r="H60" s="173"/>
      <c r="I60" s="93" t="s">
        <v>324</v>
      </c>
      <c r="J60" s="94" t="s">
        <v>325</v>
      </c>
      <c r="K60" s="77"/>
      <c r="L60" s="77"/>
      <c r="M60" s="95"/>
      <c r="N60" s="43"/>
      <c r="O60" s="81" t="s">
        <v>327</v>
      </c>
    </row>
    <row r="61" spans="1:15" s="3" customFormat="1" ht="40.5" customHeight="1" thickBot="1" x14ac:dyDescent="0.35">
      <c r="A61" s="96">
        <v>1</v>
      </c>
      <c r="B61" s="174" t="s">
        <v>341</v>
      </c>
      <c r="C61" s="174"/>
      <c r="D61" s="174"/>
      <c r="E61" s="174"/>
      <c r="F61" s="175"/>
      <c r="G61" s="176"/>
      <c r="H61" s="177"/>
      <c r="I61" s="97" t="s">
        <v>342</v>
      </c>
      <c r="J61" s="98">
        <v>8</v>
      </c>
      <c r="K61" s="95"/>
      <c r="L61" s="95"/>
      <c r="M61" s="95"/>
      <c r="N61" s="43"/>
      <c r="O61" s="99">
        <f>J61</f>
        <v>8</v>
      </c>
    </row>
    <row r="62" spans="1:15" s="3" customFormat="1" ht="40.5" customHeight="1" thickBot="1" x14ac:dyDescent="0.35">
      <c r="A62" s="100">
        <v>2</v>
      </c>
      <c r="B62" s="178" t="s">
        <v>343</v>
      </c>
      <c r="C62" s="178"/>
      <c r="D62" s="178"/>
      <c r="E62" s="178"/>
      <c r="F62" s="179"/>
      <c r="G62" s="180"/>
      <c r="H62" s="181"/>
      <c r="I62" s="101" t="s">
        <v>342</v>
      </c>
      <c r="J62" s="102">
        <v>8</v>
      </c>
      <c r="K62" s="95"/>
      <c r="L62" s="95"/>
      <c r="M62" s="95"/>
      <c r="N62" s="43"/>
      <c r="O62" s="99">
        <f>J62</f>
        <v>8</v>
      </c>
    </row>
    <row r="63" spans="1:15" s="3" customFormat="1" ht="40.5" customHeight="1" thickBot="1" x14ac:dyDescent="0.35">
      <c r="A63" s="103">
        <v>3</v>
      </c>
      <c r="B63" s="182" t="s">
        <v>344</v>
      </c>
      <c r="C63" s="182"/>
      <c r="D63" s="182"/>
      <c r="E63" s="182"/>
      <c r="F63" s="183"/>
      <c r="G63" s="184"/>
      <c r="H63" s="185"/>
      <c r="I63" s="104" t="s">
        <v>342</v>
      </c>
      <c r="J63" s="105">
        <v>9</v>
      </c>
      <c r="K63" s="95"/>
      <c r="L63" s="95"/>
      <c r="M63" s="95"/>
      <c r="N63" s="43"/>
      <c r="O63" s="99">
        <f>J63</f>
        <v>9</v>
      </c>
    </row>
    <row r="64" spans="1:15" s="3" customFormat="1" ht="16.2" thickBot="1" x14ac:dyDescent="0.35">
      <c r="A64" s="156" t="s">
        <v>345</v>
      </c>
      <c r="B64" s="157"/>
      <c r="C64" s="157"/>
      <c r="D64" s="157"/>
      <c r="E64" s="157"/>
      <c r="F64" s="157"/>
      <c r="G64" s="157"/>
      <c r="H64" s="157"/>
      <c r="I64" s="158"/>
      <c r="J64" s="24"/>
      <c r="K64" s="89"/>
      <c r="L64" s="89"/>
      <c r="M64" s="89"/>
      <c r="N64" s="43"/>
      <c r="O64" s="37"/>
    </row>
    <row r="65" spans="1:15" s="3" customFormat="1" ht="18.600000000000001" customHeight="1" thickTop="1" thickBot="1" x14ac:dyDescent="0.35">
      <c r="A65" s="159" t="s">
        <v>346</v>
      </c>
      <c r="B65" s="160"/>
      <c r="C65" s="160"/>
      <c r="D65" s="160"/>
      <c r="E65" s="160"/>
      <c r="F65" s="160"/>
      <c r="G65" s="160"/>
      <c r="H65" s="160"/>
      <c r="I65" s="160"/>
      <c r="J65" s="161"/>
      <c r="K65" s="106"/>
      <c r="L65" s="106"/>
      <c r="M65" s="89"/>
      <c r="N65" s="43"/>
      <c r="O65" s="107">
        <f>SUM(O61:O63)</f>
        <v>25</v>
      </c>
    </row>
    <row r="66" spans="1:15" s="78" customFormat="1" x14ac:dyDescent="0.3"/>
    <row r="67" spans="1:15" s="78" customFormat="1" ht="15" thickBot="1" x14ac:dyDescent="0.35"/>
    <row r="68" spans="1:15" ht="28.8" thickBot="1" x14ac:dyDescent="0.35">
      <c r="A68" s="162" t="s">
        <v>347</v>
      </c>
      <c r="B68" s="163"/>
      <c r="C68" s="163"/>
      <c r="D68" s="163"/>
      <c r="E68" s="163"/>
      <c r="F68" s="163"/>
      <c r="G68" s="163"/>
      <c r="H68" s="163"/>
      <c r="I68" s="163"/>
      <c r="J68" s="163"/>
      <c r="K68" s="163"/>
      <c r="L68" s="163"/>
      <c r="M68" s="163"/>
      <c r="N68" s="163"/>
      <c r="O68" s="164"/>
    </row>
    <row r="69" spans="1:15" ht="15" thickBot="1" x14ac:dyDescent="0.35">
      <c r="A69" s="44"/>
      <c r="B69" s="9"/>
      <c r="C69" s="9"/>
      <c r="D69" s="9"/>
      <c r="E69" s="9"/>
      <c r="F69" s="9"/>
      <c r="G69" s="9"/>
      <c r="H69" s="9"/>
      <c r="I69" s="9"/>
      <c r="J69" s="9"/>
      <c r="K69" s="9"/>
      <c r="L69" s="9"/>
      <c r="M69" s="9"/>
      <c r="N69" s="9"/>
      <c r="O69" s="23"/>
    </row>
    <row r="70" spans="1:15" ht="18" thickTop="1" x14ac:dyDescent="0.3">
      <c r="A70" s="165" t="s">
        <v>7</v>
      </c>
      <c r="B70" s="166"/>
      <c r="C70" s="166"/>
      <c r="D70" s="166"/>
      <c r="E70" s="166"/>
      <c r="F70" s="166"/>
      <c r="G70" s="166"/>
      <c r="H70" s="166"/>
      <c r="I70" s="166"/>
      <c r="J70" s="166"/>
      <c r="K70" s="167"/>
      <c r="L70" s="108"/>
      <c r="M70" s="108"/>
      <c r="N70" s="109"/>
      <c r="O70" s="110">
        <f>O11</f>
        <v>32.700000000000003</v>
      </c>
    </row>
    <row r="71" spans="1:15" ht="17.399999999999999" x14ac:dyDescent="0.3">
      <c r="A71" s="148" t="s">
        <v>348</v>
      </c>
      <c r="B71" s="149"/>
      <c r="C71" s="149"/>
      <c r="D71" s="149"/>
      <c r="E71" s="149"/>
      <c r="F71" s="149"/>
      <c r="G71" s="149"/>
      <c r="H71" s="149"/>
      <c r="I71" s="149"/>
      <c r="J71" s="149"/>
      <c r="K71" s="150"/>
      <c r="L71" s="108"/>
      <c r="M71" s="108"/>
      <c r="N71" s="109"/>
      <c r="O71" s="111">
        <f>O57</f>
        <v>24</v>
      </c>
    </row>
    <row r="72" spans="1:15" ht="17.399999999999999" x14ac:dyDescent="0.3">
      <c r="A72" s="148" t="s">
        <v>346</v>
      </c>
      <c r="B72" s="149"/>
      <c r="C72" s="149"/>
      <c r="D72" s="149"/>
      <c r="E72" s="149"/>
      <c r="F72" s="149"/>
      <c r="G72" s="149"/>
      <c r="H72" s="149"/>
      <c r="I72" s="149"/>
      <c r="J72" s="149"/>
      <c r="K72" s="150"/>
      <c r="L72" s="108"/>
      <c r="M72" s="108"/>
      <c r="N72" s="109"/>
      <c r="O72" s="112">
        <f>O65</f>
        <v>25</v>
      </c>
    </row>
    <row r="73" spans="1:15" ht="18" thickBot="1" x14ac:dyDescent="0.35">
      <c r="A73" s="151" t="s">
        <v>349</v>
      </c>
      <c r="B73" s="152"/>
      <c r="C73" s="152"/>
      <c r="D73" s="152"/>
      <c r="E73" s="152"/>
      <c r="F73" s="152"/>
      <c r="G73" s="152"/>
      <c r="H73" s="152"/>
      <c r="I73" s="152"/>
      <c r="J73" s="113" t="s">
        <v>354</v>
      </c>
      <c r="K73" s="114" t="s">
        <v>11</v>
      </c>
      <c r="L73" s="108"/>
      <c r="M73" s="108"/>
      <c r="N73" s="109"/>
      <c r="O73" s="112"/>
    </row>
    <row r="74" spans="1:15" ht="24" thickTop="1" thickBot="1" x14ac:dyDescent="0.35">
      <c r="A74" s="153" t="s">
        <v>350</v>
      </c>
      <c r="B74" s="154"/>
      <c r="C74" s="154"/>
      <c r="D74" s="154"/>
      <c r="E74" s="154"/>
      <c r="F74" s="154"/>
      <c r="G74" s="154"/>
      <c r="H74" s="154"/>
      <c r="I74" s="154"/>
      <c r="J74" s="154"/>
      <c r="K74" s="155"/>
      <c r="L74" s="115"/>
      <c r="M74" s="116"/>
      <c r="N74" s="117"/>
      <c r="O74" s="118">
        <f>SUM(O70:O72)</f>
        <v>81.7</v>
      </c>
    </row>
    <row r="75" spans="1:15" x14ac:dyDescent="0.3">
      <c r="A75" s="29"/>
      <c r="B75" s="29"/>
      <c r="C75" s="29"/>
      <c r="D75" s="29"/>
      <c r="E75" s="29"/>
      <c r="F75" s="29"/>
      <c r="G75" s="29"/>
      <c r="H75" s="29"/>
      <c r="I75" s="29"/>
      <c r="J75" s="29"/>
      <c r="K75" s="29"/>
      <c r="L75" s="29"/>
      <c r="M75" s="29"/>
      <c r="N75" s="29"/>
      <c r="O75" s="29"/>
    </row>
    <row r="76" spans="1:15" s="78" customFormat="1" x14ac:dyDescent="0.3"/>
    <row r="77" spans="1:15" s="78" customFormat="1" x14ac:dyDescent="0.3"/>
    <row r="78" spans="1:15" s="50" customFormat="1" ht="40.5" customHeight="1" x14ac:dyDescent="0.3"/>
    <row r="79" spans="1:15" s="50" customFormat="1" ht="15.6" customHeight="1" x14ac:dyDescent="0.3"/>
    <row r="80" spans="1:15" s="50" customFormat="1" ht="17.399999999999999" customHeight="1" x14ac:dyDescent="0.3"/>
    <row r="81" s="50" customFormat="1" x14ac:dyDescent="0.3"/>
    <row r="82" s="50" customFormat="1" x14ac:dyDescent="0.3"/>
    <row r="83" s="50" customFormat="1" x14ac:dyDescent="0.3"/>
    <row r="84" s="50" customFormat="1" x14ac:dyDescent="0.3"/>
    <row r="85" s="50" customFormat="1" ht="24" customHeight="1" x14ac:dyDescent="0.3"/>
    <row r="86" s="50" customFormat="1" ht="15.6" customHeight="1" x14ac:dyDescent="0.3"/>
    <row r="87" s="50" customFormat="1" x14ac:dyDescent="0.3"/>
    <row r="88" s="50" customFormat="1" ht="17.399999999999999" customHeight="1" x14ac:dyDescent="0.3"/>
    <row r="89" s="50" customFormat="1" x14ac:dyDescent="0.3"/>
    <row r="90" s="50" customFormat="1" x14ac:dyDescent="0.3"/>
    <row r="91" s="50" customFormat="1" x14ac:dyDescent="0.3"/>
    <row r="92" s="50" customFormat="1" x14ac:dyDescent="0.3"/>
    <row r="93" s="50" customFormat="1" x14ac:dyDescent="0.3"/>
    <row r="94" s="50" customFormat="1" x14ac:dyDescent="0.3"/>
    <row r="95" s="50" customFormat="1" x14ac:dyDescent="0.3"/>
    <row r="96" s="50" customFormat="1" x14ac:dyDescent="0.3"/>
    <row r="97" s="50" customFormat="1" x14ac:dyDescent="0.3"/>
    <row r="98" s="50" customFormat="1" x14ac:dyDescent="0.3"/>
    <row r="99" s="50" customFormat="1" x14ac:dyDescent="0.3"/>
    <row r="100" s="50" customFormat="1" x14ac:dyDescent="0.3"/>
    <row r="101" s="50" customFormat="1" x14ac:dyDescent="0.3"/>
  </sheetData>
  <sheetProtection algorithmName="SHA-512" hashValue="8P3Mdbu7/z6GE6YyDtU650FU3ZD9WHR5FuRtaOFiCLo7nUJpl8VJbWQ/pAB5ygwveJKoSiI111nrj6KtkF2v5Q==" saltValue="Ie1j7pBEJHJbSZltDZXzAA==" spinCount="100000" sheet="1" formatCells="0" formatColumns="0" formatRows="0" insertColumns="0" insertRows="0" insertHyperlinks="0" deleteColumns="0" deleteRows="0" sort="0" autoFilter="0" pivotTables="0"/>
  <mergeCells count="7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5">
    <dataValidation type="decimal" allowBlank="1" showInputMessage="1" showErrorMessage="1" errorTitle="Error Pregado" error="El pregrado no puede superar los 4 PUNTOS" sqref="O15" xr:uid="{00000000-0002-0000-0500-000000000000}">
      <formula1>0</formula1>
      <formula2>4</formula2>
    </dataValidation>
    <dataValidation allowBlank="1" showInputMessage="1" showErrorMessage="1" errorTitle="Error Especializacion" error="La especializacion no puede superar 1 PUNTO" sqref="O17" xr:uid="{00000000-0002-0000-0500-000001000000}"/>
    <dataValidation allowBlank="1" showInputMessage="1" showErrorMessage="1" errorTitle="Error Maestrias" error="La maestria no puede superar los 3 PUNTOS" sqref="O19" xr:uid="{00000000-0002-0000-0500-000002000000}"/>
    <dataValidation allowBlank="1" showInputMessage="1" showErrorMessage="1" errorTitle="Error Doctorado" error="El doctorado no puede superar los 6 PUNTOS" sqref="O21" xr:uid="{00000000-0002-0000-0500-000003000000}"/>
    <dataValidation type="decimal" allowBlank="1" showInputMessage="1" showErrorMessage="1" errorTitle="Error Formacion Academica" error="La formacion academica no puede superar los 10 PUNTOS" sqref="O23" xr:uid="{00000000-0002-0000-0500-000004000000}">
      <formula1>0</formula1>
      <formula2>9</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01"/>
  <sheetViews>
    <sheetView topLeftCell="A60" zoomScale="90" zoomScaleNormal="90" workbookViewId="0">
      <selection activeCell="O63" sqref="O63"/>
    </sheetView>
  </sheetViews>
  <sheetFormatPr baseColWidth="10" defaultRowHeight="14.4" x14ac:dyDescent="0.3"/>
  <cols>
    <col min="1" max="1" width="9.5546875" style="1" customWidth="1"/>
    <col min="2" max="2" width="11.109375" style="1" customWidth="1"/>
    <col min="3" max="3" width="17.33203125" style="1" customWidth="1"/>
    <col min="4" max="4" width="11.44140625" style="1" hidden="1" customWidth="1"/>
    <col min="5" max="5" width="8.33203125" style="1" customWidth="1"/>
    <col min="6" max="6" width="8.88671875" style="1" customWidth="1"/>
    <col min="7" max="7" width="6.109375" style="1" customWidth="1"/>
    <col min="8" max="8" width="11.44140625" style="1"/>
    <col min="9" max="9" width="13.44140625" style="1" customWidth="1"/>
    <col min="10" max="10" width="13.33203125" style="1" customWidth="1"/>
    <col min="11" max="12" width="12.44140625" style="1" customWidth="1"/>
    <col min="13" max="13" width="11.44140625" style="1"/>
    <col min="14" max="14" width="5.5546875" style="1" customWidth="1"/>
    <col min="15" max="15" width="14.5546875" style="1" customWidth="1"/>
    <col min="16" max="16" width="25.109375" style="1" bestFit="1" customWidth="1"/>
    <col min="17" max="17" width="11.88671875" style="1" bestFit="1" customWidth="1"/>
    <col min="18" max="257" width="11.44140625" style="1"/>
    <col min="258" max="258" width="10.109375" style="1" customWidth="1"/>
    <col min="259" max="259" width="10.5546875" style="1" customWidth="1"/>
    <col min="260" max="260" width="12.5546875" style="1" customWidth="1"/>
    <col min="261" max="261" width="0" style="1" hidden="1" customWidth="1"/>
    <col min="262" max="262" width="11.33203125" style="1" customWidth="1"/>
    <col min="263" max="264" width="11.44140625" style="1"/>
    <col min="265" max="265" width="13.44140625" style="1" customWidth="1"/>
    <col min="266" max="266" width="12.109375" style="1" customWidth="1"/>
    <col min="267" max="268" width="12.44140625" style="1" customWidth="1"/>
    <col min="269" max="269" width="11.44140625" style="1"/>
    <col min="270" max="270" width="5.5546875" style="1" customWidth="1"/>
    <col min="271" max="271" width="14.109375" style="1" customWidth="1"/>
    <col min="272" max="513" width="11.44140625" style="1"/>
    <col min="514" max="514" width="10.109375" style="1" customWidth="1"/>
    <col min="515" max="515" width="10.5546875" style="1" customWidth="1"/>
    <col min="516" max="516" width="12.5546875" style="1" customWidth="1"/>
    <col min="517" max="517" width="0" style="1" hidden="1" customWidth="1"/>
    <col min="518" max="518" width="11.33203125" style="1" customWidth="1"/>
    <col min="519" max="520" width="11.44140625" style="1"/>
    <col min="521" max="521" width="13.44140625" style="1" customWidth="1"/>
    <col min="522" max="522" width="12.109375" style="1" customWidth="1"/>
    <col min="523" max="524" width="12.44140625" style="1" customWidth="1"/>
    <col min="525" max="525" width="11.44140625" style="1"/>
    <col min="526" max="526" width="5.5546875" style="1" customWidth="1"/>
    <col min="527" max="527" width="14.109375" style="1" customWidth="1"/>
    <col min="528" max="769" width="11.44140625" style="1"/>
    <col min="770" max="770" width="10.109375" style="1" customWidth="1"/>
    <col min="771" max="771" width="10.5546875" style="1" customWidth="1"/>
    <col min="772" max="772" width="12.5546875" style="1" customWidth="1"/>
    <col min="773" max="773" width="0" style="1" hidden="1" customWidth="1"/>
    <col min="774" max="774" width="11.33203125" style="1" customWidth="1"/>
    <col min="775" max="776" width="11.44140625" style="1"/>
    <col min="777" max="777" width="13.44140625" style="1" customWidth="1"/>
    <col min="778" max="778" width="12.109375" style="1" customWidth="1"/>
    <col min="779" max="780" width="12.44140625" style="1" customWidth="1"/>
    <col min="781" max="781" width="11.44140625" style="1"/>
    <col min="782" max="782" width="5.5546875" style="1" customWidth="1"/>
    <col min="783" max="783" width="14.109375" style="1" customWidth="1"/>
    <col min="784" max="1025" width="11.44140625" style="1"/>
    <col min="1026" max="1026" width="10.109375" style="1" customWidth="1"/>
    <col min="1027" max="1027" width="10.5546875" style="1" customWidth="1"/>
    <col min="1028" max="1028" width="12.5546875" style="1" customWidth="1"/>
    <col min="1029" max="1029" width="0" style="1" hidden="1" customWidth="1"/>
    <col min="1030" max="1030" width="11.33203125" style="1" customWidth="1"/>
    <col min="1031" max="1032" width="11.44140625" style="1"/>
    <col min="1033" max="1033" width="13.44140625" style="1" customWidth="1"/>
    <col min="1034" max="1034" width="12.109375" style="1" customWidth="1"/>
    <col min="1035" max="1036" width="12.44140625" style="1" customWidth="1"/>
    <col min="1037" max="1037" width="11.44140625" style="1"/>
    <col min="1038" max="1038" width="5.5546875" style="1" customWidth="1"/>
    <col min="1039" max="1039" width="14.109375" style="1" customWidth="1"/>
    <col min="1040" max="1281" width="11.44140625" style="1"/>
    <col min="1282" max="1282" width="10.109375" style="1" customWidth="1"/>
    <col min="1283" max="1283" width="10.5546875" style="1" customWidth="1"/>
    <col min="1284" max="1284" width="12.5546875" style="1" customWidth="1"/>
    <col min="1285" max="1285" width="0" style="1" hidden="1" customWidth="1"/>
    <col min="1286" max="1286" width="11.33203125" style="1" customWidth="1"/>
    <col min="1287" max="1288" width="11.44140625" style="1"/>
    <col min="1289" max="1289" width="13.44140625" style="1" customWidth="1"/>
    <col min="1290" max="1290" width="12.109375" style="1" customWidth="1"/>
    <col min="1291" max="1292" width="12.44140625" style="1" customWidth="1"/>
    <col min="1293" max="1293" width="11.44140625" style="1"/>
    <col min="1294" max="1294" width="5.5546875" style="1" customWidth="1"/>
    <col min="1295" max="1295" width="14.109375" style="1" customWidth="1"/>
    <col min="1296" max="1537" width="11.44140625" style="1"/>
    <col min="1538" max="1538" width="10.109375" style="1" customWidth="1"/>
    <col min="1539" max="1539" width="10.5546875" style="1" customWidth="1"/>
    <col min="1540" max="1540" width="12.5546875" style="1" customWidth="1"/>
    <col min="1541" max="1541" width="0" style="1" hidden="1" customWidth="1"/>
    <col min="1542" max="1542" width="11.33203125" style="1" customWidth="1"/>
    <col min="1543" max="1544" width="11.44140625" style="1"/>
    <col min="1545" max="1545" width="13.44140625" style="1" customWidth="1"/>
    <col min="1546" max="1546" width="12.109375" style="1" customWidth="1"/>
    <col min="1547" max="1548" width="12.44140625" style="1" customWidth="1"/>
    <col min="1549" max="1549" width="11.44140625" style="1"/>
    <col min="1550" max="1550" width="5.5546875" style="1" customWidth="1"/>
    <col min="1551" max="1551" width="14.109375" style="1" customWidth="1"/>
    <col min="1552" max="1793" width="11.44140625" style="1"/>
    <col min="1794" max="1794" width="10.109375" style="1" customWidth="1"/>
    <col min="1795" max="1795" width="10.5546875" style="1" customWidth="1"/>
    <col min="1796" max="1796" width="12.5546875" style="1" customWidth="1"/>
    <col min="1797" max="1797" width="0" style="1" hidden="1" customWidth="1"/>
    <col min="1798" max="1798" width="11.33203125" style="1" customWidth="1"/>
    <col min="1799" max="1800" width="11.44140625" style="1"/>
    <col min="1801" max="1801" width="13.44140625" style="1" customWidth="1"/>
    <col min="1802" max="1802" width="12.109375" style="1" customWidth="1"/>
    <col min="1803" max="1804" width="12.44140625" style="1" customWidth="1"/>
    <col min="1805" max="1805" width="11.44140625" style="1"/>
    <col min="1806" max="1806" width="5.5546875" style="1" customWidth="1"/>
    <col min="1807" max="1807" width="14.109375" style="1" customWidth="1"/>
    <col min="1808" max="2049" width="11.44140625" style="1"/>
    <col min="2050" max="2050" width="10.109375" style="1" customWidth="1"/>
    <col min="2051" max="2051" width="10.5546875" style="1" customWidth="1"/>
    <col min="2052" max="2052" width="12.5546875" style="1" customWidth="1"/>
    <col min="2053" max="2053" width="0" style="1" hidden="1" customWidth="1"/>
    <col min="2054" max="2054" width="11.33203125" style="1" customWidth="1"/>
    <col min="2055" max="2056" width="11.44140625" style="1"/>
    <col min="2057" max="2057" width="13.44140625" style="1" customWidth="1"/>
    <col min="2058" max="2058" width="12.109375" style="1" customWidth="1"/>
    <col min="2059" max="2060" width="12.44140625" style="1" customWidth="1"/>
    <col min="2061" max="2061" width="11.44140625" style="1"/>
    <col min="2062" max="2062" width="5.5546875" style="1" customWidth="1"/>
    <col min="2063" max="2063" width="14.109375" style="1" customWidth="1"/>
    <col min="2064" max="2305" width="11.44140625" style="1"/>
    <col min="2306" max="2306" width="10.109375" style="1" customWidth="1"/>
    <col min="2307" max="2307" width="10.5546875" style="1" customWidth="1"/>
    <col min="2308" max="2308" width="12.5546875" style="1" customWidth="1"/>
    <col min="2309" max="2309" width="0" style="1" hidden="1" customWidth="1"/>
    <col min="2310" max="2310" width="11.33203125" style="1" customWidth="1"/>
    <col min="2311" max="2312" width="11.44140625" style="1"/>
    <col min="2313" max="2313" width="13.44140625" style="1" customWidth="1"/>
    <col min="2314" max="2314" width="12.109375" style="1" customWidth="1"/>
    <col min="2315" max="2316" width="12.44140625" style="1" customWidth="1"/>
    <col min="2317" max="2317" width="11.44140625" style="1"/>
    <col min="2318" max="2318" width="5.5546875" style="1" customWidth="1"/>
    <col min="2319" max="2319" width="14.109375" style="1" customWidth="1"/>
    <col min="2320" max="2561" width="11.44140625" style="1"/>
    <col min="2562" max="2562" width="10.109375" style="1" customWidth="1"/>
    <col min="2563" max="2563" width="10.5546875" style="1" customWidth="1"/>
    <col min="2564" max="2564" width="12.5546875" style="1" customWidth="1"/>
    <col min="2565" max="2565" width="0" style="1" hidden="1" customWidth="1"/>
    <col min="2566" max="2566" width="11.33203125" style="1" customWidth="1"/>
    <col min="2567" max="2568" width="11.44140625" style="1"/>
    <col min="2569" max="2569" width="13.44140625" style="1" customWidth="1"/>
    <col min="2570" max="2570" width="12.109375" style="1" customWidth="1"/>
    <col min="2571" max="2572" width="12.44140625" style="1" customWidth="1"/>
    <col min="2573" max="2573" width="11.44140625" style="1"/>
    <col min="2574" max="2574" width="5.5546875" style="1" customWidth="1"/>
    <col min="2575" max="2575" width="14.109375" style="1" customWidth="1"/>
    <col min="2576" max="2817" width="11.44140625" style="1"/>
    <col min="2818" max="2818" width="10.109375" style="1" customWidth="1"/>
    <col min="2819" max="2819" width="10.5546875" style="1" customWidth="1"/>
    <col min="2820" max="2820" width="12.5546875" style="1" customWidth="1"/>
    <col min="2821" max="2821" width="0" style="1" hidden="1" customWidth="1"/>
    <col min="2822" max="2822" width="11.33203125" style="1" customWidth="1"/>
    <col min="2823" max="2824" width="11.44140625" style="1"/>
    <col min="2825" max="2825" width="13.44140625" style="1" customWidth="1"/>
    <col min="2826" max="2826" width="12.109375" style="1" customWidth="1"/>
    <col min="2827" max="2828" width="12.44140625" style="1" customWidth="1"/>
    <col min="2829" max="2829" width="11.44140625" style="1"/>
    <col min="2830" max="2830" width="5.5546875" style="1" customWidth="1"/>
    <col min="2831" max="2831" width="14.109375" style="1" customWidth="1"/>
    <col min="2832" max="3073" width="11.44140625" style="1"/>
    <col min="3074" max="3074" width="10.109375" style="1" customWidth="1"/>
    <col min="3075" max="3075" width="10.5546875" style="1" customWidth="1"/>
    <col min="3076" max="3076" width="12.5546875" style="1" customWidth="1"/>
    <col min="3077" max="3077" width="0" style="1" hidden="1" customWidth="1"/>
    <col min="3078" max="3078" width="11.33203125" style="1" customWidth="1"/>
    <col min="3079" max="3080" width="11.44140625" style="1"/>
    <col min="3081" max="3081" width="13.44140625" style="1" customWidth="1"/>
    <col min="3082" max="3082" width="12.109375" style="1" customWidth="1"/>
    <col min="3083" max="3084" width="12.44140625" style="1" customWidth="1"/>
    <col min="3085" max="3085" width="11.44140625" style="1"/>
    <col min="3086" max="3086" width="5.5546875" style="1" customWidth="1"/>
    <col min="3087" max="3087" width="14.109375" style="1" customWidth="1"/>
    <col min="3088" max="3329" width="11.44140625" style="1"/>
    <col min="3330" max="3330" width="10.109375" style="1" customWidth="1"/>
    <col min="3331" max="3331" width="10.5546875" style="1" customWidth="1"/>
    <col min="3332" max="3332" width="12.5546875" style="1" customWidth="1"/>
    <col min="3333" max="3333" width="0" style="1" hidden="1" customWidth="1"/>
    <col min="3334" max="3334" width="11.33203125" style="1" customWidth="1"/>
    <col min="3335" max="3336" width="11.44140625" style="1"/>
    <col min="3337" max="3337" width="13.44140625" style="1" customWidth="1"/>
    <col min="3338" max="3338" width="12.109375" style="1" customWidth="1"/>
    <col min="3339" max="3340" width="12.44140625" style="1" customWidth="1"/>
    <col min="3341" max="3341" width="11.44140625" style="1"/>
    <col min="3342" max="3342" width="5.5546875" style="1" customWidth="1"/>
    <col min="3343" max="3343" width="14.109375" style="1" customWidth="1"/>
    <col min="3344" max="3585" width="11.44140625" style="1"/>
    <col min="3586" max="3586" width="10.109375" style="1" customWidth="1"/>
    <col min="3587" max="3587" width="10.5546875" style="1" customWidth="1"/>
    <col min="3588" max="3588" width="12.5546875" style="1" customWidth="1"/>
    <col min="3589" max="3589" width="0" style="1" hidden="1" customWidth="1"/>
    <col min="3590" max="3590" width="11.33203125" style="1" customWidth="1"/>
    <col min="3591" max="3592" width="11.44140625" style="1"/>
    <col min="3593" max="3593" width="13.44140625" style="1" customWidth="1"/>
    <col min="3594" max="3594" width="12.109375" style="1" customWidth="1"/>
    <col min="3595" max="3596" width="12.44140625" style="1" customWidth="1"/>
    <col min="3597" max="3597" width="11.44140625" style="1"/>
    <col min="3598" max="3598" width="5.5546875" style="1" customWidth="1"/>
    <col min="3599" max="3599" width="14.109375" style="1" customWidth="1"/>
    <col min="3600" max="3841" width="11.44140625" style="1"/>
    <col min="3842" max="3842" width="10.109375" style="1" customWidth="1"/>
    <col min="3843" max="3843" width="10.5546875" style="1" customWidth="1"/>
    <col min="3844" max="3844" width="12.5546875" style="1" customWidth="1"/>
    <col min="3845" max="3845" width="0" style="1" hidden="1" customWidth="1"/>
    <col min="3846" max="3846" width="11.33203125" style="1" customWidth="1"/>
    <col min="3847" max="3848" width="11.44140625" style="1"/>
    <col min="3849" max="3849" width="13.44140625" style="1" customWidth="1"/>
    <col min="3850" max="3850" width="12.109375" style="1" customWidth="1"/>
    <col min="3851" max="3852" width="12.44140625" style="1" customWidth="1"/>
    <col min="3853" max="3853" width="11.44140625" style="1"/>
    <col min="3854" max="3854" width="5.5546875" style="1" customWidth="1"/>
    <col min="3855" max="3855" width="14.109375" style="1" customWidth="1"/>
    <col min="3856" max="4097" width="11.44140625" style="1"/>
    <col min="4098" max="4098" width="10.109375" style="1" customWidth="1"/>
    <col min="4099" max="4099" width="10.5546875" style="1" customWidth="1"/>
    <col min="4100" max="4100" width="12.5546875" style="1" customWidth="1"/>
    <col min="4101" max="4101" width="0" style="1" hidden="1" customWidth="1"/>
    <col min="4102" max="4102" width="11.33203125" style="1" customWidth="1"/>
    <col min="4103" max="4104" width="11.44140625" style="1"/>
    <col min="4105" max="4105" width="13.44140625" style="1" customWidth="1"/>
    <col min="4106" max="4106" width="12.109375" style="1" customWidth="1"/>
    <col min="4107" max="4108" width="12.44140625" style="1" customWidth="1"/>
    <col min="4109" max="4109" width="11.44140625" style="1"/>
    <col min="4110" max="4110" width="5.5546875" style="1" customWidth="1"/>
    <col min="4111" max="4111" width="14.109375" style="1" customWidth="1"/>
    <col min="4112" max="4353" width="11.44140625" style="1"/>
    <col min="4354" max="4354" width="10.109375" style="1" customWidth="1"/>
    <col min="4355" max="4355" width="10.5546875" style="1" customWidth="1"/>
    <col min="4356" max="4356" width="12.5546875" style="1" customWidth="1"/>
    <col min="4357" max="4357" width="0" style="1" hidden="1" customWidth="1"/>
    <col min="4358" max="4358" width="11.33203125" style="1" customWidth="1"/>
    <col min="4359" max="4360" width="11.44140625" style="1"/>
    <col min="4361" max="4361" width="13.44140625" style="1" customWidth="1"/>
    <col min="4362" max="4362" width="12.109375" style="1" customWidth="1"/>
    <col min="4363" max="4364" width="12.44140625" style="1" customWidth="1"/>
    <col min="4365" max="4365" width="11.44140625" style="1"/>
    <col min="4366" max="4366" width="5.5546875" style="1" customWidth="1"/>
    <col min="4367" max="4367" width="14.109375" style="1" customWidth="1"/>
    <col min="4368" max="4609" width="11.44140625" style="1"/>
    <col min="4610" max="4610" width="10.109375" style="1" customWidth="1"/>
    <col min="4611" max="4611" width="10.5546875" style="1" customWidth="1"/>
    <col min="4612" max="4612" width="12.5546875" style="1" customWidth="1"/>
    <col min="4613" max="4613" width="0" style="1" hidden="1" customWidth="1"/>
    <col min="4614" max="4614" width="11.33203125" style="1" customWidth="1"/>
    <col min="4615" max="4616" width="11.44140625" style="1"/>
    <col min="4617" max="4617" width="13.44140625" style="1" customWidth="1"/>
    <col min="4618" max="4618" width="12.109375" style="1" customWidth="1"/>
    <col min="4619" max="4620" width="12.44140625" style="1" customWidth="1"/>
    <col min="4621" max="4621" width="11.44140625" style="1"/>
    <col min="4622" max="4622" width="5.5546875" style="1" customWidth="1"/>
    <col min="4623" max="4623" width="14.109375" style="1" customWidth="1"/>
    <col min="4624" max="4865" width="11.44140625" style="1"/>
    <col min="4866" max="4866" width="10.109375" style="1" customWidth="1"/>
    <col min="4867" max="4867" width="10.5546875" style="1" customWidth="1"/>
    <col min="4868" max="4868" width="12.5546875" style="1" customWidth="1"/>
    <col min="4869" max="4869" width="0" style="1" hidden="1" customWidth="1"/>
    <col min="4870" max="4870" width="11.33203125" style="1" customWidth="1"/>
    <col min="4871" max="4872" width="11.44140625" style="1"/>
    <col min="4873" max="4873" width="13.44140625" style="1" customWidth="1"/>
    <col min="4874" max="4874" width="12.109375" style="1" customWidth="1"/>
    <col min="4875" max="4876" width="12.44140625" style="1" customWidth="1"/>
    <col min="4877" max="4877" width="11.44140625" style="1"/>
    <col min="4878" max="4878" width="5.5546875" style="1" customWidth="1"/>
    <col min="4879" max="4879" width="14.109375" style="1" customWidth="1"/>
    <col min="4880" max="5121" width="11.44140625" style="1"/>
    <col min="5122" max="5122" width="10.109375" style="1" customWidth="1"/>
    <col min="5123" max="5123" width="10.5546875" style="1" customWidth="1"/>
    <col min="5124" max="5124" width="12.5546875" style="1" customWidth="1"/>
    <col min="5125" max="5125" width="0" style="1" hidden="1" customWidth="1"/>
    <col min="5126" max="5126" width="11.33203125" style="1" customWidth="1"/>
    <col min="5127" max="5128" width="11.44140625" style="1"/>
    <col min="5129" max="5129" width="13.44140625" style="1" customWidth="1"/>
    <col min="5130" max="5130" width="12.109375" style="1" customWidth="1"/>
    <col min="5131" max="5132" width="12.44140625" style="1" customWidth="1"/>
    <col min="5133" max="5133" width="11.44140625" style="1"/>
    <col min="5134" max="5134" width="5.5546875" style="1" customWidth="1"/>
    <col min="5135" max="5135" width="14.109375" style="1" customWidth="1"/>
    <col min="5136" max="5377" width="11.44140625" style="1"/>
    <col min="5378" max="5378" width="10.109375" style="1" customWidth="1"/>
    <col min="5379" max="5379" width="10.5546875" style="1" customWidth="1"/>
    <col min="5380" max="5380" width="12.5546875" style="1" customWidth="1"/>
    <col min="5381" max="5381" width="0" style="1" hidden="1" customWidth="1"/>
    <col min="5382" max="5382" width="11.33203125" style="1" customWidth="1"/>
    <col min="5383" max="5384" width="11.44140625" style="1"/>
    <col min="5385" max="5385" width="13.44140625" style="1" customWidth="1"/>
    <col min="5386" max="5386" width="12.109375" style="1" customWidth="1"/>
    <col min="5387" max="5388" width="12.44140625" style="1" customWidth="1"/>
    <col min="5389" max="5389" width="11.44140625" style="1"/>
    <col min="5390" max="5390" width="5.5546875" style="1" customWidth="1"/>
    <col min="5391" max="5391" width="14.109375" style="1" customWidth="1"/>
    <col min="5392" max="5633" width="11.44140625" style="1"/>
    <col min="5634" max="5634" width="10.109375" style="1" customWidth="1"/>
    <col min="5635" max="5635" width="10.5546875" style="1" customWidth="1"/>
    <col min="5636" max="5636" width="12.5546875" style="1" customWidth="1"/>
    <col min="5637" max="5637" width="0" style="1" hidden="1" customWidth="1"/>
    <col min="5638" max="5638" width="11.33203125" style="1" customWidth="1"/>
    <col min="5639" max="5640" width="11.44140625" style="1"/>
    <col min="5641" max="5641" width="13.44140625" style="1" customWidth="1"/>
    <col min="5642" max="5642" width="12.109375" style="1" customWidth="1"/>
    <col min="5643" max="5644" width="12.44140625" style="1" customWidth="1"/>
    <col min="5645" max="5645" width="11.44140625" style="1"/>
    <col min="5646" max="5646" width="5.5546875" style="1" customWidth="1"/>
    <col min="5647" max="5647" width="14.109375" style="1" customWidth="1"/>
    <col min="5648" max="5889" width="11.44140625" style="1"/>
    <col min="5890" max="5890" width="10.109375" style="1" customWidth="1"/>
    <col min="5891" max="5891" width="10.5546875" style="1" customWidth="1"/>
    <col min="5892" max="5892" width="12.5546875" style="1" customWidth="1"/>
    <col min="5893" max="5893" width="0" style="1" hidden="1" customWidth="1"/>
    <col min="5894" max="5894" width="11.33203125" style="1" customWidth="1"/>
    <col min="5895" max="5896" width="11.44140625" style="1"/>
    <col min="5897" max="5897" width="13.44140625" style="1" customWidth="1"/>
    <col min="5898" max="5898" width="12.109375" style="1" customWidth="1"/>
    <col min="5899" max="5900" width="12.44140625" style="1" customWidth="1"/>
    <col min="5901" max="5901" width="11.44140625" style="1"/>
    <col min="5902" max="5902" width="5.5546875" style="1" customWidth="1"/>
    <col min="5903" max="5903" width="14.109375" style="1" customWidth="1"/>
    <col min="5904" max="6145" width="11.44140625" style="1"/>
    <col min="6146" max="6146" width="10.109375" style="1" customWidth="1"/>
    <col min="6147" max="6147" width="10.5546875" style="1" customWidth="1"/>
    <col min="6148" max="6148" width="12.5546875" style="1" customWidth="1"/>
    <col min="6149" max="6149" width="0" style="1" hidden="1" customWidth="1"/>
    <col min="6150" max="6150" width="11.33203125" style="1" customWidth="1"/>
    <col min="6151" max="6152" width="11.44140625" style="1"/>
    <col min="6153" max="6153" width="13.44140625" style="1" customWidth="1"/>
    <col min="6154" max="6154" width="12.109375" style="1" customWidth="1"/>
    <col min="6155" max="6156" width="12.44140625" style="1" customWidth="1"/>
    <col min="6157" max="6157" width="11.44140625" style="1"/>
    <col min="6158" max="6158" width="5.5546875" style="1" customWidth="1"/>
    <col min="6159" max="6159" width="14.109375" style="1" customWidth="1"/>
    <col min="6160" max="6401" width="11.44140625" style="1"/>
    <col min="6402" max="6402" width="10.109375" style="1" customWidth="1"/>
    <col min="6403" max="6403" width="10.5546875" style="1" customWidth="1"/>
    <col min="6404" max="6404" width="12.5546875" style="1" customWidth="1"/>
    <col min="6405" max="6405" width="0" style="1" hidden="1" customWidth="1"/>
    <col min="6406" max="6406" width="11.33203125" style="1" customWidth="1"/>
    <col min="6407" max="6408" width="11.44140625" style="1"/>
    <col min="6409" max="6409" width="13.44140625" style="1" customWidth="1"/>
    <col min="6410" max="6410" width="12.109375" style="1" customWidth="1"/>
    <col min="6411" max="6412" width="12.44140625" style="1" customWidth="1"/>
    <col min="6413" max="6413" width="11.44140625" style="1"/>
    <col min="6414" max="6414" width="5.5546875" style="1" customWidth="1"/>
    <col min="6415" max="6415" width="14.109375" style="1" customWidth="1"/>
    <col min="6416" max="6657" width="11.44140625" style="1"/>
    <col min="6658" max="6658" width="10.109375" style="1" customWidth="1"/>
    <col min="6659" max="6659" width="10.5546875" style="1" customWidth="1"/>
    <col min="6660" max="6660" width="12.5546875" style="1" customWidth="1"/>
    <col min="6661" max="6661" width="0" style="1" hidden="1" customWidth="1"/>
    <col min="6662" max="6662" width="11.33203125" style="1" customWidth="1"/>
    <col min="6663" max="6664" width="11.44140625" style="1"/>
    <col min="6665" max="6665" width="13.44140625" style="1" customWidth="1"/>
    <col min="6666" max="6666" width="12.109375" style="1" customWidth="1"/>
    <col min="6667" max="6668" width="12.44140625" style="1" customWidth="1"/>
    <col min="6669" max="6669" width="11.44140625" style="1"/>
    <col min="6670" max="6670" width="5.5546875" style="1" customWidth="1"/>
    <col min="6671" max="6671" width="14.109375" style="1" customWidth="1"/>
    <col min="6672" max="6913" width="11.44140625" style="1"/>
    <col min="6914" max="6914" width="10.109375" style="1" customWidth="1"/>
    <col min="6915" max="6915" width="10.5546875" style="1" customWidth="1"/>
    <col min="6916" max="6916" width="12.5546875" style="1" customWidth="1"/>
    <col min="6917" max="6917" width="0" style="1" hidden="1" customWidth="1"/>
    <col min="6918" max="6918" width="11.33203125" style="1" customWidth="1"/>
    <col min="6919" max="6920" width="11.44140625" style="1"/>
    <col min="6921" max="6921" width="13.44140625" style="1" customWidth="1"/>
    <col min="6922" max="6922" width="12.109375" style="1" customWidth="1"/>
    <col min="6923" max="6924" width="12.44140625" style="1" customWidth="1"/>
    <col min="6925" max="6925" width="11.44140625" style="1"/>
    <col min="6926" max="6926" width="5.5546875" style="1" customWidth="1"/>
    <col min="6927" max="6927" width="14.109375" style="1" customWidth="1"/>
    <col min="6928" max="7169" width="11.44140625" style="1"/>
    <col min="7170" max="7170" width="10.109375" style="1" customWidth="1"/>
    <col min="7171" max="7171" width="10.5546875" style="1" customWidth="1"/>
    <col min="7172" max="7172" width="12.5546875" style="1" customWidth="1"/>
    <col min="7173" max="7173" width="0" style="1" hidden="1" customWidth="1"/>
    <col min="7174" max="7174" width="11.33203125" style="1" customWidth="1"/>
    <col min="7175" max="7176" width="11.44140625" style="1"/>
    <col min="7177" max="7177" width="13.44140625" style="1" customWidth="1"/>
    <col min="7178" max="7178" width="12.109375" style="1" customWidth="1"/>
    <col min="7179" max="7180" width="12.44140625" style="1" customWidth="1"/>
    <col min="7181" max="7181" width="11.44140625" style="1"/>
    <col min="7182" max="7182" width="5.5546875" style="1" customWidth="1"/>
    <col min="7183" max="7183" width="14.109375" style="1" customWidth="1"/>
    <col min="7184" max="7425" width="11.44140625" style="1"/>
    <col min="7426" max="7426" width="10.109375" style="1" customWidth="1"/>
    <col min="7427" max="7427" width="10.5546875" style="1" customWidth="1"/>
    <col min="7428" max="7428" width="12.5546875" style="1" customWidth="1"/>
    <col min="7429" max="7429" width="0" style="1" hidden="1" customWidth="1"/>
    <col min="7430" max="7430" width="11.33203125" style="1" customWidth="1"/>
    <col min="7431" max="7432" width="11.44140625" style="1"/>
    <col min="7433" max="7433" width="13.44140625" style="1" customWidth="1"/>
    <col min="7434" max="7434" width="12.109375" style="1" customWidth="1"/>
    <col min="7435" max="7436" width="12.44140625" style="1" customWidth="1"/>
    <col min="7437" max="7437" width="11.44140625" style="1"/>
    <col min="7438" max="7438" width="5.5546875" style="1" customWidth="1"/>
    <col min="7439" max="7439" width="14.109375" style="1" customWidth="1"/>
    <col min="7440" max="7681" width="11.44140625" style="1"/>
    <col min="7682" max="7682" width="10.109375" style="1" customWidth="1"/>
    <col min="7683" max="7683" width="10.5546875" style="1" customWidth="1"/>
    <col min="7684" max="7684" width="12.5546875" style="1" customWidth="1"/>
    <col min="7685" max="7685" width="0" style="1" hidden="1" customWidth="1"/>
    <col min="7686" max="7686" width="11.33203125" style="1" customWidth="1"/>
    <col min="7687" max="7688" width="11.44140625" style="1"/>
    <col min="7689" max="7689" width="13.44140625" style="1" customWidth="1"/>
    <col min="7690" max="7690" width="12.109375" style="1" customWidth="1"/>
    <col min="7691" max="7692" width="12.44140625" style="1" customWidth="1"/>
    <col min="7693" max="7693" width="11.44140625" style="1"/>
    <col min="7694" max="7694" width="5.5546875" style="1" customWidth="1"/>
    <col min="7695" max="7695" width="14.109375" style="1" customWidth="1"/>
    <col min="7696" max="7937" width="11.44140625" style="1"/>
    <col min="7938" max="7938" width="10.109375" style="1" customWidth="1"/>
    <col min="7939" max="7939" width="10.5546875" style="1" customWidth="1"/>
    <col min="7940" max="7940" width="12.5546875" style="1" customWidth="1"/>
    <col min="7941" max="7941" width="0" style="1" hidden="1" customWidth="1"/>
    <col min="7942" max="7942" width="11.33203125" style="1" customWidth="1"/>
    <col min="7943" max="7944" width="11.44140625" style="1"/>
    <col min="7945" max="7945" width="13.44140625" style="1" customWidth="1"/>
    <col min="7946" max="7946" width="12.109375" style="1" customWidth="1"/>
    <col min="7947" max="7948" width="12.44140625" style="1" customWidth="1"/>
    <col min="7949" max="7949" width="11.44140625" style="1"/>
    <col min="7950" max="7950" width="5.5546875" style="1" customWidth="1"/>
    <col min="7951" max="7951" width="14.109375" style="1" customWidth="1"/>
    <col min="7952" max="8193" width="11.44140625" style="1"/>
    <col min="8194" max="8194" width="10.109375" style="1" customWidth="1"/>
    <col min="8195" max="8195" width="10.5546875" style="1" customWidth="1"/>
    <col min="8196" max="8196" width="12.5546875" style="1" customWidth="1"/>
    <col min="8197" max="8197" width="0" style="1" hidden="1" customWidth="1"/>
    <col min="8198" max="8198" width="11.33203125" style="1" customWidth="1"/>
    <col min="8199" max="8200" width="11.44140625" style="1"/>
    <col min="8201" max="8201" width="13.44140625" style="1" customWidth="1"/>
    <col min="8202" max="8202" width="12.109375" style="1" customWidth="1"/>
    <col min="8203" max="8204" width="12.44140625" style="1" customWidth="1"/>
    <col min="8205" max="8205" width="11.44140625" style="1"/>
    <col min="8206" max="8206" width="5.5546875" style="1" customWidth="1"/>
    <col min="8207" max="8207" width="14.109375" style="1" customWidth="1"/>
    <col min="8208" max="8449" width="11.44140625" style="1"/>
    <col min="8450" max="8450" width="10.109375" style="1" customWidth="1"/>
    <col min="8451" max="8451" width="10.5546875" style="1" customWidth="1"/>
    <col min="8452" max="8452" width="12.5546875" style="1" customWidth="1"/>
    <col min="8453" max="8453" width="0" style="1" hidden="1" customWidth="1"/>
    <col min="8454" max="8454" width="11.33203125" style="1" customWidth="1"/>
    <col min="8455" max="8456" width="11.44140625" style="1"/>
    <col min="8457" max="8457" width="13.44140625" style="1" customWidth="1"/>
    <col min="8458" max="8458" width="12.109375" style="1" customWidth="1"/>
    <col min="8459" max="8460" width="12.44140625" style="1" customWidth="1"/>
    <col min="8461" max="8461" width="11.44140625" style="1"/>
    <col min="8462" max="8462" width="5.5546875" style="1" customWidth="1"/>
    <col min="8463" max="8463" width="14.109375" style="1" customWidth="1"/>
    <col min="8464" max="8705" width="11.44140625" style="1"/>
    <col min="8706" max="8706" width="10.109375" style="1" customWidth="1"/>
    <col min="8707" max="8707" width="10.5546875" style="1" customWidth="1"/>
    <col min="8708" max="8708" width="12.5546875" style="1" customWidth="1"/>
    <col min="8709" max="8709" width="0" style="1" hidden="1" customWidth="1"/>
    <col min="8710" max="8710" width="11.33203125" style="1" customWidth="1"/>
    <col min="8711" max="8712" width="11.44140625" style="1"/>
    <col min="8713" max="8713" width="13.44140625" style="1" customWidth="1"/>
    <col min="8714" max="8714" width="12.109375" style="1" customWidth="1"/>
    <col min="8715" max="8716" width="12.44140625" style="1" customWidth="1"/>
    <col min="8717" max="8717" width="11.44140625" style="1"/>
    <col min="8718" max="8718" width="5.5546875" style="1" customWidth="1"/>
    <col min="8719" max="8719" width="14.109375" style="1" customWidth="1"/>
    <col min="8720" max="8961" width="11.44140625" style="1"/>
    <col min="8962" max="8962" width="10.109375" style="1" customWidth="1"/>
    <col min="8963" max="8963" width="10.5546875" style="1" customWidth="1"/>
    <col min="8964" max="8964" width="12.5546875" style="1" customWidth="1"/>
    <col min="8965" max="8965" width="0" style="1" hidden="1" customWidth="1"/>
    <col min="8966" max="8966" width="11.33203125" style="1" customWidth="1"/>
    <col min="8967" max="8968" width="11.44140625" style="1"/>
    <col min="8969" max="8969" width="13.44140625" style="1" customWidth="1"/>
    <col min="8970" max="8970" width="12.109375" style="1" customWidth="1"/>
    <col min="8971" max="8972" width="12.44140625" style="1" customWidth="1"/>
    <col min="8973" max="8973" width="11.44140625" style="1"/>
    <col min="8974" max="8974" width="5.5546875" style="1" customWidth="1"/>
    <col min="8975" max="8975" width="14.109375" style="1" customWidth="1"/>
    <col min="8976" max="9217" width="11.44140625" style="1"/>
    <col min="9218" max="9218" width="10.109375" style="1" customWidth="1"/>
    <col min="9219" max="9219" width="10.5546875" style="1" customWidth="1"/>
    <col min="9220" max="9220" width="12.5546875" style="1" customWidth="1"/>
    <col min="9221" max="9221" width="0" style="1" hidden="1" customWidth="1"/>
    <col min="9222" max="9222" width="11.33203125" style="1" customWidth="1"/>
    <col min="9223" max="9224" width="11.44140625" style="1"/>
    <col min="9225" max="9225" width="13.44140625" style="1" customWidth="1"/>
    <col min="9226" max="9226" width="12.109375" style="1" customWidth="1"/>
    <col min="9227" max="9228" width="12.44140625" style="1" customWidth="1"/>
    <col min="9229" max="9229" width="11.44140625" style="1"/>
    <col min="9230" max="9230" width="5.5546875" style="1" customWidth="1"/>
    <col min="9231" max="9231" width="14.109375" style="1" customWidth="1"/>
    <col min="9232" max="9473" width="11.44140625" style="1"/>
    <col min="9474" max="9474" width="10.109375" style="1" customWidth="1"/>
    <col min="9475" max="9475" width="10.5546875" style="1" customWidth="1"/>
    <col min="9476" max="9476" width="12.5546875" style="1" customWidth="1"/>
    <col min="9477" max="9477" width="0" style="1" hidden="1" customWidth="1"/>
    <col min="9478" max="9478" width="11.33203125" style="1" customWidth="1"/>
    <col min="9479" max="9480" width="11.44140625" style="1"/>
    <col min="9481" max="9481" width="13.44140625" style="1" customWidth="1"/>
    <col min="9482" max="9482" width="12.109375" style="1" customWidth="1"/>
    <col min="9483" max="9484" width="12.44140625" style="1" customWidth="1"/>
    <col min="9485" max="9485" width="11.44140625" style="1"/>
    <col min="9486" max="9486" width="5.5546875" style="1" customWidth="1"/>
    <col min="9487" max="9487" width="14.109375" style="1" customWidth="1"/>
    <col min="9488" max="9729" width="11.44140625" style="1"/>
    <col min="9730" max="9730" width="10.109375" style="1" customWidth="1"/>
    <col min="9731" max="9731" width="10.5546875" style="1" customWidth="1"/>
    <col min="9732" max="9732" width="12.5546875" style="1" customWidth="1"/>
    <col min="9733" max="9733" width="0" style="1" hidden="1" customWidth="1"/>
    <col min="9734" max="9734" width="11.33203125" style="1" customWidth="1"/>
    <col min="9735" max="9736" width="11.44140625" style="1"/>
    <col min="9737" max="9737" width="13.44140625" style="1" customWidth="1"/>
    <col min="9738" max="9738" width="12.109375" style="1" customWidth="1"/>
    <col min="9739" max="9740" width="12.44140625" style="1" customWidth="1"/>
    <col min="9741" max="9741" width="11.44140625" style="1"/>
    <col min="9742" max="9742" width="5.5546875" style="1" customWidth="1"/>
    <col min="9743" max="9743" width="14.109375" style="1" customWidth="1"/>
    <col min="9744" max="9985" width="11.44140625" style="1"/>
    <col min="9986" max="9986" width="10.109375" style="1" customWidth="1"/>
    <col min="9987" max="9987" width="10.5546875" style="1" customWidth="1"/>
    <col min="9988" max="9988" width="12.5546875" style="1" customWidth="1"/>
    <col min="9989" max="9989" width="0" style="1" hidden="1" customWidth="1"/>
    <col min="9990" max="9990" width="11.33203125" style="1" customWidth="1"/>
    <col min="9991" max="9992" width="11.44140625" style="1"/>
    <col min="9993" max="9993" width="13.44140625" style="1" customWidth="1"/>
    <col min="9994" max="9994" width="12.109375" style="1" customWidth="1"/>
    <col min="9995" max="9996" width="12.44140625" style="1" customWidth="1"/>
    <col min="9997" max="9997" width="11.44140625" style="1"/>
    <col min="9998" max="9998" width="5.5546875" style="1" customWidth="1"/>
    <col min="9999" max="9999" width="14.109375" style="1" customWidth="1"/>
    <col min="10000" max="10241" width="11.44140625" style="1"/>
    <col min="10242" max="10242" width="10.109375" style="1" customWidth="1"/>
    <col min="10243" max="10243" width="10.5546875" style="1" customWidth="1"/>
    <col min="10244" max="10244" width="12.5546875" style="1" customWidth="1"/>
    <col min="10245" max="10245" width="0" style="1" hidden="1" customWidth="1"/>
    <col min="10246" max="10246" width="11.33203125" style="1" customWidth="1"/>
    <col min="10247" max="10248" width="11.44140625" style="1"/>
    <col min="10249" max="10249" width="13.44140625" style="1" customWidth="1"/>
    <col min="10250" max="10250" width="12.109375" style="1" customWidth="1"/>
    <col min="10251" max="10252" width="12.44140625" style="1" customWidth="1"/>
    <col min="10253" max="10253" width="11.44140625" style="1"/>
    <col min="10254" max="10254" width="5.5546875" style="1" customWidth="1"/>
    <col min="10255" max="10255" width="14.109375" style="1" customWidth="1"/>
    <col min="10256" max="10497" width="11.44140625" style="1"/>
    <col min="10498" max="10498" width="10.109375" style="1" customWidth="1"/>
    <col min="10499" max="10499" width="10.5546875" style="1" customWidth="1"/>
    <col min="10500" max="10500" width="12.5546875" style="1" customWidth="1"/>
    <col min="10501" max="10501" width="0" style="1" hidden="1" customWidth="1"/>
    <col min="10502" max="10502" width="11.33203125" style="1" customWidth="1"/>
    <col min="10503" max="10504" width="11.44140625" style="1"/>
    <col min="10505" max="10505" width="13.44140625" style="1" customWidth="1"/>
    <col min="10506" max="10506" width="12.109375" style="1" customWidth="1"/>
    <col min="10507" max="10508" width="12.44140625" style="1" customWidth="1"/>
    <col min="10509" max="10509" width="11.44140625" style="1"/>
    <col min="10510" max="10510" width="5.5546875" style="1" customWidth="1"/>
    <col min="10511" max="10511" width="14.109375" style="1" customWidth="1"/>
    <col min="10512" max="10753" width="11.44140625" style="1"/>
    <col min="10754" max="10754" width="10.109375" style="1" customWidth="1"/>
    <col min="10755" max="10755" width="10.5546875" style="1" customWidth="1"/>
    <col min="10756" max="10756" width="12.5546875" style="1" customWidth="1"/>
    <col min="10757" max="10757" width="0" style="1" hidden="1" customWidth="1"/>
    <col min="10758" max="10758" width="11.33203125" style="1" customWidth="1"/>
    <col min="10759" max="10760" width="11.44140625" style="1"/>
    <col min="10761" max="10761" width="13.44140625" style="1" customWidth="1"/>
    <col min="10762" max="10762" width="12.109375" style="1" customWidth="1"/>
    <col min="10763" max="10764" width="12.44140625" style="1" customWidth="1"/>
    <col min="10765" max="10765" width="11.44140625" style="1"/>
    <col min="10766" max="10766" width="5.5546875" style="1" customWidth="1"/>
    <col min="10767" max="10767" width="14.109375" style="1" customWidth="1"/>
    <col min="10768" max="11009" width="11.44140625" style="1"/>
    <col min="11010" max="11010" width="10.109375" style="1" customWidth="1"/>
    <col min="11011" max="11011" width="10.5546875" style="1" customWidth="1"/>
    <col min="11012" max="11012" width="12.5546875" style="1" customWidth="1"/>
    <col min="11013" max="11013" width="0" style="1" hidden="1" customWidth="1"/>
    <col min="11014" max="11014" width="11.33203125" style="1" customWidth="1"/>
    <col min="11015" max="11016" width="11.44140625" style="1"/>
    <col min="11017" max="11017" width="13.44140625" style="1" customWidth="1"/>
    <col min="11018" max="11018" width="12.109375" style="1" customWidth="1"/>
    <col min="11019" max="11020" width="12.44140625" style="1" customWidth="1"/>
    <col min="11021" max="11021" width="11.44140625" style="1"/>
    <col min="11022" max="11022" width="5.5546875" style="1" customWidth="1"/>
    <col min="11023" max="11023" width="14.109375" style="1" customWidth="1"/>
    <col min="11024" max="11265" width="11.44140625" style="1"/>
    <col min="11266" max="11266" width="10.109375" style="1" customWidth="1"/>
    <col min="11267" max="11267" width="10.5546875" style="1" customWidth="1"/>
    <col min="11268" max="11268" width="12.5546875" style="1" customWidth="1"/>
    <col min="11269" max="11269" width="0" style="1" hidden="1" customWidth="1"/>
    <col min="11270" max="11270" width="11.33203125" style="1" customWidth="1"/>
    <col min="11271" max="11272" width="11.44140625" style="1"/>
    <col min="11273" max="11273" width="13.44140625" style="1" customWidth="1"/>
    <col min="11274" max="11274" width="12.109375" style="1" customWidth="1"/>
    <col min="11275" max="11276" width="12.44140625" style="1" customWidth="1"/>
    <col min="11277" max="11277" width="11.44140625" style="1"/>
    <col min="11278" max="11278" width="5.5546875" style="1" customWidth="1"/>
    <col min="11279" max="11279" width="14.109375" style="1" customWidth="1"/>
    <col min="11280" max="11521" width="11.44140625" style="1"/>
    <col min="11522" max="11522" width="10.109375" style="1" customWidth="1"/>
    <col min="11523" max="11523" width="10.5546875" style="1" customWidth="1"/>
    <col min="11524" max="11524" width="12.5546875" style="1" customWidth="1"/>
    <col min="11525" max="11525" width="0" style="1" hidden="1" customWidth="1"/>
    <col min="11526" max="11526" width="11.33203125" style="1" customWidth="1"/>
    <col min="11527" max="11528" width="11.44140625" style="1"/>
    <col min="11529" max="11529" width="13.44140625" style="1" customWidth="1"/>
    <col min="11530" max="11530" width="12.109375" style="1" customWidth="1"/>
    <col min="11531" max="11532" width="12.44140625" style="1" customWidth="1"/>
    <col min="11533" max="11533" width="11.44140625" style="1"/>
    <col min="11534" max="11534" width="5.5546875" style="1" customWidth="1"/>
    <col min="11535" max="11535" width="14.109375" style="1" customWidth="1"/>
    <col min="11536" max="11777" width="11.44140625" style="1"/>
    <col min="11778" max="11778" width="10.109375" style="1" customWidth="1"/>
    <col min="11779" max="11779" width="10.5546875" style="1" customWidth="1"/>
    <col min="11780" max="11780" width="12.5546875" style="1" customWidth="1"/>
    <col min="11781" max="11781" width="0" style="1" hidden="1" customWidth="1"/>
    <col min="11782" max="11782" width="11.33203125" style="1" customWidth="1"/>
    <col min="11783" max="11784" width="11.44140625" style="1"/>
    <col min="11785" max="11785" width="13.44140625" style="1" customWidth="1"/>
    <col min="11786" max="11786" width="12.109375" style="1" customWidth="1"/>
    <col min="11787" max="11788" width="12.44140625" style="1" customWidth="1"/>
    <col min="11789" max="11789" width="11.44140625" style="1"/>
    <col min="11790" max="11790" width="5.5546875" style="1" customWidth="1"/>
    <col min="11791" max="11791" width="14.109375" style="1" customWidth="1"/>
    <col min="11792" max="12033" width="11.44140625" style="1"/>
    <col min="12034" max="12034" width="10.109375" style="1" customWidth="1"/>
    <col min="12035" max="12035" width="10.5546875" style="1" customWidth="1"/>
    <col min="12036" max="12036" width="12.5546875" style="1" customWidth="1"/>
    <col min="12037" max="12037" width="0" style="1" hidden="1" customWidth="1"/>
    <col min="12038" max="12038" width="11.33203125" style="1" customWidth="1"/>
    <col min="12039" max="12040" width="11.44140625" style="1"/>
    <col min="12041" max="12041" width="13.44140625" style="1" customWidth="1"/>
    <col min="12042" max="12042" width="12.109375" style="1" customWidth="1"/>
    <col min="12043" max="12044" width="12.44140625" style="1" customWidth="1"/>
    <col min="12045" max="12045" width="11.44140625" style="1"/>
    <col min="12046" max="12046" width="5.5546875" style="1" customWidth="1"/>
    <col min="12047" max="12047" width="14.109375" style="1" customWidth="1"/>
    <col min="12048" max="12289" width="11.44140625" style="1"/>
    <col min="12290" max="12290" width="10.109375" style="1" customWidth="1"/>
    <col min="12291" max="12291" width="10.5546875" style="1" customWidth="1"/>
    <col min="12292" max="12292" width="12.5546875" style="1" customWidth="1"/>
    <col min="12293" max="12293" width="0" style="1" hidden="1" customWidth="1"/>
    <col min="12294" max="12294" width="11.33203125" style="1" customWidth="1"/>
    <col min="12295" max="12296" width="11.44140625" style="1"/>
    <col min="12297" max="12297" width="13.44140625" style="1" customWidth="1"/>
    <col min="12298" max="12298" width="12.109375" style="1" customWidth="1"/>
    <col min="12299" max="12300" width="12.44140625" style="1" customWidth="1"/>
    <col min="12301" max="12301" width="11.44140625" style="1"/>
    <col min="12302" max="12302" width="5.5546875" style="1" customWidth="1"/>
    <col min="12303" max="12303" width="14.109375" style="1" customWidth="1"/>
    <col min="12304" max="12545" width="11.44140625" style="1"/>
    <col min="12546" max="12546" width="10.109375" style="1" customWidth="1"/>
    <col min="12547" max="12547" width="10.5546875" style="1" customWidth="1"/>
    <col min="12548" max="12548" width="12.5546875" style="1" customWidth="1"/>
    <col min="12549" max="12549" width="0" style="1" hidden="1" customWidth="1"/>
    <col min="12550" max="12550" width="11.33203125" style="1" customWidth="1"/>
    <col min="12551" max="12552" width="11.44140625" style="1"/>
    <col min="12553" max="12553" width="13.44140625" style="1" customWidth="1"/>
    <col min="12554" max="12554" width="12.109375" style="1" customWidth="1"/>
    <col min="12555" max="12556" width="12.44140625" style="1" customWidth="1"/>
    <col min="12557" max="12557" width="11.44140625" style="1"/>
    <col min="12558" max="12558" width="5.5546875" style="1" customWidth="1"/>
    <col min="12559" max="12559" width="14.109375" style="1" customWidth="1"/>
    <col min="12560" max="12801" width="11.44140625" style="1"/>
    <col min="12802" max="12802" width="10.109375" style="1" customWidth="1"/>
    <col min="12803" max="12803" width="10.5546875" style="1" customWidth="1"/>
    <col min="12804" max="12804" width="12.5546875" style="1" customWidth="1"/>
    <col min="12805" max="12805" width="0" style="1" hidden="1" customWidth="1"/>
    <col min="12806" max="12806" width="11.33203125" style="1" customWidth="1"/>
    <col min="12807" max="12808" width="11.44140625" style="1"/>
    <col min="12809" max="12809" width="13.44140625" style="1" customWidth="1"/>
    <col min="12810" max="12810" width="12.109375" style="1" customWidth="1"/>
    <col min="12811" max="12812" width="12.44140625" style="1" customWidth="1"/>
    <col min="12813" max="12813" width="11.44140625" style="1"/>
    <col min="12814" max="12814" width="5.5546875" style="1" customWidth="1"/>
    <col min="12815" max="12815" width="14.109375" style="1" customWidth="1"/>
    <col min="12816" max="13057" width="11.44140625" style="1"/>
    <col min="13058" max="13058" width="10.109375" style="1" customWidth="1"/>
    <col min="13059" max="13059" width="10.5546875" style="1" customWidth="1"/>
    <col min="13060" max="13060" width="12.5546875" style="1" customWidth="1"/>
    <col min="13061" max="13061" width="0" style="1" hidden="1" customWidth="1"/>
    <col min="13062" max="13062" width="11.33203125" style="1" customWidth="1"/>
    <col min="13063" max="13064" width="11.44140625" style="1"/>
    <col min="13065" max="13065" width="13.44140625" style="1" customWidth="1"/>
    <col min="13066" max="13066" width="12.109375" style="1" customWidth="1"/>
    <col min="13067" max="13068" width="12.44140625" style="1" customWidth="1"/>
    <col min="13069" max="13069" width="11.44140625" style="1"/>
    <col min="13070" max="13070" width="5.5546875" style="1" customWidth="1"/>
    <col min="13071" max="13071" width="14.109375" style="1" customWidth="1"/>
    <col min="13072" max="13313" width="11.44140625" style="1"/>
    <col min="13314" max="13314" width="10.109375" style="1" customWidth="1"/>
    <col min="13315" max="13315" width="10.5546875" style="1" customWidth="1"/>
    <col min="13316" max="13316" width="12.5546875" style="1" customWidth="1"/>
    <col min="13317" max="13317" width="0" style="1" hidden="1" customWidth="1"/>
    <col min="13318" max="13318" width="11.33203125" style="1" customWidth="1"/>
    <col min="13319" max="13320" width="11.44140625" style="1"/>
    <col min="13321" max="13321" width="13.44140625" style="1" customWidth="1"/>
    <col min="13322" max="13322" width="12.109375" style="1" customWidth="1"/>
    <col min="13323" max="13324" width="12.44140625" style="1" customWidth="1"/>
    <col min="13325" max="13325" width="11.44140625" style="1"/>
    <col min="13326" max="13326" width="5.5546875" style="1" customWidth="1"/>
    <col min="13327" max="13327" width="14.109375" style="1" customWidth="1"/>
    <col min="13328" max="13569" width="11.44140625" style="1"/>
    <col min="13570" max="13570" width="10.109375" style="1" customWidth="1"/>
    <col min="13571" max="13571" width="10.5546875" style="1" customWidth="1"/>
    <col min="13572" max="13572" width="12.5546875" style="1" customWidth="1"/>
    <col min="13573" max="13573" width="0" style="1" hidden="1" customWidth="1"/>
    <col min="13574" max="13574" width="11.33203125" style="1" customWidth="1"/>
    <col min="13575" max="13576" width="11.44140625" style="1"/>
    <col min="13577" max="13577" width="13.44140625" style="1" customWidth="1"/>
    <col min="13578" max="13578" width="12.109375" style="1" customWidth="1"/>
    <col min="13579" max="13580" width="12.44140625" style="1" customWidth="1"/>
    <col min="13581" max="13581" width="11.44140625" style="1"/>
    <col min="13582" max="13582" width="5.5546875" style="1" customWidth="1"/>
    <col min="13583" max="13583" width="14.109375" style="1" customWidth="1"/>
    <col min="13584" max="13825" width="11.44140625" style="1"/>
    <col min="13826" max="13826" width="10.109375" style="1" customWidth="1"/>
    <col min="13827" max="13827" width="10.5546875" style="1" customWidth="1"/>
    <col min="13828" max="13828" width="12.5546875" style="1" customWidth="1"/>
    <col min="13829" max="13829" width="0" style="1" hidden="1" customWidth="1"/>
    <col min="13830" max="13830" width="11.33203125" style="1" customWidth="1"/>
    <col min="13831" max="13832" width="11.44140625" style="1"/>
    <col min="13833" max="13833" width="13.44140625" style="1" customWidth="1"/>
    <col min="13834" max="13834" width="12.109375" style="1" customWidth="1"/>
    <col min="13835" max="13836" width="12.44140625" style="1" customWidth="1"/>
    <col min="13837" max="13837" width="11.44140625" style="1"/>
    <col min="13838" max="13838" width="5.5546875" style="1" customWidth="1"/>
    <col min="13839" max="13839" width="14.109375" style="1" customWidth="1"/>
    <col min="13840" max="14081" width="11.44140625" style="1"/>
    <col min="14082" max="14082" width="10.109375" style="1" customWidth="1"/>
    <col min="14083" max="14083" width="10.5546875" style="1" customWidth="1"/>
    <col min="14084" max="14084" width="12.5546875" style="1" customWidth="1"/>
    <col min="14085" max="14085" width="0" style="1" hidden="1" customWidth="1"/>
    <col min="14086" max="14086" width="11.33203125" style="1" customWidth="1"/>
    <col min="14087" max="14088" width="11.44140625" style="1"/>
    <col min="14089" max="14089" width="13.44140625" style="1" customWidth="1"/>
    <col min="14090" max="14090" width="12.109375" style="1" customWidth="1"/>
    <col min="14091" max="14092" width="12.44140625" style="1" customWidth="1"/>
    <col min="14093" max="14093" width="11.44140625" style="1"/>
    <col min="14094" max="14094" width="5.5546875" style="1" customWidth="1"/>
    <col min="14095" max="14095" width="14.109375" style="1" customWidth="1"/>
    <col min="14096" max="14337" width="11.44140625" style="1"/>
    <col min="14338" max="14338" width="10.109375" style="1" customWidth="1"/>
    <col min="14339" max="14339" width="10.5546875" style="1" customWidth="1"/>
    <col min="14340" max="14340" width="12.5546875" style="1" customWidth="1"/>
    <col min="14341" max="14341" width="0" style="1" hidden="1" customWidth="1"/>
    <col min="14342" max="14342" width="11.33203125" style="1" customWidth="1"/>
    <col min="14343" max="14344" width="11.44140625" style="1"/>
    <col min="14345" max="14345" width="13.44140625" style="1" customWidth="1"/>
    <col min="14346" max="14346" width="12.109375" style="1" customWidth="1"/>
    <col min="14347" max="14348" width="12.44140625" style="1" customWidth="1"/>
    <col min="14349" max="14349" width="11.44140625" style="1"/>
    <col min="14350" max="14350" width="5.5546875" style="1" customWidth="1"/>
    <col min="14351" max="14351" width="14.109375" style="1" customWidth="1"/>
    <col min="14352" max="14593" width="11.44140625" style="1"/>
    <col min="14594" max="14594" width="10.109375" style="1" customWidth="1"/>
    <col min="14595" max="14595" width="10.5546875" style="1" customWidth="1"/>
    <col min="14596" max="14596" width="12.5546875" style="1" customWidth="1"/>
    <col min="14597" max="14597" width="0" style="1" hidden="1" customWidth="1"/>
    <col min="14598" max="14598" width="11.33203125" style="1" customWidth="1"/>
    <col min="14599" max="14600" width="11.44140625" style="1"/>
    <col min="14601" max="14601" width="13.44140625" style="1" customWidth="1"/>
    <col min="14602" max="14602" width="12.109375" style="1" customWidth="1"/>
    <col min="14603" max="14604" width="12.44140625" style="1" customWidth="1"/>
    <col min="14605" max="14605" width="11.44140625" style="1"/>
    <col min="14606" max="14606" width="5.5546875" style="1" customWidth="1"/>
    <col min="14607" max="14607" width="14.109375" style="1" customWidth="1"/>
    <col min="14608" max="14849" width="11.44140625" style="1"/>
    <col min="14850" max="14850" width="10.109375" style="1" customWidth="1"/>
    <col min="14851" max="14851" width="10.5546875" style="1" customWidth="1"/>
    <col min="14852" max="14852" width="12.5546875" style="1" customWidth="1"/>
    <col min="14853" max="14853" width="0" style="1" hidden="1" customWidth="1"/>
    <col min="14854" max="14854" width="11.33203125" style="1" customWidth="1"/>
    <col min="14855" max="14856" width="11.44140625" style="1"/>
    <col min="14857" max="14857" width="13.44140625" style="1" customWidth="1"/>
    <col min="14858" max="14858" width="12.109375" style="1" customWidth="1"/>
    <col min="14859" max="14860" width="12.44140625" style="1" customWidth="1"/>
    <col min="14861" max="14861" width="11.44140625" style="1"/>
    <col min="14862" max="14862" width="5.5546875" style="1" customWidth="1"/>
    <col min="14863" max="14863" width="14.109375" style="1" customWidth="1"/>
    <col min="14864" max="15105" width="11.44140625" style="1"/>
    <col min="15106" max="15106" width="10.109375" style="1" customWidth="1"/>
    <col min="15107" max="15107" width="10.5546875" style="1" customWidth="1"/>
    <col min="15108" max="15108" width="12.5546875" style="1" customWidth="1"/>
    <col min="15109" max="15109" width="0" style="1" hidden="1" customWidth="1"/>
    <col min="15110" max="15110" width="11.33203125" style="1" customWidth="1"/>
    <col min="15111" max="15112" width="11.44140625" style="1"/>
    <col min="15113" max="15113" width="13.44140625" style="1" customWidth="1"/>
    <col min="15114" max="15114" width="12.109375" style="1" customWidth="1"/>
    <col min="15115" max="15116" width="12.44140625" style="1" customWidth="1"/>
    <col min="15117" max="15117" width="11.44140625" style="1"/>
    <col min="15118" max="15118" width="5.5546875" style="1" customWidth="1"/>
    <col min="15119" max="15119" width="14.109375" style="1" customWidth="1"/>
    <col min="15120" max="15361" width="11.44140625" style="1"/>
    <col min="15362" max="15362" width="10.109375" style="1" customWidth="1"/>
    <col min="15363" max="15363" width="10.5546875" style="1" customWidth="1"/>
    <col min="15364" max="15364" width="12.5546875" style="1" customWidth="1"/>
    <col min="15365" max="15365" width="0" style="1" hidden="1" customWidth="1"/>
    <col min="15366" max="15366" width="11.33203125" style="1" customWidth="1"/>
    <col min="15367" max="15368" width="11.44140625" style="1"/>
    <col min="15369" max="15369" width="13.44140625" style="1" customWidth="1"/>
    <col min="15370" max="15370" width="12.109375" style="1" customWidth="1"/>
    <col min="15371" max="15372" width="12.44140625" style="1" customWidth="1"/>
    <col min="15373" max="15373" width="11.44140625" style="1"/>
    <col min="15374" max="15374" width="5.5546875" style="1" customWidth="1"/>
    <col min="15375" max="15375" width="14.109375" style="1" customWidth="1"/>
    <col min="15376" max="15617" width="11.44140625" style="1"/>
    <col min="15618" max="15618" width="10.109375" style="1" customWidth="1"/>
    <col min="15619" max="15619" width="10.5546875" style="1" customWidth="1"/>
    <col min="15620" max="15620" width="12.5546875" style="1" customWidth="1"/>
    <col min="15621" max="15621" width="0" style="1" hidden="1" customWidth="1"/>
    <col min="15622" max="15622" width="11.33203125" style="1" customWidth="1"/>
    <col min="15623" max="15624" width="11.44140625" style="1"/>
    <col min="15625" max="15625" width="13.44140625" style="1" customWidth="1"/>
    <col min="15626" max="15626" width="12.109375" style="1" customWidth="1"/>
    <col min="15627" max="15628" width="12.44140625" style="1" customWidth="1"/>
    <col min="15629" max="15629" width="11.44140625" style="1"/>
    <col min="15630" max="15630" width="5.5546875" style="1" customWidth="1"/>
    <col min="15631" max="15631" width="14.109375" style="1" customWidth="1"/>
    <col min="15632" max="15873" width="11.44140625" style="1"/>
    <col min="15874" max="15874" width="10.109375" style="1" customWidth="1"/>
    <col min="15875" max="15875" width="10.5546875" style="1" customWidth="1"/>
    <col min="15876" max="15876" width="12.5546875" style="1" customWidth="1"/>
    <col min="15877" max="15877" width="0" style="1" hidden="1" customWidth="1"/>
    <col min="15878" max="15878" width="11.33203125" style="1" customWidth="1"/>
    <col min="15879" max="15880" width="11.44140625" style="1"/>
    <col min="15881" max="15881" width="13.44140625" style="1" customWidth="1"/>
    <col min="15882" max="15882" width="12.109375" style="1" customWidth="1"/>
    <col min="15883" max="15884" width="12.44140625" style="1" customWidth="1"/>
    <col min="15885" max="15885" width="11.44140625" style="1"/>
    <col min="15886" max="15886" width="5.5546875" style="1" customWidth="1"/>
    <col min="15887" max="15887" width="14.109375" style="1" customWidth="1"/>
    <col min="15888" max="16129" width="11.44140625" style="1"/>
    <col min="16130" max="16130" width="10.109375" style="1" customWidth="1"/>
    <col min="16131" max="16131" width="10.5546875" style="1" customWidth="1"/>
    <col min="16132" max="16132" width="12.5546875" style="1" customWidth="1"/>
    <col min="16133" max="16133" width="0" style="1" hidden="1" customWidth="1"/>
    <col min="16134" max="16134" width="11.33203125" style="1" customWidth="1"/>
    <col min="16135" max="16136" width="11.44140625" style="1"/>
    <col min="16137" max="16137" width="13.44140625" style="1" customWidth="1"/>
    <col min="16138" max="16138" width="12.109375" style="1" customWidth="1"/>
    <col min="16139" max="16140" width="12.44140625" style="1" customWidth="1"/>
    <col min="16141" max="16141" width="11.44140625" style="1"/>
    <col min="16142" max="16142" width="5.5546875" style="1" customWidth="1"/>
    <col min="16143" max="16143" width="14.109375" style="1" customWidth="1"/>
    <col min="16144" max="16384" width="11.44140625" style="1"/>
  </cols>
  <sheetData>
    <row r="1" spans="1:17" ht="21.75" customHeight="1" thickBot="1" x14ac:dyDescent="0.35">
      <c r="A1" s="193" t="s">
        <v>105</v>
      </c>
      <c r="B1" s="194"/>
      <c r="C1" s="194"/>
      <c r="D1" s="194"/>
      <c r="E1" s="195"/>
      <c r="F1" s="202" t="s">
        <v>106</v>
      </c>
      <c r="G1" s="202"/>
      <c r="H1" s="202"/>
      <c r="I1" s="202"/>
      <c r="J1" s="202"/>
      <c r="K1" s="202"/>
      <c r="L1" s="202"/>
      <c r="M1" s="202"/>
      <c r="N1" s="202"/>
      <c r="O1" s="203"/>
    </row>
    <row r="2" spans="1:17" ht="45" customHeight="1" thickBot="1" x14ac:dyDescent="0.35">
      <c r="A2" s="196"/>
      <c r="B2" s="197"/>
      <c r="C2" s="197"/>
      <c r="D2" s="197"/>
      <c r="E2" s="198"/>
      <c r="F2" s="202" t="s">
        <v>107</v>
      </c>
      <c r="G2" s="202"/>
      <c r="H2" s="202"/>
      <c r="I2" s="202"/>
      <c r="J2" s="202"/>
      <c r="K2" s="202"/>
      <c r="L2" s="202"/>
      <c r="M2" s="202"/>
      <c r="N2" s="202"/>
      <c r="O2" s="203"/>
      <c r="Q2" s="2" t="e">
        <f ca="1">MID(CELL("nombrearchivo",'[1]1'!E10),FIND("]", CELL("nombrearchivo",'[1]1'!E10),1)+1,LEN(CELL("nombrearchivo",'[1]1'!E10))-FIND("]",CELL("nombrearchivo",'[1]1'!E10),1))</f>
        <v>#N/A</v>
      </c>
    </row>
    <row r="3" spans="1:17" s="3" customFormat="1" ht="19.5" customHeight="1" thickBot="1" x14ac:dyDescent="0.35">
      <c r="A3" s="199"/>
      <c r="B3" s="200"/>
      <c r="C3" s="200"/>
      <c r="D3" s="200"/>
      <c r="E3" s="201"/>
      <c r="F3" s="204" t="s">
        <v>108</v>
      </c>
      <c r="G3" s="204"/>
      <c r="H3" s="204"/>
      <c r="I3" s="204"/>
      <c r="J3" s="204"/>
      <c r="K3" s="204"/>
      <c r="L3" s="204"/>
      <c r="M3" s="204"/>
      <c r="N3" s="204"/>
      <c r="O3" s="205"/>
      <c r="Q3" s="4"/>
    </row>
    <row r="4" spans="1:17" s="3" customFormat="1" ht="15.6" x14ac:dyDescent="0.3">
      <c r="A4" s="206" t="s">
        <v>109</v>
      </c>
      <c r="B4" s="207"/>
      <c r="C4" s="207"/>
      <c r="D4" s="207"/>
      <c r="E4" s="208" t="str">
        <f>[1]GENERAL!AC$2</f>
        <v>PLANTA</v>
      </c>
      <c r="F4" s="208"/>
      <c r="G4" s="208"/>
      <c r="H4" s="5"/>
      <c r="I4" s="5"/>
      <c r="J4" s="5"/>
      <c r="K4" s="5"/>
      <c r="L4" s="5"/>
      <c r="M4" s="5"/>
      <c r="N4" s="5"/>
      <c r="O4" s="6"/>
    </row>
    <row r="5" spans="1:17" s="3" customFormat="1" ht="15.6" x14ac:dyDescent="0.3">
      <c r="A5" s="211" t="s">
        <v>110</v>
      </c>
      <c r="B5" s="212"/>
      <c r="C5" s="212"/>
      <c r="D5" s="212"/>
      <c r="E5" s="213" t="s">
        <v>8</v>
      </c>
      <c r="F5" s="213"/>
      <c r="G5" s="213"/>
      <c r="H5" s="7"/>
      <c r="I5" s="7"/>
      <c r="J5" s="7"/>
      <c r="K5" s="7"/>
      <c r="L5" s="7"/>
      <c r="M5" s="7"/>
      <c r="N5" s="7"/>
      <c r="O5" s="8"/>
    </row>
    <row r="6" spans="1:17" s="3" customFormat="1" ht="15.6" x14ac:dyDescent="0.3">
      <c r="A6" s="211" t="s">
        <v>111</v>
      </c>
      <c r="B6" s="212"/>
      <c r="C6" s="212"/>
      <c r="D6" s="212"/>
      <c r="E6" s="9" t="s">
        <v>131</v>
      </c>
      <c r="F6" s="7"/>
      <c r="G6" s="7"/>
      <c r="H6" s="7"/>
      <c r="I6" s="7"/>
      <c r="J6" s="7"/>
      <c r="K6" s="7"/>
      <c r="L6" s="7"/>
      <c r="M6" s="7"/>
      <c r="N6" s="7"/>
      <c r="O6" s="8"/>
    </row>
    <row r="7" spans="1:17" s="3" customFormat="1" ht="16.2" thickBot="1" x14ac:dyDescent="0.35">
      <c r="A7" s="10" t="s">
        <v>352</v>
      </c>
      <c r="B7" s="11"/>
      <c r="C7" s="11"/>
      <c r="D7" s="11"/>
      <c r="E7" s="9" t="s">
        <v>315</v>
      </c>
      <c r="F7" s="12"/>
      <c r="G7" s="12"/>
      <c r="H7" s="12"/>
      <c r="I7" s="12"/>
      <c r="J7" s="12"/>
      <c r="K7" s="12"/>
      <c r="L7" s="12"/>
      <c r="M7" s="12"/>
      <c r="N7" s="12"/>
      <c r="O7" s="13"/>
    </row>
    <row r="8" spans="1:17" ht="25.2" thickBot="1" x14ac:dyDescent="0.35">
      <c r="A8" s="188" t="s">
        <v>316</v>
      </c>
      <c r="B8" s="189"/>
      <c r="C8" s="189"/>
      <c r="D8" s="189"/>
      <c r="E8" s="189"/>
      <c r="F8" s="189"/>
      <c r="G8" s="189"/>
      <c r="H8" s="189"/>
      <c r="I8" s="189"/>
      <c r="J8" s="189"/>
      <c r="K8" s="189"/>
      <c r="L8" s="189"/>
      <c r="M8" s="189"/>
      <c r="N8" s="189"/>
      <c r="O8" s="190"/>
    </row>
    <row r="9" spans="1:17" ht="15" customHeight="1" x14ac:dyDescent="0.3">
      <c r="A9" s="214" t="s">
        <v>112</v>
      </c>
      <c r="B9" s="215"/>
      <c r="C9" s="218" t="s">
        <v>113</v>
      </c>
      <c r="D9" s="54"/>
      <c r="E9" s="220" t="s">
        <v>114</v>
      </c>
      <c r="F9" s="221"/>
      <c r="G9" s="220" t="s">
        <v>115</v>
      </c>
      <c r="H9" s="221"/>
      <c r="I9" s="223" t="s">
        <v>116</v>
      </c>
      <c r="J9" s="223" t="s">
        <v>117</v>
      </c>
      <c r="K9" s="223" t="s">
        <v>118</v>
      </c>
      <c r="L9" s="225" t="s">
        <v>119</v>
      </c>
      <c r="M9" s="227"/>
      <c r="N9" s="227"/>
      <c r="O9" s="229" t="s">
        <v>7</v>
      </c>
    </row>
    <row r="10" spans="1:17" ht="31.5" customHeight="1" thickBot="1" x14ac:dyDescent="0.35">
      <c r="A10" s="216"/>
      <c r="B10" s="217"/>
      <c r="C10" s="219"/>
      <c r="D10" s="55"/>
      <c r="E10" s="219"/>
      <c r="F10" s="222"/>
      <c r="G10" s="219"/>
      <c r="H10" s="222"/>
      <c r="I10" s="224"/>
      <c r="J10" s="224"/>
      <c r="K10" s="224"/>
      <c r="L10" s="226"/>
      <c r="M10" s="228"/>
      <c r="N10" s="228"/>
      <c r="O10" s="230"/>
    </row>
    <row r="11" spans="1:17" ht="44.25" customHeight="1" thickBot="1" x14ac:dyDescent="0.35">
      <c r="A11" s="250" t="s">
        <v>299</v>
      </c>
      <c r="B11" s="251"/>
      <c r="C11" s="52">
        <f>O15</f>
        <v>4</v>
      </c>
      <c r="D11" s="53"/>
      <c r="E11" s="209">
        <f>O17</f>
        <v>0</v>
      </c>
      <c r="F11" s="210"/>
      <c r="G11" s="209">
        <f>O19</f>
        <v>3</v>
      </c>
      <c r="H11" s="210"/>
      <c r="I11" s="18">
        <f>O21</f>
        <v>0</v>
      </c>
      <c r="J11" s="18">
        <f>O28</f>
        <v>6.62</v>
      </c>
      <c r="K11" s="18">
        <f>O33</f>
        <v>10</v>
      </c>
      <c r="L11" s="19">
        <f>O38</f>
        <v>0</v>
      </c>
      <c r="M11" s="20"/>
      <c r="N11" s="20"/>
      <c r="O11" s="21">
        <f>IF( SUM(C11:L11)&lt;=40,SUM(C11:L11),"EXCEDE LOS 40 PUNTOS")</f>
        <v>23.62</v>
      </c>
    </row>
    <row r="12" spans="1:17" ht="15.6" thickTop="1" thickBot="1" x14ac:dyDescent="0.35">
      <c r="A12" s="22"/>
      <c r="B12" s="9"/>
      <c r="C12" s="9"/>
      <c r="D12" s="9"/>
      <c r="E12" s="9"/>
      <c r="F12" s="9"/>
      <c r="G12" s="9"/>
      <c r="H12" s="9"/>
      <c r="I12" s="9"/>
      <c r="J12" s="9"/>
      <c r="K12" s="9"/>
      <c r="L12" s="9"/>
      <c r="M12" s="9"/>
      <c r="N12" s="9"/>
      <c r="O12" s="23"/>
    </row>
    <row r="13" spans="1:17" ht="18" thickBot="1" x14ac:dyDescent="0.35">
      <c r="A13" s="258" t="s">
        <v>120</v>
      </c>
      <c r="B13" s="259"/>
      <c r="C13" s="259"/>
      <c r="D13" s="259"/>
      <c r="E13" s="259"/>
      <c r="F13" s="259"/>
      <c r="G13" s="259"/>
      <c r="H13" s="259"/>
      <c r="I13" s="259"/>
      <c r="J13" s="259"/>
      <c r="K13" s="259"/>
      <c r="L13" s="259"/>
      <c r="M13" s="259"/>
      <c r="N13" s="260"/>
      <c r="O13" s="24" t="s">
        <v>121</v>
      </c>
    </row>
    <row r="14" spans="1:17" ht="23.4" thickBot="1" x14ac:dyDescent="0.35">
      <c r="A14" s="241" t="s">
        <v>122</v>
      </c>
      <c r="B14" s="242"/>
      <c r="C14" s="242"/>
      <c r="D14" s="242"/>
      <c r="E14" s="242"/>
      <c r="F14" s="242"/>
      <c r="G14" s="242"/>
      <c r="H14" s="242"/>
      <c r="I14" s="242"/>
      <c r="J14" s="242"/>
      <c r="K14" s="242"/>
      <c r="L14" s="242"/>
      <c r="M14" s="243"/>
      <c r="N14" s="9"/>
      <c r="O14" s="23"/>
    </row>
    <row r="15" spans="1:17" ht="31.5" customHeight="1" thickBot="1" x14ac:dyDescent="0.35">
      <c r="A15" s="244" t="s">
        <v>123</v>
      </c>
      <c r="B15" s="245"/>
      <c r="C15" s="25"/>
      <c r="D15" s="246" t="s">
        <v>300</v>
      </c>
      <c r="E15" s="247"/>
      <c r="F15" s="247"/>
      <c r="G15" s="247"/>
      <c r="H15" s="247"/>
      <c r="I15" s="247"/>
      <c r="J15" s="247"/>
      <c r="K15" s="247"/>
      <c r="L15" s="247"/>
      <c r="M15" s="248"/>
      <c r="N15" s="26"/>
      <c r="O15" s="27">
        <v>4</v>
      </c>
    </row>
    <row r="16" spans="1:17" ht="15" thickBot="1" x14ac:dyDescent="0.35">
      <c r="A16" s="28"/>
      <c r="B16" s="9"/>
      <c r="C16" s="9"/>
      <c r="D16" s="29"/>
      <c r="E16" s="9"/>
      <c r="F16" s="9"/>
      <c r="G16" s="9"/>
      <c r="H16" s="9"/>
      <c r="I16" s="9"/>
      <c r="J16" s="9"/>
      <c r="K16" s="9"/>
      <c r="L16" s="9"/>
      <c r="M16" s="9"/>
      <c r="N16" s="9"/>
      <c r="O16" s="30"/>
    </row>
    <row r="17" spans="1:18" ht="40.5" customHeight="1" thickBot="1" x14ac:dyDescent="0.35">
      <c r="A17" s="231" t="s">
        <v>124</v>
      </c>
      <c r="B17" s="232"/>
      <c r="C17" s="9"/>
      <c r="D17" s="31"/>
      <c r="E17" s="249" t="s">
        <v>301</v>
      </c>
      <c r="F17" s="233"/>
      <c r="G17" s="233"/>
      <c r="H17" s="233"/>
      <c r="I17" s="233"/>
      <c r="J17" s="233"/>
      <c r="K17" s="233"/>
      <c r="L17" s="233"/>
      <c r="M17" s="234"/>
      <c r="N17" s="26"/>
      <c r="O17" s="27"/>
    </row>
    <row r="18" spans="1:18" ht="15" thickBot="1" x14ac:dyDescent="0.35">
      <c r="A18" s="28"/>
      <c r="B18" s="9"/>
      <c r="C18" s="9"/>
      <c r="D18" s="29"/>
      <c r="E18" s="9"/>
      <c r="F18" s="9"/>
      <c r="G18" s="9"/>
      <c r="H18" s="9"/>
      <c r="I18" s="9"/>
      <c r="J18" s="9"/>
      <c r="K18" s="9"/>
      <c r="L18" s="9"/>
      <c r="M18" s="9"/>
      <c r="N18" s="9"/>
      <c r="O18" s="30"/>
    </row>
    <row r="19" spans="1:18" ht="40.5" customHeight="1" thickBot="1" x14ac:dyDescent="0.35">
      <c r="A19" s="231" t="s">
        <v>125</v>
      </c>
      <c r="B19" s="232"/>
      <c r="C19" s="25"/>
      <c r="D19" s="56"/>
      <c r="E19" s="233" t="s">
        <v>302</v>
      </c>
      <c r="F19" s="233"/>
      <c r="G19" s="233"/>
      <c r="H19" s="233"/>
      <c r="I19" s="233"/>
      <c r="J19" s="233"/>
      <c r="K19" s="233"/>
      <c r="L19" s="233"/>
      <c r="M19" s="234"/>
      <c r="N19" s="26"/>
      <c r="O19" s="27">
        <v>3</v>
      </c>
    </row>
    <row r="20" spans="1:18" ht="15" thickBot="1" x14ac:dyDescent="0.35">
      <c r="A20" s="28"/>
      <c r="B20" s="9"/>
      <c r="C20" s="9"/>
      <c r="D20" s="9"/>
      <c r="E20" s="9"/>
      <c r="F20" s="9"/>
      <c r="G20" s="9"/>
      <c r="H20" s="9"/>
      <c r="I20" s="9"/>
      <c r="J20" s="9"/>
      <c r="K20" s="9"/>
      <c r="L20" s="9"/>
      <c r="M20" s="9"/>
      <c r="N20" s="9"/>
      <c r="O20" s="30"/>
    </row>
    <row r="21" spans="1:18" ht="48.75" customHeight="1" thickBot="1" x14ac:dyDescent="0.35">
      <c r="A21" s="231" t="s">
        <v>126</v>
      </c>
      <c r="B21" s="232"/>
      <c r="C21" s="25"/>
      <c r="D21" s="235"/>
      <c r="E21" s="236"/>
      <c r="F21" s="236"/>
      <c r="G21" s="236"/>
      <c r="H21" s="236"/>
      <c r="I21" s="236"/>
      <c r="J21" s="236"/>
      <c r="K21" s="236"/>
      <c r="L21" s="236"/>
      <c r="M21" s="237"/>
      <c r="N21" s="26"/>
      <c r="O21" s="27"/>
      <c r="P21" s="67"/>
    </row>
    <row r="22" spans="1:18" ht="16.2" thickBot="1" x14ac:dyDescent="0.35">
      <c r="A22" s="33"/>
      <c r="B22" s="34"/>
      <c r="C22" s="35"/>
      <c r="D22" s="36"/>
      <c r="E22" s="36"/>
      <c r="F22" s="36"/>
      <c r="G22" s="36"/>
      <c r="H22" s="36"/>
      <c r="I22" s="36"/>
      <c r="J22" s="36"/>
      <c r="K22" s="36"/>
      <c r="L22" s="36"/>
      <c r="M22" s="36"/>
      <c r="N22" s="35"/>
      <c r="O22" s="37"/>
    </row>
    <row r="23" spans="1:18" ht="18.600000000000001" thickTop="1" thickBot="1" x14ac:dyDescent="0.35">
      <c r="A23" s="238" t="s">
        <v>1</v>
      </c>
      <c r="B23" s="239"/>
      <c r="C23" s="239"/>
      <c r="D23" s="239"/>
      <c r="E23" s="239"/>
      <c r="F23" s="239"/>
      <c r="G23" s="239"/>
      <c r="H23" s="239"/>
      <c r="I23" s="239"/>
      <c r="J23" s="239"/>
      <c r="K23" s="239"/>
      <c r="L23" s="239"/>
      <c r="M23" s="240"/>
      <c r="N23" s="9"/>
      <c r="O23" s="38">
        <f>IF( SUM(O15:O21)&lt;=10,SUM(O15:O21),"EXCEDE LOS 10 PUNTOS VALIDOS")</f>
        <v>7</v>
      </c>
    </row>
    <row r="24" spans="1:18" ht="18" thickBot="1" x14ac:dyDescent="0.35">
      <c r="A24" s="39"/>
      <c r="B24" s="40"/>
      <c r="C24" s="40"/>
      <c r="D24" s="40"/>
      <c r="E24" s="40"/>
      <c r="F24" s="40"/>
      <c r="G24" s="40"/>
      <c r="H24" s="40"/>
      <c r="I24" s="40"/>
      <c r="J24" s="40"/>
      <c r="K24" s="40"/>
      <c r="L24" s="40"/>
      <c r="M24" s="40"/>
      <c r="N24" s="9"/>
      <c r="O24" s="37"/>
    </row>
    <row r="25" spans="1:18" ht="23.4" thickBot="1" x14ac:dyDescent="0.35">
      <c r="A25" s="241" t="s">
        <v>127</v>
      </c>
      <c r="B25" s="242"/>
      <c r="C25" s="242"/>
      <c r="D25" s="242"/>
      <c r="E25" s="242"/>
      <c r="F25" s="242"/>
      <c r="G25" s="242"/>
      <c r="H25" s="242"/>
      <c r="I25" s="242"/>
      <c r="J25" s="242"/>
      <c r="K25" s="242"/>
      <c r="L25" s="242"/>
      <c r="M25" s="243"/>
      <c r="N25" s="9"/>
      <c r="O25" s="37"/>
    </row>
    <row r="26" spans="1:18" ht="163.80000000000001" customHeight="1" thickBot="1" x14ac:dyDescent="0.35">
      <c r="A26" s="244" t="s">
        <v>128</v>
      </c>
      <c r="B26" s="245"/>
      <c r="C26" s="25"/>
      <c r="D26" s="246" t="s">
        <v>318</v>
      </c>
      <c r="E26" s="247"/>
      <c r="F26" s="247"/>
      <c r="G26" s="247"/>
      <c r="H26" s="247"/>
      <c r="I26" s="247"/>
      <c r="J26" s="247"/>
      <c r="K26" s="247"/>
      <c r="L26" s="247"/>
      <c r="M26" s="248"/>
      <c r="N26" s="26"/>
      <c r="O26" s="27">
        <f>1.58+1.54+3.5</f>
        <v>6.62</v>
      </c>
      <c r="Q26" s="41"/>
      <c r="R26" s="41"/>
    </row>
    <row r="27" spans="1:18" ht="16.2" thickBot="1" x14ac:dyDescent="0.35">
      <c r="A27" s="33"/>
      <c r="B27" s="34"/>
      <c r="C27" s="35"/>
      <c r="D27" s="36"/>
      <c r="E27" s="36"/>
      <c r="F27" s="36"/>
      <c r="G27" s="36"/>
      <c r="H27" s="36"/>
      <c r="I27" s="36"/>
      <c r="J27" s="36"/>
      <c r="K27" s="36"/>
      <c r="L27" s="36"/>
      <c r="M27" s="36"/>
      <c r="N27" s="35"/>
      <c r="O27" s="37"/>
    </row>
    <row r="28" spans="1:18" ht="18.600000000000001" thickTop="1" thickBot="1" x14ac:dyDescent="0.35">
      <c r="A28" s="238" t="s">
        <v>2</v>
      </c>
      <c r="B28" s="239"/>
      <c r="C28" s="239"/>
      <c r="D28" s="239"/>
      <c r="E28" s="239"/>
      <c r="F28" s="239"/>
      <c r="G28" s="239"/>
      <c r="H28" s="239"/>
      <c r="I28" s="239"/>
      <c r="J28" s="239"/>
      <c r="K28" s="239"/>
      <c r="L28" s="239"/>
      <c r="M28" s="240"/>
      <c r="N28" s="35"/>
      <c r="O28" s="38">
        <f>IF(O26&lt;=10,O26,"EXCEDE LOS 10 PUNTOS PERMITIDOS")</f>
        <v>6.62</v>
      </c>
      <c r="Q28" s="41"/>
      <c r="R28" s="41"/>
    </row>
    <row r="29" spans="1:18" ht="15" thickBot="1" x14ac:dyDescent="0.35">
      <c r="A29" s="42"/>
      <c r="B29" s="43"/>
      <c r="C29" s="43"/>
      <c r="D29" s="43"/>
      <c r="E29" s="43"/>
      <c r="F29" s="43"/>
      <c r="G29" s="43"/>
      <c r="H29" s="43"/>
      <c r="I29" s="43"/>
      <c r="J29" s="43"/>
      <c r="K29" s="43"/>
      <c r="L29" s="43"/>
      <c r="M29" s="43"/>
      <c r="N29" s="43"/>
      <c r="O29" s="37"/>
    </row>
    <row r="30" spans="1:18" ht="23.4" thickBot="1" x14ac:dyDescent="0.35">
      <c r="A30" s="241" t="s">
        <v>129</v>
      </c>
      <c r="B30" s="242"/>
      <c r="C30" s="242"/>
      <c r="D30" s="242"/>
      <c r="E30" s="242"/>
      <c r="F30" s="242"/>
      <c r="G30" s="242"/>
      <c r="H30" s="242"/>
      <c r="I30" s="242"/>
      <c r="J30" s="242"/>
      <c r="K30" s="242"/>
      <c r="L30" s="242"/>
      <c r="M30" s="243"/>
      <c r="N30" s="43"/>
      <c r="O30" s="37"/>
    </row>
    <row r="31" spans="1:18" ht="180.75" customHeight="1" thickBot="1" x14ac:dyDescent="0.35">
      <c r="A31" s="244" t="s">
        <v>3</v>
      </c>
      <c r="B31" s="245"/>
      <c r="C31" s="25"/>
      <c r="D31" s="246" t="s">
        <v>303</v>
      </c>
      <c r="E31" s="247"/>
      <c r="F31" s="247"/>
      <c r="G31" s="247"/>
      <c r="H31" s="247"/>
      <c r="I31" s="247"/>
      <c r="J31" s="247"/>
      <c r="K31" s="247"/>
      <c r="L31" s="247"/>
      <c r="M31" s="248"/>
      <c r="N31" s="26"/>
      <c r="O31" s="27">
        <v>10</v>
      </c>
    </row>
    <row r="32" spans="1:18" ht="15" thickBot="1" x14ac:dyDescent="0.35">
      <c r="A32" s="44"/>
      <c r="B32" s="9"/>
      <c r="C32" s="9"/>
      <c r="D32" s="9"/>
      <c r="E32" s="9"/>
      <c r="F32" s="9"/>
      <c r="G32" s="9"/>
      <c r="H32" s="9"/>
      <c r="I32" s="9"/>
      <c r="J32" s="9"/>
      <c r="K32" s="9"/>
      <c r="L32" s="9"/>
      <c r="M32" s="9"/>
      <c r="N32" s="9"/>
      <c r="O32" s="37"/>
    </row>
    <row r="33" spans="1:15" ht="18.600000000000001" thickTop="1" thickBot="1" x14ac:dyDescent="0.35">
      <c r="A33" s="238" t="s">
        <v>4</v>
      </c>
      <c r="B33" s="239"/>
      <c r="C33" s="239"/>
      <c r="D33" s="239"/>
      <c r="E33" s="239"/>
      <c r="F33" s="239"/>
      <c r="G33" s="239"/>
      <c r="H33" s="239"/>
      <c r="I33" s="239"/>
      <c r="J33" s="239"/>
      <c r="K33" s="239"/>
      <c r="L33" s="239"/>
      <c r="M33" s="240"/>
      <c r="N33" s="35"/>
      <c r="O33" s="38">
        <f>IF(O31&lt;=10,O31,"EXCEDE LOS 10 PUNTOS PERMITIDOS")</f>
        <v>10</v>
      </c>
    </row>
    <row r="34" spans="1:15" ht="15" thickBot="1" x14ac:dyDescent="0.35">
      <c r="A34" s="44"/>
      <c r="B34" s="9"/>
      <c r="C34" s="9"/>
      <c r="D34" s="9"/>
      <c r="E34" s="9"/>
      <c r="F34" s="9"/>
      <c r="G34" s="9"/>
      <c r="H34" s="9"/>
      <c r="I34" s="9"/>
      <c r="J34" s="9"/>
      <c r="K34" s="9"/>
      <c r="L34" s="9"/>
      <c r="M34" s="9"/>
      <c r="N34" s="9"/>
      <c r="O34" s="37"/>
    </row>
    <row r="35" spans="1:15" ht="23.4" thickBot="1" x14ac:dyDescent="0.35">
      <c r="A35" s="241" t="s">
        <v>130</v>
      </c>
      <c r="B35" s="242"/>
      <c r="C35" s="242"/>
      <c r="D35" s="242"/>
      <c r="E35" s="242"/>
      <c r="F35" s="242"/>
      <c r="G35" s="242"/>
      <c r="H35" s="242"/>
      <c r="I35" s="242"/>
      <c r="J35" s="242"/>
      <c r="K35" s="242"/>
      <c r="L35" s="242"/>
      <c r="M35" s="243"/>
      <c r="N35" s="9"/>
      <c r="O35" s="37"/>
    </row>
    <row r="36" spans="1:15" ht="135" customHeight="1" thickBot="1" x14ac:dyDescent="0.35">
      <c r="A36" s="231" t="s">
        <v>5</v>
      </c>
      <c r="B36" s="232"/>
      <c r="C36" s="25"/>
      <c r="D36" s="246" t="s">
        <v>304</v>
      </c>
      <c r="E36" s="247"/>
      <c r="F36" s="247"/>
      <c r="G36" s="247"/>
      <c r="H36" s="247"/>
      <c r="I36" s="247"/>
      <c r="J36" s="247"/>
      <c r="K36" s="247"/>
      <c r="L36" s="247"/>
      <c r="M36" s="248"/>
      <c r="N36" s="26"/>
      <c r="O36" s="27">
        <v>0</v>
      </c>
    </row>
    <row r="37" spans="1:15" ht="16.2" thickBot="1" x14ac:dyDescent="0.35">
      <c r="A37" s="33"/>
      <c r="B37" s="34"/>
      <c r="C37" s="35"/>
      <c r="D37" s="36"/>
      <c r="E37" s="36"/>
      <c r="F37" s="36"/>
      <c r="G37" s="36"/>
      <c r="H37" s="36"/>
      <c r="I37" s="36"/>
      <c r="J37" s="36"/>
      <c r="K37" s="36"/>
      <c r="L37" s="36"/>
      <c r="M37" s="36"/>
      <c r="N37" s="35"/>
      <c r="O37" s="37"/>
    </row>
    <row r="38" spans="1:15" ht="18.600000000000001" thickTop="1" thickBot="1" x14ac:dyDescent="0.35">
      <c r="A38" s="238" t="s">
        <v>6</v>
      </c>
      <c r="B38" s="239"/>
      <c r="C38" s="239"/>
      <c r="D38" s="239"/>
      <c r="E38" s="239"/>
      <c r="F38" s="239"/>
      <c r="G38" s="239"/>
      <c r="H38" s="239"/>
      <c r="I38" s="239"/>
      <c r="J38" s="239"/>
      <c r="K38" s="239"/>
      <c r="L38" s="239"/>
      <c r="M38" s="240"/>
      <c r="N38" s="35"/>
      <c r="O38" s="38">
        <f>IF(O36&lt;=10,O36,"EXCEDE LOS 10 PUNTOS PERMITIDOS")</f>
        <v>0</v>
      </c>
    </row>
    <row r="39" spans="1:15" x14ac:dyDescent="0.3">
      <c r="A39" s="44"/>
      <c r="B39" s="9"/>
      <c r="C39" s="9"/>
      <c r="D39" s="9"/>
      <c r="E39" s="9"/>
      <c r="F39" s="9"/>
      <c r="G39" s="9"/>
      <c r="H39" s="9"/>
      <c r="I39" s="9"/>
      <c r="J39" s="9"/>
      <c r="K39" s="9"/>
      <c r="L39" s="9"/>
      <c r="M39" s="9"/>
      <c r="N39" s="9"/>
      <c r="O39" s="37"/>
    </row>
    <row r="40" spans="1:15" ht="15" thickBot="1" x14ac:dyDescent="0.35">
      <c r="A40" s="44"/>
      <c r="B40" s="9"/>
      <c r="C40" s="9"/>
      <c r="D40" s="9"/>
      <c r="E40" s="9"/>
      <c r="F40" s="9"/>
      <c r="G40" s="9"/>
      <c r="H40" s="9"/>
      <c r="I40" s="9"/>
      <c r="J40" s="9"/>
      <c r="K40" s="9"/>
      <c r="L40" s="9"/>
      <c r="M40" s="9"/>
      <c r="N40" s="9"/>
      <c r="O40" s="45"/>
    </row>
    <row r="41" spans="1:15" ht="24" thickTop="1" thickBot="1" x14ac:dyDescent="0.35">
      <c r="A41" s="252" t="s">
        <v>7</v>
      </c>
      <c r="B41" s="253"/>
      <c r="C41" s="253"/>
      <c r="D41" s="253"/>
      <c r="E41" s="253"/>
      <c r="F41" s="253"/>
      <c r="G41" s="253"/>
      <c r="H41" s="253"/>
      <c r="I41" s="253"/>
      <c r="J41" s="253"/>
      <c r="K41" s="253"/>
      <c r="L41" s="253"/>
      <c r="M41" s="254"/>
      <c r="N41" s="46"/>
      <c r="O41" s="47">
        <f>IF((O23+O28+O33+O38)&lt;=40,(O23+O28+O33+O38),"ERROR EXCEDE LOS 30 PUNTOS")</f>
        <v>23.62</v>
      </c>
    </row>
    <row r="42" spans="1:15" x14ac:dyDescent="0.3">
      <c r="A42" s="48"/>
      <c r="B42" s="9"/>
      <c r="C42" s="9"/>
      <c r="D42" s="9"/>
      <c r="E42" s="9"/>
      <c r="F42" s="9"/>
      <c r="G42" s="9"/>
      <c r="H42" s="9"/>
      <c r="I42" s="9"/>
      <c r="J42" s="9"/>
      <c r="K42" s="9"/>
      <c r="L42" s="9"/>
      <c r="M42" s="9"/>
      <c r="N42" s="9"/>
      <c r="O42" s="49"/>
    </row>
    <row r="43" spans="1:15" customFormat="1" x14ac:dyDescent="0.3"/>
    <row r="44" spans="1:15" s="78" customFormat="1" x14ac:dyDescent="0.3"/>
    <row r="45" spans="1:15" s="78" customFormat="1" ht="15" thickBot="1" x14ac:dyDescent="0.35"/>
    <row r="46" spans="1:15" s="3" customFormat="1" ht="25.2" thickBot="1" x14ac:dyDescent="0.35">
      <c r="A46" s="188" t="s">
        <v>322</v>
      </c>
      <c r="B46" s="189"/>
      <c r="C46" s="189"/>
      <c r="D46" s="189"/>
      <c r="E46" s="189"/>
      <c r="F46" s="189"/>
      <c r="G46" s="189"/>
      <c r="H46" s="189"/>
      <c r="I46" s="189"/>
      <c r="J46" s="189"/>
      <c r="K46" s="189"/>
      <c r="L46" s="189"/>
      <c r="M46" s="189"/>
      <c r="N46" s="189"/>
      <c r="O46" s="190"/>
    </row>
    <row r="47" spans="1:15" s="3" customFormat="1" ht="15" thickBot="1" x14ac:dyDescent="0.35">
      <c r="A47" s="44"/>
      <c r="B47" s="9"/>
      <c r="C47" s="9"/>
      <c r="D47" s="9"/>
      <c r="E47" s="9"/>
      <c r="F47" s="9"/>
      <c r="G47" s="9"/>
      <c r="H47" s="9"/>
      <c r="I47" s="9"/>
      <c r="J47" s="9"/>
      <c r="K47" s="9"/>
      <c r="L47" s="9"/>
      <c r="M47" s="9"/>
      <c r="N47" s="9"/>
      <c r="O47" s="23"/>
    </row>
    <row r="48" spans="1:15" s="3" customFormat="1" ht="36.75" customHeight="1" x14ac:dyDescent="0.3">
      <c r="A48" s="191" t="s">
        <v>323</v>
      </c>
      <c r="B48" s="191"/>
      <c r="C48" s="191"/>
      <c r="D48" s="191"/>
      <c r="E48" s="191"/>
      <c r="F48" s="192"/>
      <c r="G48" s="192"/>
      <c r="H48" s="192"/>
      <c r="I48" s="79" t="s">
        <v>324</v>
      </c>
      <c r="J48" s="80" t="s">
        <v>325</v>
      </c>
      <c r="K48" s="80" t="s">
        <v>326</v>
      </c>
      <c r="L48" s="77"/>
      <c r="M48" s="77"/>
      <c r="N48" s="9"/>
      <c r="O48" s="81" t="s">
        <v>327</v>
      </c>
    </row>
    <row r="49" spans="1:15" s="3" customFormat="1" ht="23.25" customHeight="1" x14ac:dyDescent="0.3">
      <c r="A49" s="82">
        <v>1</v>
      </c>
      <c r="B49" s="186" t="s">
        <v>328</v>
      </c>
      <c r="C49" s="186"/>
      <c r="D49" s="186"/>
      <c r="E49" s="186"/>
      <c r="F49" s="179"/>
      <c r="G49" s="179"/>
      <c r="H49" s="179"/>
      <c r="I49" s="83" t="s">
        <v>329</v>
      </c>
      <c r="J49" s="84">
        <v>2</v>
      </c>
      <c r="K49" s="84">
        <v>1</v>
      </c>
      <c r="L49" s="85"/>
      <c r="M49" s="43"/>
      <c r="N49" s="43"/>
      <c r="O49" s="86">
        <f>J49+K49</f>
        <v>3</v>
      </c>
    </row>
    <row r="50" spans="1:15" s="3" customFormat="1" x14ac:dyDescent="0.3">
      <c r="A50" s="82">
        <v>2</v>
      </c>
      <c r="B50" s="178" t="s">
        <v>330</v>
      </c>
      <c r="C50" s="186"/>
      <c r="D50" s="186"/>
      <c r="E50" s="186"/>
      <c r="F50" s="179"/>
      <c r="G50" s="179"/>
      <c r="H50" s="179"/>
      <c r="I50" s="83" t="s">
        <v>329</v>
      </c>
      <c r="J50" s="84">
        <v>2</v>
      </c>
      <c r="K50" s="84">
        <v>1</v>
      </c>
      <c r="L50" s="85"/>
      <c r="M50" s="43"/>
      <c r="N50" s="43"/>
      <c r="O50" s="86">
        <f t="shared" ref="O50:O56" si="0">J50+K50</f>
        <v>3</v>
      </c>
    </row>
    <row r="51" spans="1:15" s="3" customFormat="1" ht="37.5" customHeight="1" x14ac:dyDescent="0.3">
      <c r="A51" s="82">
        <v>3</v>
      </c>
      <c r="B51" s="186" t="s">
        <v>331</v>
      </c>
      <c r="C51" s="186"/>
      <c r="D51" s="186"/>
      <c r="E51" s="186"/>
      <c r="F51" s="179"/>
      <c r="G51" s="179"/>
      <c r="H51" s="179"/>
      <c r="I51" s="83" t="s">
        <v>332</v>
      </c>
      <c r="J51" s="84">
        <v>4</v>
      </c>
      <c r="K51" s="84">
        <v>2</v>
      </c>
      <c r="L51" s="85"/>
      <c r="M51" s="43"/>
      <c r="N51" s="43"/>
      <c r="O51" s="86">
        <f t="shared" si="0"/>
        <v>6</v>
      </c>
    </row>
    <row r="52" spans="1:15" s="3" customFormat="1" ht="37.5" customHeight="1" x14ac:dyDescent="0.3">
      <c r="A52" s="82">
        <v>4</v>
      </c>
      <c r="B52" s="186" t="s">
        <v>333</v>
      </c>
      <c r="C52" s="186"/>
      <c r="D52" s="186"/>
      <c r="E52" s="186"/>
      <c r="F52" s="179"/>
      <c r="G52" s="179"/>
      <c r="H52" s="179"/>
      <c r="I52" s="83" t="s">
        <v>334</v>
      </c>
      <c r="J52" s="84">
        <v>2</v>
      </c>
      <c r="K52" s="84">
        <v>3</v>
      </c>
      <c r="L52" s="85"/>
      <c r="M52" s="43"/>
      <c r="N52" s="43"/>
      <c r="O52" s="86">
        <f t="shared" si="0"/>
        <v>5</v>
      </c>
    </row>
    <row r="53" spans="1:15" s="3" customFormat="1" ht="37.5" customHeight="1" x14ac:dyDescent="0.3">
      <c r="A53" s="82">
        <v>5</v>
      </c>
      <c r="B53" s="186" t="s">
        <v>335</v>
      </c>
      <c r="C53" s="186"/>
      <c r="D53" s="186"/>
      <c r="E53" s="186"/>
      <c r="F53" s="179"/>
      <c r="G53" s="179"/>
      <c r="H53" s="179"/>
      <c r="I53" s="83" t="s">
        <v>334</v>
      </c>
      <c r="J53" s="84">
        <v>4</v>
      </c>
      <c r="K53" s="84">
        <v>3</v>
      </c>
      <c r="L53" s="85"/>
      <c r="M53" s="43"/>
      <c r="N53" s="43"/>
      <c r="O53" s="86">
        <f t="shared" si="0"/>
        <v>7</v>
      </c>
    </row>
    <row r="54" spans="1:15" s="3" customFormat="1" ht="37.5" customHeight="1" x14ac:dyDescent="0.3">
      <c r="A54" s="82">
        <v>6</v>
      </c>
      <c r="B54" s="186" t="s">
        <v>336</v>
      </c>
      <c r="C54" s="186"/>
      <c r="D54" s="186"/>
      <c r="E54" s="186"/>
      <c r="F54" s="179"/>
      <c r="G54" s="179"/>
      <c r="H54" s="179"/>
      <c r="I54" s="83" t="s">
        <v>334</v>
      </c>
      <c r="J54" s="84">
        <v>4</v>
      </c>
      <c r="K54" s="84">
        <v>2</v>
      </c>
      <c r="L54" s="85"/>
      <c r="M54" s="43"/>
      <c r="N54" s="43"/>
      <c r="O54" s="86">
        <f t="shared" si="0"/>
        <v>6</v>
      </c>
    </row>
    <row r="55" spans="1:15" s="3" customFormat="1" ht="37.5" customHeight="1" x14ac:dyDescent="0.3">
      <c r="A55" s="82">
        <v>7</v>
      </c>
      <c r="B55" s="186" t="s">
        <v>337</v>
      </c>
      <c r="C55" s="186"/>
      <c r="D55" s="186"/>
      <c r="E55" s="186"/>
      <c r="F55" s="179"/>
      <c r="G55" s="179"/>
      <c r="H55" s="179"/>
      <c r="I55" s="83" t="s">
        <v>334</v>
      </c>
      <c r="J55" s="84">
        <v>3</v>
      </c>
      <c r="K55" s="84">
        <v>3</v>
      </c>
      <c r="L55" s="85"/>
      <c r="M55" s="43"/>
      <c r="N55" s="43"/>
      <c r="O55" s="86">
        <f t="shared" si="0"/>
        <v>6</v>
      </c>
    </row>
    <row r="56" spans="1:15" s="3" customFormat="1" ht="16.2" thickBot="1" x14ac:dyDescent="0.35">
      <c r="A56" s="187" t="s">
        <v>338</v>
      </c>
      <c r="B56" s="187"/>
      <c r="C56" s="187"/>
      <c r="D56" s="187"/>
      <c r="E56" s="187"/>
      <c r="F56" s="187"/>
      <c r="G56" s="187"/>
      <c r="H56" s="187"/>
      <c r="I56" s="187"/>
      <c r="J56" s="87">
        <f>SUM(J49:J55)</f>
        <v>21</v>
      </c>
      <c r="K56" s="87">
        <f>SUM(K49:K55)</f>
        <v>15</v>
      </c>
      <c r="L56" s="88"/>
      <c r="M56" s="89"/>
      <c r="N56" s="43"/>
      <c r="O56" s="86">
        <f t="shared" si="0"/>
        <v>36</v>
      </c>
    </row>
    <row r="57" spans="1:15" s="3" customFormat="1" ht="18.600000000000001" customHeight="1" thickBot="1" x14ac:dyDescent="0.35">
      <c r="A57" s="168" t="s">
        <v>339</v>
      </c>
      <c r="B57" s="169"/>
      <c r="C57" s="169"/>
      <c r="D57" s="169"/>
      <c r="E57" s="169"/>
      <c r="F57" s="169"/>
      <c r="G57" s="169"/>
      <c r="H57" s="169"/>
      <c r="I57" s="169"/>
      <c r="J57" s="169"/>
      <c r="K57" s="170"/>
      <c r="L57" s="90"/>
      <c r="M57" s="9"/>
      <c r="N57" s="91"/>
      <c r="O57" s="92">
        <f>O56/2</f>
        <v>18</v>
      </c>
    </row>
    <row r="58" spans="1:15" s="78" customFormat="1" x14ac:dyDescent="0.3"/>
    <row r="59" spans="1:15" s="78" customFormat="1" ht="15" thickBot="1" x14ac:dyDescent="0.35"/>
    <row r="60" spans="1:15" s="3" customFormat="1" ht="33.6" customHeight="1" thickBot="1" x14ac:dyDescent="0.35">
      <c r="A60" s="171" t="s">
        <v>340</v>
      </c>
      <c r="B60" s="172"/>
      <c r="C60" s="172"/>
      <c r="D60" s="172"/>
      <c r="E60" s="172"/>
      <c r="F60" s="172"/>
      <c r="G60" s="172"/>
      <c r="H60" s="173"/>
      <c r="I60" s="93" t="s">
        <v>324</v>
      </c>
      <c r="J60" s="94" t="s">
        <v>325</v>
      </c>
      <c r="K60" s="77"/>
      <c r="L60" s="77"/>
      <c r="M60" s="95"/>
      <c r="N60" s="43"/>
      <c r="O60" s="81" t="s">
        <v>327</v>
      </c>
    </row>
    <row r="61" spans="1:15" s="3" customFormat="1" ht="40.5" customHeight="1" thickBot="1" x14ac:dyDescent="0.35">
      <c r="A61" s="96">
        <v>1</v>
      </c>
      <c r="B61" s="174" t="s">
        <v>341</v>
      </c>
      <c r="C61" s="174"/>
      <c r="D61" s="174"/>
      <c r="E61" s="174"/>
      <c r="F61" s="175"/>
      <c r="G61" s="176"/>
      <c r="H61" s="177"/>
      <c r="I61" s="97" t="s">
        <v>342</v>
      </c>
      <c r="J61" s="98">
        <v>7</v>
      </c>
      <c r="K61" s="95"/>
      <c r="L61" s="95"/>
      <c r="M61" s="95"/>
      <c r="N61" s="43"/>
      <c r="O61" s="99">
        <f>J61</f>
        <v>7</v>
      </c>
    </row>
    <row r="62" spans="1:15" s="3" customFormat="1" ht="40.5" customHeight="1" thickBot="1" x14ac:dyDescent="0.35">
      <c r="A62" s="100">
        <v>2</v>
      </c>
      <c r="B62" s="178" t="s">
        <v>343</v>
      </c>
      <c r="C62" s="178"/>
      <c r="D62" s="178"/>
      <c r="E62" s="178"/>
      <c r="F62" s="179"/>
      <c r="G62" s="180"/>
      <c r="H62" s="181"/>
      <c r="I62" s="101" t="s">
        <v>342</v>
      </c>
      <c r="J62" s="102">
        <v>7</v>
      </c>
      <c r="K62" s="95"/>
      <c r="L62" s="95"/>
      <c r="M62" s="95"/>
      <c r="N62" s="43"/>
      <c r="O62" s="99">
        <f>J62</f>
        <v>7</v>
      </c>
    </row>
    <row r="63" spans="1:15" s="3" customFormat="1" ht="40.5" customHeight="1" thickBot="1" x14ac:dyDescent="0.35">
      <c r="A63" s="103">
        <v>3</v>
      </c>
      <c r="B63" s="182" t="s">
        <v>344</v>
      </c>
      <c r="C63" s="182"/>
      <c r="D63" s="182"/>
      <c r="E63" s="182"/>
      <c r="F63" s="183"/>
      <c r="G63" s="184"/>
      <c r="H63" s="185"/>
      <c r="I63" s="104" t="s">
        <v>342</v>
      </c>
      <c r="J63" s="105">
        <v>7</v>
      </c>
      <c r="K63" s="95"/>
      <c r="L63" s="95"/>
      <c r="M63" s="95"/>
      <c r="N63" s="43"/>
      <c r="O63" s="99">
        <f>J63</f>
        <v>7</v>
      </c>
    </row>
    <row r="64" spans="1:15" s="3" customFormat="1" ht="16.2" thickBot="1" x14ac:dyDescent="0.35">
      <c r="A64" s="156" t="s">
        <v>345</v>
      </c>
      <c r="B64" s="157"/>
      <c r="C64" s="157"/>
      <c r="D64" s="157"/>
      <c r="E64" s="157"/>
      <c r="F64" s="157"/>
      <c r="G64" s="157"/>
      <c r="H64" s="157"/>
      <c r="I64" s="158"/>
      <c r="J64" s="24"/>
      <c r="K64" s="89"/>
      <c r="L64" s="89"/>
      <c r="M64" s="89"/>
      <c r="N64" s="43"/>
      <c r="O64" s="37"/>
    </row>
    <row r="65" spans="1:15" s="3" customFormat="1" ht="18.600000000000001" customHeight="1" thickTop="1" thickBot="1" x14ac:dyDescent="0.35">
      <c r="A65" s="159" t="s">
        <v>346</v>
      </c>
      <c r="B65" s="160"/>
      <c r="C65" s="160"/>
      <c r="D65" s="160"/>
      <c r="E65" s="160"/>
      <c r="F65" s="160"/>
      <c r="G65" s="160"/>
      <c r="H65" s="160"/>
      <c r="I65" s="160"/>
      <c r="J65" s="161"/>
      <c r="K65" s="106"/>
      <c r="L65" s="106"/>
      <c r="M65" s="89"/>
      <c r="N65" s="43"/>
      <c r="O65" s="107">
        <f>SUM(O61:O63)</f>
        <v>21</v>
      </c>
    </row>
    <row r="66" spans="1:15" s="78" customFormat="1" x14ac:dyDescent="0.3"/>
    <row r="67" spans="1:15" s="78" customFormat="1" ht="15" thickBot="1" x14ac:dyDescent="0.35"/>
    <row r="68" spans="1:15" ht="28.8" thickBot="1" x14ac:dyDescent="0.35">
      <c r="A68" s="162" t="s">
        <v>347</v>
      </c>
      <c r="B68" s="163"/>
      <c r="C68" s="163"/>
      <c r="D68" s="163"/>
      <c r="E68" s="163"/>
      <c r="F68" s="163"/>
      <c r="G68" s="163"/>
      <c r="H68" s="163"/>
      <c r="I68" s="163"/>
      <c r="J68" s="163"/>
      <c r="K68" s="163"/>
      <c r="L68" s="163"/>
      <c r="M68" s="163"/>
      <c r="N68" s="163"/>
      <c r="O68" s="164"/>
    </row>
    <row r="69" spans="1:15" ht="15" thickBot="1" x14ac:dyDescent="0.35">
      <c r="A69" s="44"/>
      <c r="B69" s="9"/>
      <c r="C69" s="9"/>
      <c r="D69" s="9"/>
      <c r="E69" s="9"/>
      <c r="F69" s="9"/>
      <c r="G69" s="9"/>
      <c r="H69" s="9"/>
      <c r="I69" s="9"/>
      <c r="J69" s="9"/>
      <c r="K69" s="9"/>
      <c r="L69" s="9"/>
      <c r="M69" s="9"/>
      <c r="N69" s="9"/>
      <c r="O69" s="23"/>
    </row>
    <row r="70" spans="1:15" ht="18" thickTop="1" x14ac:dyDescent="0.3">
      <c r="A70" s="165" t="s">
        <v>7</v>
      </c>
      <c r="B70" s="166"/>
      <c r="C70" s="166"/>
      <c r="D70" s="166"/>
      <c r="E70" s="166"/>
      <c r="F70" s="166"/>
      <c r="G70" s="166"/>
      <c r="H70" s="166"/>
      <c r="I70" s="166"/>
      <c r="J70" s="166"/>
      <c r="K70" s="167"/>
      <c r="L70" s="108"/>
      <c r="M70" s="108"/>
      <c r="N70" s="109"/>
      <c r="O70" s="110">
        <f>O11</f>
        <v>23.62</v>
      </c>
    </row>
    <row r="71" spans="1:15" ht="17.399999999999999" x14ac:dyDescent="0.3">
      <c r="A71" s="148" t="s">
        <v>348</v>
      </c>
      <c r="B71" s="149"/>
      <c r="C71" s="149"/>
      <c r="D71" s="149"/>
      <c r="E71" s="149"/>
      <c r="F71" s="149"/>
      <c r="G71" s="149"/>
      <c r="H71" s="149"/>
      <c r="I71" s="149"/>
      <c r="J71" s="149"/>
      <c r="K71" s="150"/>
      <c r="L71" s="108"/>
      <c r="M71" s="108"/>
      <c r="N71" s="109"/>
      <c r="O71" s="111">
        <f>O57</f>
        <v>18</v>
      </c>
    </row>
    <row r="72" spans="1:15" ht="17.399999999999999" x14ac:dyDescent="0.3">
      <c r="A72" s="148" t="s">
        <v>346</v>
      </c>
      <c r="B72" s="149"/>
      <c r="C72" s="149"/>
      <c r="D72" s="149"/>
      <c r="E72" s="149"/>
      <c r="F72" s="149"/>
      <c r="G72" s="149"/>
      <c r="H72" s="149"/>
      <c r="I72" s="149"/>
      <c r="J72" s="149"/>
      <c r="K72" s="150"/>
      <c r="L72" s="108"/>
      <c r="M72" s="108"/>
      <c r="N72" s="109"/>
      <c r="O72" s="112">
        <f>O65</f>
        <v>21</v>
      </c>
    </row>
    <row r="73" spans="1:15" ht="18" thickBot="1" x14ac:dyDescent="0.35">
      <c r="A73" s="151" t="s">
        <v>349</v>
      </c>
      <c r="B73" s="152"/>
      <c r="C73" s="152"/>
      <c r="D73" s="152"/>
      <c r="E73" s="152"/>
      <c r="F73" s="152"/>
      <c r="G73" s="152"/>
      <c r="H73" s="152"/>
      <c r="I73" s="152"/>
      <c r="J73" s="113" t="s">
        <v>353</v>
      </c>
      <c r="K73" s="114" t="s">
        <v>11</v>
      </c>
      <c r="L73" s="108"/>
      <c r="M73" s="108"/>
      <c r="N73" s="109"/>
      <c r="O73" s="112"/>
    </row>
    <row r="74" spans="1:15" ht="24" thickTop="1" thickBot="1" x14ac:dyDescent="0.35">
      <c r="A74" s="153" t="s">
        <v>350</v>
      </c>
      <c r="B74" s="154"/>
      <c r="C74" s="154"/>
      <c r="D74" s="154"/>
      <c r="E74" s="154"/>
      <c r="F74" s="154"/>
      <c r="G74" s="154"/>
      <c r="H74" s="154"/>
      <c r="I74" s="154"/>
      <c r="J74" s="154"/>
      <c r="K74" s="155"/>
      <c r="L74" s="115"/>
      <c r="M74" s="116"/>
      <c r="N74" s="117"/>
      <c r="O74" s="118">
        <f>SUM(O70:O72)</f>
        <v>62.620000000000005</v>
      </c>
    </row>
    <row r="75" spans="1:15" x14ac:dyDescent="0.3">
      <c r="A75" s="29"/>
      <c r="B75" s="29"/>
      <c r="C75" s="29"/>
      <c r="D75" s="29"/>
      <c r="E75" s="29"/>
      <c r="F75" s="29"/>
      <c r="G75" s="29"/>
      <c r="H75" s="29"/>
      <c r="I75" s="29"/>
      <c r="J75" s="29"/>
      <c r="K75" s="29"/>
      <c r="L75" s="29"/>
      <c r="M75" s="29"/>
      <c r="N75" s="29"/>
      <c r="O75" s="29"/>
    </row>
    <row r="76" spans="1:15" s="78" customFormat="1" x14ac:dyDescent="0.3"/>
    <row r="77" spans="1:15" s="78" customFormat="1" x14ac:dyDescent="0.3"/>
    <row r="78" spans="1:15" s="50" customFormat="1" ht="40.5" customHeight="1" x14ac:dyDescent="0.3"/>
    <row r="79" spans="1:15" s="50" customFormat="1" ht="15.6" customHeight="1" x14ac:dyDescent="0.3"/>
    <row r="80" spans="1:15" s="50" customFormat="1" ht="17.399999999999999" customHeight="1" x14ac:dyDescent="0.3"/>
    <row r="81" s="50" customFormat="1" x14ac:dyDescent="0.3"/>
    <row r="82" s="50" customFormat="1" x14ac:dyDescent="0.3"/>
    <row r="83" s="50" customFormat="1" x14ac:dyDescent="0.3"/>
    <row r="84" s="50" customFormat="1" x14ac:dyDescent="0.3"/>
    <row r="85" s="50" customFormat="1" ht="24" customHeight="1" x14ac:dyDescent="0.3"/>
    <row r="86" s="50" customFormat="1" ht="15.6" customHeight="1" x14ac:dyDescent="0.3"/>
    <row r="87" s="50" customFormat="1" x14ac:dyDescent="0.3"/>
    <row r="88" s="50" customFormat="1" ht="17.399999999999999" customHeight="1" x14ac:dyDescent="0.3"/>
    <row r="89" s="50" customFormat="1" x14ac:dyDescent="0.3"/>
    <row r="90" s="50" customFormat="1" x14ac:dyDescent="0.3"/>
    <row r="91" s="50" customFormat="1" x14ac:dyDescent="0.3"/>
    <row r="92" s="50" customFormat="1" x14ac:dyDescent="0.3"/>
    <row r="93" s="50" customFormat="1" x14ac:dyDescent="0.3"/>
    <row r="94" s="50" customFormat="1" x14ac:dyDescent="0.3"/>
    <row r="95" s="50" customFormat="1" x14ac:dyDescent="0.3"/>
    <row r="96" s="50" customFormat="1" x14ac:dyDescent="0.3"/>
    <row r="97" s="50" customFormat="1" x14ac:dyDescent="0.3"/>
    <row r="98" s="50" customFormat="1" x14ac:dyDescent="0.3"/>
    <row r="99" s="50" customFormat="1" x14ac:dyDescent="0.3"/>
    <row r="100" s="50" customFormat="1" x14ac:dyDescent="0.3"/>
    <row r="101" s="50" customFormat="1" x14ac:dyDescent="0.3"/>
  </sheetData>
  <sheetProtection algorithmName="SHA-512" hashValue="3ZBqqN+Nys0mesMFl6LCVszmV9PZM9MGq7tlAz5K5gPgCD0N73JrjgzmSzSIkXA7e0qQ+SP07kykd6ODUeYDJg==" saltValue="jGcfc3kSkTcXSkqMojDIRQ==" spinCount="100000" sheet="1" formatCells="0" formatColumns="0" formatRows="0" insertColumns="0" insertRows="0" insertHyperlinks="0" deleteColumns="0" deleteRows="0" sort="0" autoFilter="0" pivotTables="0"/>
  <mergeCells count="71">
    <mergeCell ref="A11:B11"/>
    <mergeCell ref="E11:F11"/>
    <mergeCell ref="A41:M41"/>
    <mergeCell ref="A26:B26"/>
    <mergeCell ref="D26:M26"/>
    <mergeCell ref="A28:M28"/>
    <mergeCell ref="A30:M30"/>
    <mergeCell ref="A31:B31"/>
    <mergeCell ref="D31:M31"/>
    <mergeCell ref="A33:M33"/>
    <mergeCell ref="A35:M35"/>
    <mergeCell ref="A36:B36"/>
    <mergeCell ref="D36:M36"/>
    <mergeCell ref="A38:M38"/>
    <mergeCell ref="A25:M25"/>
    <mergeCell ref="A13:N13"/>
    <mergeCell ref="A14:M14"/>
    <mergeCell ref="A15:B15"/>
    <mergeCell ref="D15:M15"/>
    <mergeCell ref="A17:B17"/>
    <mergeCell ref="E17:M17"/>
    <mergeCell ref="A19:B19"/>
    <mergeCell ref="E19:M19"/>
    <mergeCell ref="A21:B21"/>
    <mergeCell ref="D21:M21"/>
    <mergeCell ref="A23:M23"/>
    <mergeCell ref="G11:H11"/>
    <mergeCell ref="A5:D5"/>
    <mergeCell ref="E5:G5"/>
    <mergeCell ref="A6:D6"/>
    <mergeCell ref="A8:O8"/>
    <mergeCell ref="A9:B10"/>
    <mergeCell ref="C9:C10"/>
    <mergeCell ref="E9:F10"/>
    <mergeCell ref="G9:H10"/>
    <mergeCell ref="I9:I10"/>
    <mergeCell ref="J9:J10"/>
    <mergeCell ref="K9:K10"/>
    <mergeCell ref="L9:L10"/>
    <mergeCell ref="M9:M10"/>
    <mergeCell ref="N9:N10"/>
    <mergeCell ref="O9:O10"/>
    <mergeCell ref="A1:E3"/>
    <mergeCell ref="F1:O1"/>
    <mergeCell ref="F2:O2"/>
    <mergeCell ref="F3:O3"/>
    <mergeCell ref="A4:D4"/>
    <mergeCell ref="E4:G4"/>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5">
    <dataValidation type="decimal" allowBlank="1" showInputMessage="1" showErrorMessage="1" errorTitle="Error Formacion Academica" error="La formacion academica no puede superar los 10 PUNTOS" sqref="O23" xr:uid="{00000000-0002-0000-0700-000000000000}">
      <formula1>0</formula1>
      <formula2>9</formula2>
    </dataValidation>
    <dataValidation allowBlank="1" showInputMessage="1" showErrorMessage="1" errorTitle="Error Doctorado" error="El doctorado no puede superar los 6 PUNTOS" sqref="O21" xr:uid="{00000000-0002-0000-0700-000001000000}"/>
    <dataValidation allowBlank="1" showInputMessage="1" showErrorMessage="1" errorTitle="Error Maestrias" error="La maestria no puede superar los 3 PUNTOS" sqref="O19" xr:uid="{00000000-0002-0000-0700-000002000000}"/>
    <dataValidation allowBlank="1" showInputMessage="1" showErrorMessage="1" errorTitle="Error Especializacion" error="La especializacion no puede superar 1 PUNTO" sqref="O17" xr:uid="{00000000-0002-0000-0700-000003000000}"/>
    <dataValidation type="decimal" allowBlank="1" showInputMessage="1" showErrorMessage="1" errorTitle="Error Pregado" error="El pregrado no puede superar los 4 PUNTOS" sqref="O15" xr:uid="{00000000-0002-0000-0700-000004000000}">
      <formula1>0</formula1>
      <formula2>4</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RESULT ACADEMICOS</vt:lpstr>
      <vt:lpstr>Hoja1</vt:lpstr>
      <vt:lpstr>Valencia Sandra</vt:lpstr>
      <vt:lpstr>Rivera Hernan</vt:lpstr>
      <vt:lpstr>Guerra Carlos</vt:lpstr>
      <vt:lpstr>Fernandez Maritza</vt:lpstr>
      <vt:lpstr>Hernandez Jorge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dc:creator>
  <cp:lastModifiedBy>susana</cp:lastModifiedBy>
  <dcterms:created xsi:type="dcterms:W3CDTF">2021-09-20T23:50:13Z</dcterms:created>
  <dcterms:modified xsi:type="dcterms:W3CDTF">2021-11-09T21:11:47Z</dcterms:modified>
</cp:coreProperties>
</file>