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DR-DEF\MVZ\"/>
    </mc:Choice>
  </mc:AlternateContent>
  <workbookProtection workbookPassword="E53A" lockStructure="1"/>
  <bookViews>
    <workbookView xWindow="0" yWindow="0" windowWidth="28800" windowHeight="12135" tabRatio="500" firstSheet="1" activeTab="1"/>
  </bookViews>
  <sheets>
    <sheet name="GENERAL" sheetId="1" state="hidden" r:id="rId1"/>
    <sheet name="EVALUACIÓN DEL PERFIL" sheetId="7" r:id="rId2"/>
    <sheet name="BONILLA TRUJILLO DANILO" sheetId="6" r:id="rId3"/>
    <sheet name="BOTERO ZULUAGA OMAR" sheetId="2" r:id="rId4"/>
    <sheet name="SANCHEZ ZUÑIGA RICARDO" sheetId="3" r:id="rId5"/>
    <sheet name="VELEZ GARCIA JUAN FERNANDO" sheetId="4" r:id="rId6"/>
  </sheets>
  <definedNames>
    <definedName name="_xlnm._FilterDatabase" localSheetId="0" hidden="1">GENERAL!$B$3:$WWA$6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4" l="1"/>
  <c r="O36" i="3"/>
  <c r="O26" i="6"/>
  <c r="O97" i="6" l="1"/>
  <c r="O89" i="6"/>
  <c r="J80" i="6"/>
  <c r="O79" i="6"/>
  <c r="O78" i="6"/>
  <c r="O77" i="6"/>
  <c r="O81" i="6" s="1"/>
  <c r="O96" i="6" s="1"/>
  <c r="L73" i="6"/>
  <c r="K73" i="6"/>
  <c r="J73" i="6"/>
  <c r="O72" i="6"/>
  <c r="O71" i="6"/>
  <c r="O70" i="6"/>
  <c r="O73" i="6" s="1"/>
  <c r="O74" i="6" s="1"/>
  <c r="O95" i="6" s="1"/>
  <c r="L66" i="6"/>
  <c r="K66" i="6"/>
  <c r="J66" i="6"/>
  <c r="O65" i="6"/>
  <c r="O64" i="6"/>
  <c r="O63" i="6"/>
  <c r="O62" i="6"/>
  <c r="O61" i="6"/>
  <c r="O60" i="6"/>
  <c r="O59" i="6"/>
  <c r="O66" i="6" s="1"/>
  <c r="O67" i="6" s="1"/>
  <c r="O94" i="6" s="1"/>
  <c r="O38" i="6"/>
  <c r="O33" i="6"/>
  <c r="K11" i="6" s="1"/>
  <c r="O28" i="6"/>
  <c r="J11" i="6" s="1"/>
  <c r="O23" i="6"/>
  <c r="L11" i="6"/>
  <c r="I11" i="6"/>
  <c r="G11" i="6"/>
  <c r="E11" i="6"/>
  <c r="C11" i="6"/>
  <c r="E6" i="6"/>
  <c r="E5" i="6"/>
  <c r="E4" i="6"/>
  <c r="Q2" i="6"/>
  <c r="O97" i="4"/>
  <c r="O89" i="4"/>
  <c r="J80" i="4"/>
  <c r="O79" i="4"/>
  <c r="O78" i="4"/>
  <c r="O77" i="4"/>
  <c r="O81" i="4" s="1"/>
  <c r="O96" i="4" s="1"/>
  <c r="L73" i="4"/>
  <c r="K73" i="4"/>
  <c r="J73" i="4"/>
  <c r="O72" i="4"/>
  <c r="O71" i="4"/>
  <c r="O70" i="4"/>
  <c r="O73" i="4" s="1"/>
  <c r="O74" i="4" s="1"/>
  <c r="O95" i="4" s="1"/>
  <c r="L66" i="4"/>
  <c r="K66" i="4"/>
  <c r="J66" i="4"/>
  <c r="O65" i="4"/>
  <c r="O64" i="4"/>
  <c r="O63" i="4"/>
  <c r="O62" i="4"/>
  <c r="O61" i="4"/>
  <c r="O60" i="4"/>
  <c r="O59" i="4"/>
  <c r="O66" i="4" s="1"/>
  <c r="O67" i="4" s="1"/>
  <c r="O94" i="4" s="1"/>
  <c r="O38" i="4"/>
  <c r="O33" i="4"/>
  <c r="K11" i="4" s="1"/>
  <c r="O28" i="4"/>
  <c r="J11" i="4" s="1"/>
  <c r="O23" i="4"/>
  <c r="L11" i="4"/>
  <c r="I11" i="4"/>
  <c r="G11" i="4"/>
  <c r="E11" i="4"/>
  <c r="C11" i="4"/>
  <c r="E6" i="4"/>
  <c r="E5" i="4"/>
  <c r="E4" i="4"/>
  <c r="Q2" i="4"/>
  <c r="O97" i="3"/>
  <c r="O89" i="3"/>
  <c r="J80" i="3"/>
  <c r="O79" i="3"/>
  <c r="O78" i="3"/>
  <c r="O77" i="3"/>
  <c r="O81" i="3" s="1"/>
  <c r="O96" i="3" s="1"/>
  <c r="L73" i="3"/>
  <c r="K73" i="3"/>
  <c r="J73" i="3"/>
  <c r="O72" i="3"/>
  <c r="O71" i="3"/>
  <c r="O70" i="3"/>
  <c r="O73" i="3" s="1"/>
  <c r="O74" i="3" s="1"/>
  <c r="O95" i="3" s="1"/>
  <c r="L66" i="3"/>
  <c r="K66" i="3"/>
  <c r="J66" i="3"/>
  <c r="O65" i="3"/>
  <c r="O64" i="3"/>
  <c r="O63" i="3"/>
  <c r="O62" i="3"/>
  <c r="O61" i="3"/>
  <c r="O60" i="3"/>
  <c r="O59" i="3"/>
  <c r="O66" i="3" s="1"/>
  <c r="O67" i="3" s="1"/>
  <c r="O94" i="3" s="1"/>
  <c r="O38" i="3"/>
  <c r="O33" i="3"/>
  <c r="O28" i="3"/>
  <c r="O23" i="3"/>
  <c r="L11" i="3"/>
  <c r="K11" i="3"/>
  <c r="J11" i="3"/>
  <c r="I11" i="3"/>
  <c r="G11" i="3"/>
  <c r="E11" i="3"/>
  <c r="C11" i="3"/>
  <c r="E6" i="3"/>
  <c r="E5" i="3"/>
  <c r="E4" i="3"/>
  <c r="Q2" i="3"/>
  <c r="O41" i="6" l="1"/>
  <c r="O93" i="6" s="1"/>
  <c r="O98" i="6" s="1"/>
  <c r="O11" i="6"/>
  <c r="O41" i="4"/>
  <c r="O93" i="4" s="1"/>
  <c r="O98" i="4" s="1"/>
  <c r="O11" i="4"/>
  <c r="O11" i="3"/>
  <c r="O41" i="3"/>
  <c r="O93" i="3" s="1"/>
  <c r="O98" i="3" s="1"/>
  <c r="I11" i="2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C2" i="1"/>
  <c r="E4" i="2" l="1"/>
  <c r="AC1" i="1"/>
  <c r="E31" i="1" l="1"/>
  <c r="E30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3" i="2" s="1"/>
  <c r="O74" i="2" s="1"/>
  <c r="O95" i="2" s="1"/>
  <c r="O70" i="2"/>
  <c r="L66" i="2"/>
  <c r="K66" i="2"/>
  <c r="J66" i="2"/>
  <c r="O65" i="2"/>
  <c r="O64" i="2"/>
  <c r="O63" i="2"/>
  <c r="O62" i="2"/>
  <c r="O61" i="2"/>
  <c r="O60" i="2"/>
  <c r="O66" i="2" s="1"/>
  <c r="O67" i="2" s="1"/>
  <c r="O94" i="2" s="1"/>
  <c r="O59" i="2"/>
  <c r="E11" i="2"/>
  <c r="O11" i="2" s="1"/>
  <c r="C11" i="2"/>
  <c r="O93" i="2" l="1"/>
  <c r="O98" i="2" s="1"/>
</calcChain>
</file>

<file path=xl/sharedStrings.xml><?xml version="1.0" encoding="utf-8"?>
<sst xmlns="http://schemas.openxmlformats.org/spreadsheetml/2006/main" count="581" uniqueCount="205">
  <si>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</si>
  <si>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</si>
  <si>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</si>
  <si>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</si>
  <si>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</si>
  <si>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</si>
  <si>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</si>
  <si>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</si>
  <si>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</si>
  <si>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</si>
  <si>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</si>
  <si>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</si>
  <si>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</si>
  <si>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</si>
  <si>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</si>
  <si>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</si>
  <si>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</si>
  <si>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</si>
  <si>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</si>
  <si>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</si>
  <si>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</si>
  <si>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</si>
  <si>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</si>
  <si>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</si>
  <si>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</si>
  <si>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</si>
  <si>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</si>
  <si>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</si>
  <si>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</si>
  <si>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</si>
  <si>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</si>
  <si>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</si>
  <si>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</si>
  <si>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</si>
  <si>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</si>
  <si>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</si>
  <si>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</si>
  <si>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</si>
  <si>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</si>
  <si>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</si>
  <si>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</si>
  <si>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</si>
  <si>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</si>
  <si>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</si>
  <si>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</si>
  <si>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</si>
  <si>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</si>
  <si>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</si>
  <si>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</si>
  <si>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</si>
  <si>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</si>
  <si>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</si>
  <si>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</si>
  <si>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</si>
  <si>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</si>
  <si>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</si>
  <si>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</si>
  <si>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</si>
  <si>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</si>
  <si>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</si>
  <si>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</si>
  <si>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</si>
  <si>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</si>
  <si>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</si>
  <si>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</si>
  <si>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</si>
  <si>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</si>
  <si>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</si>
  <si>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</si>
  <si>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</si>
  <si>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</si>
  <si>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</si>
  <si>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</si>
  <si>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</si>
  <si>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</si>
  <si>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</si>
  <si>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</si>
  <si>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</si>
  <si>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</si>
  <si>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</si>
  <si>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</si>
  <si>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</si>
  <si>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</si>
  <si>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</si>
  <si>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</si>
  <si>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</si>
  <si>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</si>
  <si>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</si>
  <si>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</si>
  <si>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</si>
  <si>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</si>
  <si>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</si>
  <si>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</si>
  <si>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</si>
  <si>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</si>
  <si>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MEDICINA VETERINARIA Y ZOOTECNIA</t>
  </si>
  <si>
    <t>CONVOCATORIA SEMESTRE A DE 2015</t>
  </si>
  <si>
    <t>NÚMERO LIBROS</t>
  </si>
  <si>
    <t>NÚMERO CD'S</t>
  </si>
  <si>
    <t>CC</t>
  </si>
  <si>
    <t>NO REGISTRA</t>
  </si>
  <si>
    <t>DEPARTAMENTO</t>
  </si>
  <si>
    <t>MVZ-P-01-2</t>
  </si>
  <si>
    <t>VELEZ GARCIA</t>
  </si>
  <si>
    <t>JUAN FERNANDO</t>
  </si>
  <si>
    <t>3117559042
8808033</t>
  </si>
  <si>
    <t>juanofer8@hotmail.com</t>
  </si>
  <si>
    <t>CARRERA 1F NO. 9-A-51 APARTAMENTO: 504, BARRIO VILLA PILAR II</t>
  </si>
  <si>
    <t>MANIZALES</t>
  </si>
  <si>
    <t>CALDAS</t>
  </si>
  <si>
    <t>MEDICO VETERINARIO ZOOTECNISTA - UNIVERSIDAD DE CALDAS - 31/07/2009</t>
  </si>
  <si>
    <t>MAGISTER EN CIENCIAS VETERINARIA - UNIVERSIDAD DE CALDAS - 30/10/2013</t>
  </si>
  <si>
    <t>FÍSICO</t>
  </si>
  <si>
    <t>BONILLA TRUJILLO</t>
  </si>
  <si>
    <t>DANILO</t>
  </si>
  <si>
    <t>3204805650
2783358</t>
  </si>
  <si>
    <t>danvetbonilla@hotmail.com</t>
  </si>
  <si>
    <t>MANZANA W CASA 11 NOVENA ETAPA BARRIO JORDAN</t>
  </si>
  <si>
    <t>IBAGUE</t>
  </si>
  <si>
    <t>TOLIMA</t>
  </si>
  <si>
    <t>MEDICO VETERINARIO ZOOTECNISTA - UNIVERSIDAD DEL TOLIMA - 09/12/1988</t>
  </si>
  <si>
    <t>ESPECIALISTA EN PEDAGOGÍA PARA EL DESARROLLO DEL APRENDIZAJE AUTÓNOMO - UNAD - 17/12/2011</t>
  </si>
  <si>
    <t>MAESTRÍA EN CIENCIAS PECUARIAS - UNIVERSIDAD DEL TOLIMA - EN CURSO</t>
  </si>
  <si>
    <t>CHAVES VELASQUEZ</t>
  </si>
  <si>
    <t>CARLOS ALBERTO</t>
  </si>
  <si>
    <t>3117593258
7211673</t>
  </si>
  <si>
    <t>cachavesv@unal.edu.co</t>
  </si>
  <si>
    <t>CARRERA 16 N 14-15 BARRIO JUALIAN BUCHELY</t>
  </si>
  <si>
    <t>PASTO</t>
  </si>
  <si>
    <t>NARIÑO</t>
  </si>
  <si>
    <t>MEDICO VETERINARIO - UNIVERSIDAD DE NARIÑO - 24/04/2009</t>
  </si>
  <si>
    <t>ESPECIALISTA EN ANATOMOPATOLOGÍA VETERINARIA - UNIVERSIDAD NACIONAL DE COLOMBIA BOGOTA - 24/04/2014</t>
  </si>
  <si>
    <t>BOTERO ZULUAGA</t>
  </si>
  <si>
    <t>OMAR</t>
  </si>
  <si>
    <t>3006001615
3136633960
3455930</t>
  </si>
  <si>
    <t>omarbotero@gmail.com</t>
  </si>
  <si>
    <t>UNIDAD RESIDENCIAL CIUDAD PEREIRA, CALLE 18 N° 31-82 MANZANA 2 BLOQUE 4 APARTAMENTO 202</t>
  </si>
  <si>
    <t>PEREIRA</t>
  </si>
  <si>
    <t>RISARALDA</t>
  </si>
  <si>
    <t>MEDICO VETERINARIO ZOOTECNISTA - UNIVERSIDAD DE CALDAS - 08/03/2002</t>
  </si>
  <si>
    <t>ESPECIALISTA EN DOCENCIA UNIVERSITARIA - UNIVERSIDAD TECNOLÓGICA DE PEREIRA - 05/12/2004
ESPECIALIZACIÓN EN PROCESOS INDUSTRIALES AGROALIMENTARIOS - NO GRADUADO</t>
  </si>
  <si>
    <t>DOCTORADO EN NEUROCIENCIAS - UNIVERSIDAD PABLO DE OLAVIDE - NO GRADUADO</t>
  </si>
  <si>
    <t>MASTER EN NEUROCIENCIA Y BIOLOGIA DEL COMPORTAMIENTO - UNIVERSIDAD PABLO DE OLAVIDE - 03/09/2007</t>
  </si>
  <si>
    <t>SANCHEZ ZUÑIGA</t>
  </si>
  <si>
    <t>RICARDO</t>
  </si>
  <si>
    <t>3002652255
8815435</t>
  </si>
  <si>
    <t>ricardosanzu@gmail.com</t>
  </si>
  <si>
    <t>CARRERA 17 NO. 1B-10 BARRIO SAN PABLO</t>
  </si>
  <si>
    <t>ZIPAQUIRA</t>
  </si>
  <si>
    <t>CUNDINAMARCA</t>
  </si>
  <si>
    <t>MEDICO VETERINARIO - ACADEMIA AGRICOLA DE UCRANIA - KIEV UCRANIA - 29/06/1987</t>
  </si>
  <si>
    <t>PASAPORTE</t>
  </si>
  <si>
    <t>AAF984451</t>
  </si>
  <si>
    <t>VICENTE CALDERON</t>
  </si>
  <si>
    <t>VICENTE</t>
  </si>
  <si>
    <t>637765714
868955317</t>
  </si>
  <si>
    <t>drvicentecalderon@gmail.com</t>
  </si>
  <si>
    <t>C/ RONDA DE LEVANTE. EDIFICIO CASTILLA N° 12,1 .</t>
  </si>
  <si>
    <t>MURCIA</t>
  </si>
  <si>
    <t>ESPAÑA</t>
  </si>
  <si>
    <t>LICENCIADO EN VETERINARIA - UNIVERSIDAD DE MURCIA, ESPAÑA - 30/12/2005</t>
  </si>
  <si>
    <t>MASTER EN ENVEJECIMIENTO - UNIVERSIDAD DE MURCIA, ESPAÑA - 14/05/2012</t>
  </si>
  <si>
    <t>DOCTOR EN ANATOMIA VETERINARIA - UNIVERSIDAD DE MURCIA, ESPAÑA - 23/05/2012</t>
  </si>
  <si>
    <t>BOTERO ZULUAGA OMAR</t>
  </si>
  <si>
    <t xml:space="preserve">MEMORIAS HISTORIA DE LA MORFOLOGIA…..- VI CONGRESO COLOMBIANO DE MORFOLOGÍA AÑO 2011= 0,2
MEMORIAS VARIACIONES ANATOMICAS DEL PTERIÓN….- VI CONGRESO COLOMBIANO DE MORFOLOGÍA AÑO 2011= 0,2
</t>
  </si>
  <si>
    <t>SANCHEZ ZUÑIGA RICARDO</t>
  </si>
  <si>
    <t>VELEZ GARCIA JUAN FERNANDO</t>
  </si>
  <si>
    <t>BONILLA TRUJILLO DANILO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</si>
  <si>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</si>
  <si>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</si>
  <si>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</si>
  <si>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</si>
  <si>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</si>
  <si>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</si>
  <si>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</si>
  <si>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</si>
  <si>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</si>
  <si>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</si>
  <si>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</si>
  <si>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</si>
  <si>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>ESPECIALISTA EN PEDAGOGÍA PARA EL DESARROLLO DEL APRENDIZAJE AUTÓNOMO - UNAD - 17/12/2011
MAESTRÍA EN CIENCIAS PECUARIAS - UNIVERSIDAD DEL TOLIMA - EN CURSO</t>
  </si>
  <si>
    <t>ESPECIALISTA EN DOCENCIA UNIVERSITARIA - UNIVERSIDAD TECNOLÓGICA DE PEREIRA - 05/12/2004
ESPECIALIZACIÓN EN PROCESOS INDUSTRIALES AGROALIMENTARIOS - NO GRADUADO
MASTER EN NEUROCIENCIA Y BIOLOGIA DEL COMPORTAMIENTO - UNIVERSIDAD PABLO DE OLAVIDE - 03/09/2007
DOCTORADO EN NEUROCIENCIAS - UNIVERSIDAD PABLO DE OLAVIDE - NO GRADUADO</t>
  </si>
  <si>
    <t>x</t>
  </si>
  <si>
    <t>CALDERON VICENTE VICENTE</t>
  </si>
  <si>
    <t>MASTER EN ENVEJECIMIENTO - UNIVERSIDAD DE MURCIA, ESPAÑA - 14/05/2012
DOCTOR EN ANATOMIA VETERINARIA - UNIVERSIDAD DE MURCIA, ESPAÑA - 23/05/2012</t>
  </si>
  <si>
    <t>CHAVES VELASQUEZ CARLOS ALBERTO</t>
  </si>
  <si>
    <t xml:space="preserve">ESPECIALISTA EN ANATOMOPATOLOGÍA VETERINARIA - UNIVERSIDAD NACIONAL DE COLOMBIA BOGOTA - 24/04/2014
</t>
  </si>
  <si>
    <t xml:space="preserve">CENTRAL PECUARIA 18/09/1989 AL 28/09/1990= 1,02 PUNTOS
ENTREKANES CLINICA VETERINARIA 06/01/2008 AL 05/03/2015 = 3,58 PUNTOS
</t>
  </si>
  <si>
    <t>OCASIONAL TIEMPO COMPLETO - UNIVERSIDAD TECNOLÓGICA DE PEREIRA - ENERO DEL 2011 AL 21/12/2014 = 4 PUNTO
DOCENTE DE CATEDRA - UNIVERSIDAD TECNOLOGICA DE COLOMBIA- 1.468 HORAS= 3,05
EXCEDE EL MAXIMO PUNTAJE</t>
  </si>
  <si>
    <t>MÉDICO VETERINARIO ZOOTECNISTA O MÉDICO VETERINARIO, CON POSGRADO EN ANATOMÍA VETERINARIA O CON EXPERIENCIA MÍNIMA DE DOS (2) AÑOS EN EL ÁREA DEL CONCURSO.</t>
  </si>
  <si>
    <t>ANATOMÍA DE LOS ANIMALES DOMÉSTICOS</t>
  </si>
  <si>
    <r>
      <t xml:space="preserve">NO PRESELECCIONADO
</t>
    </r>
    <r>
      <rPr>
        <sz val="10"/>
        <rFont val="Arial"/>
        <family val="2"/>
      </rPr>
      <t>NO ACREDITA APOSTILLE DE LOS DIPLOMAS, SEGÚN LO ESTIPULADO EN LOS TERMINOS DE REFERENCIA.</t>
    </r>
  </si>
  <si>
    <r>
      <t xml:space="preserve">NO PRESELECCIONADO
</t>
    </r>
    <r>
      <rPr>
        <sz val="10"/>
        <rFont val="Arial"/>
        <family val="2"/>
      </rPr>
      <t>NO ACREDITA LA EXPERIENCIA EN EL ÁREA  DE ANATOMIA ANIMAL, NI POSGRADO EN ANATOMÍA VETERINARIA</t>
    </r>
  </si>
  <si>
    <t xml:space="preserve"> 
DOCENTE OCASIONAL- UNIVERSIDAD NACIONAL ABIERTA Y A DISTANCIA
 DOCENTE TIEMPO COMPLETO 15/06/2006 AL 20/12/2014=8,5 PUNTOS- 
EXCEDE EL PUNTAJE MAXIMO  
</t>
  </si>
  <si>
    <t>MAESTRIA EN NEUROCIENCIAS- BIOLOGÍA DEL COMPORTAMIENTO - UNIVERSIDAD PABLO DE OLAVIDE - 3/09/2007</t>
  </si>
  <si>
    <t xml:space="preserve"> UNIVERSIDAD TECNOLÓGICA DE PEREIRA- 09/03/2002 AL 31/01/2011 = 11,89 PUNTOS 
EXCEDE EL MAXIMO PUNTAJE</t>
  </si>
  <si>
    <t xml:space="preserve">COORPORACIÓN COLOMBIANA PARA LA AMAZONIA ARARACUARA 
05/03/1991 AL 17/04/1994= 3,11
</t>
  </si>
  <si>
    <t xml:space="preserve">
FUNDACIÓN UNIVERSITARIA SAN MARTIN
DOCENTE DE TIEMPO COMPLETO :  01/01/1995 AL 22/10/2014 =19,80 PUNTOS
EXCEDE EL MAXIMO PUNTAJE</t>
  </si>
  <si>
    <t xml:space="preserve">REVISTA NO INDEXADA - CIENCIAGRO-  ISSN 279-290 1. DESCRIPCION ANATOMICA PERSE Y PARTICULARIDADES OSTEOLOGICAS DEL ESQUELETO APENDICULAR DE AGOUTI PACA 5 AUTORES = 0,25 PUNTOS 
REVISTA NO INDEXADA - CIENCIAGRO-  ISSN 279-290 1. DESCRIPCION ANATOMICA PERSE Y PARTICULARIDADES OSTEOLOGICAS DEL ESQUELETO AXIAL DE AGOUTI PACA 5 AUTORES = 0,25 PUNTOS </t>
  </si>
  <si>
    <t xml:space="preserve">ACTIVIDADES DE INVESTIGACIÓN - UNIVERSIDAD DE CALDAS - 18/09/2014 AL 24/02/2015 Y DEL 24/11/2014 AL 24/02/2015= 0,32 PUNTOS </t>
  </si>
  <si>
    <t>VAC/BENÍTEZ/ESTEBAN LARA</t>
  </si>
  <si>
    <t>PROFESOR DE CATEDRA- FUNDACIÓN UNIVERSITARIA SAN MARTÍN DESDE 03/08/2009 AL 10/06/2012- 792 HORAS= 1,65 PUNTOS
PROFESOR CATEDRATICO - UNIVERSIDAD DEL TOLIMA - 52,8 HORAS= 0,11 PUNTOS
PROFESOR DE OCASIONAL MEDIO TIEMPO- UNIVERSIDAD DE CALDAS DE 13/08/2012 AL 07/06/2013 = 0,33 PUNTOS
PROFESOR OCASIONAL DE TIEMPO COMPLETO- UNIVERSIDAD DE CALDAS DE 06/08/2013 AL 18/12/2015= 2,58 PUNTOS 
PUNTOS; EXCEDE EL MAXIMO PUNTAJE</t>
  </si>
  <si>
    <t>ARTICULO - INDICADORES CONDUCTUALES DE BIENESTAR ANIMAL…-REVISTA VETERINARIA Y ZOOTECNIA- CATEGORIA B- 3 AUTORES= 2 PUNTOS
ARTICULO- FIJACIONES DE LA MUSCULATURA INTRINSECA…- REVISTA VETERINARIA Y ZOOTECNIA- CATEGORIA B- 3AUTORES= 2 PUNTOS
ARTICULO- DESCRIPCIÓN ANATOMICA Y FUNCIONAL DE HUMERO...- REVISTA INTERNATIONAL JOURNAL OF MORPHOLOGY - CATEGORIA A1- 2 AUTORES= 4 PUNTOS
ARTICULO- DESCRIPCIÓN ANATOMICA Y FUNCIONAL DE RADIO...- REVISTA INTERNATIONAL JOURNAL OF MORPHOLOGY - CATEGORIA A1- 3 AUTORES= 4 PUNTOS
ARTICULO- PARED MEMBRANOSA DE LOS BRONQUIOS...- REVISTA INTERNATIONAL JOURNAL OF MORPHOLOGY - CATEGORIA A1- 3 AUTORES= 4 PUNTOS
EXCEDE EL MAXIMO PUNTAJE</t>
  </si>
  <si>
    <t>ESPECIALISTA EN DOCENCIA UNIVERSITARIA - UNIVERSIDAD TECNOLÓGICA DE PEREIRA - 05/12/2004</t>
  </si>
  <si>
    <t xml:space="preserve"> LISTADO DEFINITIVO DE PRESELECCIONADOS AL CÓDIGO DE CONCURSO MVZ-P-01-2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</si>
</sst>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/>
    </xf>
    <xf numFmtId="0" fontId="9" fillId="5" borderId="6" xfId="4" applyFont="1" applyFill="1" applyBorder="1" applyAlignment="1">
      <alignment horizontal="center" vertical="center" wrapText="1"/>
    </xf>
    <xf numFmtId="0" fontId="17" fillId="5" borderId="6" xfId="4" applyFont="1" applyFill="1" applyBorder="1" applyAlignment="1">
      <alignment horizontal="center" vertical="center" wrapText="1"/>
    </xf>
    <xf numFmtId="0" fontId="7" fillId="6" borderId="47" xfId="4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8" fillId="6" borderId="6" xfId="4" applyFont="1" applyFill="1" applyBorder="1" applyAlignment="1">
      <alignment horizontal="center" vertical="center" wrapText="1"/>
    </xf>
    <xf numFmtId="2" fontId="13" fillId="6" borderId="6" xfId="4" applyNumberFormat="1" applyFont="1" applyFill="1" applyBorder="1" applyAlignment="1">
      <alignment horizontal="center" vertical="center" wrapText="1"/>
    </xf>
    <xf numFmtId="0" fontId="9" fillId="6" borderId="48" xfId="4" applyFont="1" applyFill="1" applyBorder="1" applyAlignment="1">
      <alignment horizontal="center" vertical="center" wrapText="1"/>
    </xf>
    <xf numFmtId="0" fontId="0" fillId="6" borderId="0" xfId="0" applyFill="1"/>
    <xf numFmtId="0" fontId="7" fillId="0" borderId="4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7" fillId="6" borderId="49" xfId="4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8" fillId="6" borderId="50" xfId="4" applyFont="1" applyFill="1" applyBorder="1" applyAlignment="1">
      <alignment horizontal="center" vertical="center" wrapText="1"/>
    </xf>
    <xf numFmtId="2" fontId="13" fillId="6" borderId="50" xfId="4" applyNumberFormat="1" applyFont="1" applyFill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0" fontId="9" fillId="6" borderId="51" xfId="4" applyFont="1" applyFill="1" applyBorder="1" applyAlignment="1">
      <alignment horizontal="center" vertical="center" wrapText="1"/>
    </xf>
    <xf numFmtId="49" fontId="2" fillId="6" borderId="6" xfId="4" applyNumberFormat="1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50" xfId="4" applyFont="1" applyBorder="1" applyAlignment="1">
      <alignment horizontal="center" vertical="center" wrapText="1"/>
    </xf>
    <xf numFmtId="2" fontId="29" fillId="0" borderId="6" xfId="4" applyNumberFormat="1" applyFont="1" applyBorder="1" applyAlignment="1">
      <alignment horizontal="center" vertical="center" wrapText="1"/>
    </xf>
    <xf numFmtId="2" fontId="29" fillId="0" borderId="50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5" borderId="43" xfId="4" applyFont="1" applyFill="1" applyBorder="1" applyAlignment="1">
      <alignment horizontal="center" vertical="center" wrapText="1"/>
    </xf>
    <xf numFmtId="0" fontId="9" fillId="5" borderId="47" xfId="4" applyFont="1" applyFill="1" applyBorder="1" applyAlignment="1">
      <alignment horizontal="center" vertical="center" wrapText="1"/>
    </xf>
    <xf numFmtId="0" fontId="9" fillId="5" borderId="44" xfId="4" applyFont="1" applyFill="1" applyBorder="1" applyAlignment="1">
      <alignment horizontal="center" vertical="center" wrapText="1"/>
    </xf>
    <xf numFmtId="0" fontId="9" fillId="5" borderId="6" xfId="4" applyFont="1" applyFill="1" applyBorder="1" applyAlignment="1">
      <alignment horizontal="center" vertical="center" wrapText="1"/>
    </xf>
    <xf numFmtId="2" fontId="8" fillId="5" borderId="44" xfId="4" applyNumberFormat="1" applyFont="1" applyFill="1" applyBorder="1" applyAlignment="1">
      <alignment horizontal="center" vertical="center" wrapText="1"/>
    </xf>
    <xf numFmtId="2" fontId="8" fillId="5" borderId="6" xfId="4" applyNumberFormat="1" applyFont="1" applyFill="1" applyBorder="1" applyAlignment="1">
      <alignment horizontal="center" vertical="center" wrapText="1"/>
    </xf>
    <xf numFmtId="0" fontId="9" fillId="5" borderId="45" xfId="4" applyFont="1" applyFill="1" applyBorder="1" applyAlignment="1">
      <alignment horizontal="center" vertical="center" wrapText="1"/>
    </xf>
    <xf numFmtId="0" fontId="9" fillId="5" borderId="48" xfId="4" applyFont="1" applyFill="1" applyBorder="1" applyAlignment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76201</xdr:rowOff>
    </xdr:from>
    <xdr:to>
      <xdr:col>1</xdr:col>
      <xdr:colOff>1015365</xdr:colOff>
      <xdr:row>1</xdr:row>
      <xdr:rowOff>265906</xdr:rowOff>
    </xdr:to>
    <xdr:pic>
      <xdr:nvPicPr>
        <xdr:cNvPr id="3" name="Imagen 2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1"/>
          <a:ext cx="1352550" cy="73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chavesv@unal.edu.c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anvetbonilla@hotmail.com" TargetMode="External"/><Relationship Id="rId1" Type="http://schemas.openxmlformats.org/officeDocument/2006/relationships/hyperlink" Target="mailto:juanofer8@hotmail.com" TargetMode="External"/><Relationship Id="rId6" Type="http://schemas.openxmlformats.org/officeDocument/2006/relationships/hyperlink" Target="mailto:drvicentecalderon@gmail.com" TargetMode="External"/><Relationship Id="rId5" Type="http://schemas.openxmlformats.org/officeDocument/2006/relationships/hyperlink" Target="mailto:ricardosanzu@gmail.com" TargetMode="External"/><Relationship Id="rId4" Type="http://schemas.openxmlformats.org/officeDocument/2006/relationships/hyperlink" Target="mailto:omarbotero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5"/>
  <sheetViews>
    <sheetView zoomScale="80" zoomScaleNormal="80" workbookViewId="0">
      <selection activeCell="H22" sqref="H22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160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3.1406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201" t="s">
        <v>95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C1" s="119">
        <f>COUNTA(C:C)-1</f>
        <v>6</v>
      </c>
    </row>
    <row r="2" spans="1:29" ht="17.25" thickBot="1" x14ac:dyDescent="0.35">
      <c r="A2" s="201" t="s">
        <v>102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205" t="s">
        <v>93</v>
      </c>
      <c r="B3" s="195" t="s">
        <v>91</v>
      </c>
      <c r="C3" s="195" t="s">
        <v>92</v>
      </c>
      <c r="D3" s="195" t="s">
        <v>89</v>
      </c>
      <c r="E3" s="195" t="s">
        <v>90</v>
      </c>
      <c r="F3" s="195" t="s">
        <v>0</v>
      </c>
      <c r="G3" s="195" t="s">
        <v>1</v>
      </c>
      <c r="H3" s="195" t="s">
        <v>2</v>
      </c>
      <c r="I3" s="198" t="s">
        <v>3</v>
      </c>
      <c r="J3" s="198" t="s">
        <v>101</v>
      </c>
      <c r="K3" s="208" t="s">
        <v>4</v>
      </c>
      <c r="L3" s="209"/>
      <c r="M3" s="209"/>
      <c r="N3" s="210"/>
      <c r="O3" s="195" t="s">
        <v>5</v>
      </c>
      <c r="P3" s="195" t="s">
        <v>88</v>
      </c>
      <c r="Q3" s="198" t="s">
        <v>97</v>
      </c>
      <c r="R3" s="198" t="s">
        <v>98</v>
      </c>
      <c r="S3" s="195" t="s">
        <v>6</v>
      </c>
      <c r="T3" s="203" t="s">
        <v>16</v>
      </c>
      <c r="U3" s="203" t="s">
        <v>17</v>
      </c>
      <c r="V3" s="203" t="s">
        <v>18</v>
      </c>
      <c r="W3" s="203" t="s">
        <v>19</v>
      </c>
      <c r="X3" s="203" t="s">
        <v>20</v>
      </c>
      <c r="Y3" s="203" t="s">
        <v>21</v>
      </c>
      <c r="Z3" s="203" t="s">
        <v>22</v>
      </c>
      <c r="AA3" s="198" t="s">
        <v>94</v>
      </c>
    </row>
    <row r="4" spans="1:29" s="1" customFormat="1" ht="15.75" customHeight="1" thickBot="1" x14ac:dyDescent="0.25">
      <c r="A4" s="206"/>
      <c r="B4" s="196"/>
      <c r="C4" s="196"/>
      <c r="D4" s="196"/>
      <c r="E4" s="196"/>
      <c r="F4" s="196"/>
      <c r="G4" s="196"/>
      <c r="H4" s="196"/>
      <c r="I4" s="199"/>
      <c r="J4" s="199"/>
      <c r="K4" s="198" t="s">
        <v>7</v>
      </c>
      <c r="L4" s="121"/>
      <c r="M4" s="121" t="s">
        <v>8</v>
      </c>
      <c r="N4" s="122"/>
      <c r="O4" s="196"/>
      <c r="P4" s="196"/>
      <c r="Q4" s="199"/>
      <c r="R4" s="199"/>
      <c r="S4" s="196"/>
      <c r="T4" s="204"/>
      <c r="U4" s="204"/>
      <c r="V4" s="204"/>
      <c r="W4" s="204"/>
      <c r="X4" s="204"/>
      <c r="Y4" s="204"/>
      <c r="Z4" s="204"/>
      <c r="AA4" s="199"/>
    </row>
    <row r="5" spans="1:29" s="1" customFormat="1" ht="13.5" customHeight="1" thickBot="1" x14ac:dyDescent="0.25">
      <c r="A5" s="207"/>
      <c r="B5" s="197"/>
      <c r="C5" s="197"/>
      <c r="D5" s="197"/>
      <c r="E5" s="197"/>
      <c r="F5" s="197"/>
      <c r="G5" s="197"/>
      <c r="H5" s="197"/>
      <c r="I5" s="200"/>
      <c r="J5" s="200"/>
      <c r="K5" s="200"/>
      <c r="L5" s="122" t="s">
        <v>85</v>
      </c>
      <c r="M5" s="124" t="s">
        <v>86</v>
      </c>
      <c r="N5" s="124" t="s">
        <v>87</v>
      </c>
      <c r="O5" s="197"/>
      <c r="P5" s="197"/>
      <c r="Q5" s="200"/>
      <c r="R5" s="200"/>
      <c r="S5" s="197"/>
      <c r="T5" s="204"/>
      <c r="U5" s="204"/>
      <c r="V5" s="204"/>
      <c r="W5" s="204"/>
      <c r="X5" s="204"/>
      <c r="Y5" s="204"/>
      <c r="Z5" s="204"/>
      <c r="AA5" s="200"/>
    </row>
    <row r="6" spans="1:29" s="1" customFormat="1" ht="38.25" x14ac:dyDescent="0.2">
      <c r="A6" s="128">
        <v>1</v>
      </c>
      <c r="B6" s="129" t="s">
        <v>99</v>
      </c>
      <c r="C6" s="123">
        <v>75106950</v>
      </c>
      <c r="D6" s="123" t="s">
        <v>103</v>
      </c>
      <c r="E6" s="123" t="s">
        <v>104</v>
      </c>
      <c r="F6" s="123" t="s">
        <v>105</v>
      </c>
      <c r="G6" s="125" t="s">
        <v>106</v>
      </c>
      <c r="H6" s="123" t="s">
        <v>107</v>
      </c>
      <c r="I6" s="123" t="s">
        <v>108</v>
      </c>
      <c r="J6" s="123" t="s">
        <v>109</v>
      </c>
      <c r="K6" s="123" t="s">
        <v>110</v>
      </c>
      <c r="L6" s="123" t="s">
        <v>100</v>
      </c>
      <c r="M6" s="123" t="s">
        <v>111</v>
      </c>
      <c r="N6" s="123" t="s">
        <v>100</v>
      </c>
      <c r="O6" s="123">
        <v>110</v>
      </c>
      <c r="P6" s="123" t="s">
        <v>112</v>
      </c>
      <c r="Q6" s="126">
        <v>0</v>
      </c>
      <c r="R6" s="126">
        <v>0</v>
      </c>
      <c r="S6" s="126"/>
      <c r="T6" s="130"/>
      <c r="U6" s="151"/>
      <c r="V6" s="151"/>
      <c r="W6" s="151"/>
      <c r="X6" s="151"/>
      <c r="Y6" s="151"/>
      <c r="Z6" s="151"/>
      <c r="AA6" s="152"/>
    </row>
    <row r="7" spans="1:29" s="2" customFormat="1" ht="38.25" x14ac:dyDescent="0.2">
      <c r="A7" s="131">
        <v>2</v>
      </c>
      <c r="B7" s="132" t="s">
        <v>99</v>
      </c>
      <c r="C7" s="120">
        <v>14240917</v>
      </c>
      <c r="D7" s="120" t="s">
        <v>113</v>
      </c>
      <c r="E7" s="120" t="s">
        <v>114</v>
      </c>
      <c r="F7" s="120" t="s">
        <v>115</v>
      </c>
      <c r="G7" s="153" t="s">
        <v>116</v>
      </c>
      <c r="H7" s="120" t="s">
        <v>117</v>
      </c>
      <c r="I7" s="120" t="s">
        <v>118</v>
      </c>
      <c r="J7" s="120" t="s">
        <v>119</v>
      </c>
      <c r="K7" s="120" t="s">
        <v>120</v>
      </c>
      <c r="L7" s="120" t="s">
        <v>121</v>
      </c>
      <c r="M7" s="120" t="s">
        <v>122</v>
      </c>
      <c r="N7" s="120" t="s">
        <v>100</v>
      </c>
      <c r="O7" s="120">
        <v>531</v>
      </c>
      <c r="P7" s="120" t="s">
        <v>112</v>
      </c>
      <c r="Q7" s="127">
        <v>2</v>
      </c>
      <c r="R7" s="127">
        <v>0</v>
      </c>
      <c r="S7" s="127"/>
      <c r="T7" s="131"/>
      <c r="U7" s="132"/>
      <c r="V7" s="132"/>
      <c r="W7" s="132"/>
      <c r="X7" s="132"/>
      <c r="Y7" s="132"/>
      <c r="Z7" s="132"/>
      <c r="AA7" s="133"/>
    </row>
    <row r="8" spans="1:29" s="2" customFormat="1" ht="38.25" x14ac:dyDescent="0.2">
      <c r="A8" s="131">
        <v>3</v>
      </c>
      <c r="B8" s="132" t="s">
        <v>99</v>
      </c>
      <c r="C8" s="120">
        <v>1085255704</v>
      </c>
      <c r="D8" s="120" t="s">
        <v>123</v>
      </c>
      <c r="E8" s="120" t="s">
        <v>124</v>
      </c>
      <c r="F8" s="120" t="s">
        <v>125</v>
      </c>
      <c r="G8" s="153" t="s">
        <v>126</v>
      </c>
      <c r="H8" s="120" t="s">
        <v>127</v>
      </c>
      <c r="I8" s="120" t="s">
        <v>128</v>
      </c>
      <c r="J8" s="120" t="s">
        <v>129</v>
      </c>
      <c r="K8" s="120" t="s">
        <v>130</v>
      </c>
      <c r="L8" s="120" t="s">
        <v>131</v>
      </c>
      <c r="M8" s="120" t="s">
        <v>100</v>
      </c>
      <c r="N8" s="120" t="s">
        <v>100</v>
      </c>
      <c r="O8" s="120">
        <v>150</v>
      </c>
      <c r="P8" s="120" t="s">
        <v>112</v>
      </c>
      <c r="Q8" s="127">
        <v>0</v>
      </c>
      <c r="R8" s="127">
        <v>0</v>
      </c>
      <c r="S8" s="127"/>
      <c r="T8" s="131"/>
      <c r="U8" s="132"/>
      <c r="V8" s="132"/>
      <c r="W8" s="132"/>
      <c r="X8" s="132"/>
      <c r="Y8" s="132"/>
      <c r="Z8" s="132"/>
      <c r="AA8" s="133"/>
    </row>
    <row r="9" spans="1:29" s="2" customFormat="1" ht="76.5" x14ac:dyDescent="0.2">
      <c r="A9" s="131">
        <v>4</v>
      </c>
      <c r="B9" s="132" t="s">
        <v>99</v>
      </c>
      <c r="C9" s="120">
        <v>10267663</v>
      </c>
      <c r="D9" s="120" t="s">
        <v>132</v>
      </c>
      <c r="E9" s="120" t="s">
        <v>133</v>
      </c>
      <c r="F9" s="120" t="s">
        <v>134</v>
      </c>
      <c r="G9" s="153" t="s">
        <v>135</v>
      </c>
      <c r="H9" s="120" t="s">
        <v>136</v>
      </c>
      <c r="I9" s="120" t="s">
        <v>137</v>
      </c>
      <c r="J9" s="120" t="s">
        <v>138</v>
      </c>
      <c r="K9" s="120" t="s">
        <v>139</v>
      </c>
      <c r="L9" s="120" t="s">
        <v>140</v>
      </c>
      <c r="M9" s="120" t="s">
        <v>142</v>
      </c>
      <c r="N9" s="120" t="s">
        <v>141</v>
      </c>
      <c r="O9" s="120">
        <v>59</v>
      </c>
      <c r="P9" s="120" t="s">
        <v>112</v>
      </c>
      <c r="Q9" s="127">
        <v>0</v>
      </c>
      <c r="R9" s="127">
        <v>0</v>
      </c>
      <c r="S9" s="127"/>
      <c r="T9" s="131"/>
      <c r="U9" s="132"/>
      <c r="V9" s="132"/>
      <c r="W9" s="132"/>
      <c r="X9" s="132"/>
      <c r="Y9" s="132"/>
      <c r="Z9" s="132"/>
      <c r="AA9" s="133"/>
    </row>
    <row r="10" spans="1:29" s="2" customFormat="1" ht="38.25" x14ac:dyDescent="0.2">
      <c r="A10" s="131">
        <v>5</v>
      </c>
      <c r="B10" s="132" t="s">
        <v>99</v>
      </c>
      <c r="C10" s="120">
        <v>79119533</v>
      </c>
      <c r="D10" s="120" t="s">
        <v>143</v>
      </c>
      <c r="E10" s="120" t="s">
        <v>144</v>
      </c>
      <c r="F10" s="120" t="s">
        <v>145</v>
      </c>
      <c r="G10" s="153" t="s">
        <v>146</v>
      </c>
      <c r="H10" s="120" t="s">
        <v>147</v>
      </c>
      <c r="I10" s="120" t="s">
        <v>148</v>
      </c>
      <c r="J10" s="120" t="s">
        <v>149</v>
      </c>
      <c r="K10" s="120" t="s">
        <v>150</v>
      </c>
      <c r="L10" s="120" t="s">
        <v>100</v>
      </c>
      <c r="M10" s="120" t="s">
        <v>100</v>
      </c>
      <c r="N10" s="120" t="s">
        <v>100</v>
      </c>
      <c r="O10" s="120">
        <v>16</v>
      </c>
      <c r="P10" s="120" t="s">
        <v>112</v>
      </c>
      <c r="Q10" s="127">
        <v>0</v>
      </c>
      <c r="R10" s="127">
        <v>0</v>
      </c>
      <c r="S10" s="127"/>
      <c r="T10" s="131"/>
      <c r="U10" s="132"/>
      <c r="V10" s="132"/>
      <c r="W10" s="132"/>
      <c r="X10" s="132"/>
      <c r="Y10" s="132"/>
      <c r="Z10" s="132"/>
      <c r="AA10" s="133"/>
    </row>
    <row r="11" spans="1:29" s="1" customFormat="1" ht="38.25" x14ac:dyDescent="0.2">
      <c r="A11" s="131">
        <v>6</v>
      </c>
      <c r="B11" s="132" t="s">
        <v>151</v>
      </c>
      <c r="C11" s="120" t="s">
        <v>152</v>
      </c>
      <c r="D11" s="120" t="s">
        <v>153</v>
      </c>
      <c r="E11" s="120" t="s">
        <v>154</v>
      </c>
      <c r="F11" s="120" t="s">
        <v>155</v>
      </c>
      <c r="G11" s="153" t="s">
        <v>156</v>
      </c>
      <c r="H11" s="120" t="s">
        <v>157</v>
      </c>
      <c r="I11" s="120" t="s">
        <v>158</v>
      </c>
      <c r="J11" s="120" t="s">
        <v>159</v>
      </c>
      <c r="K11" s="120" t="s">
        <v>160</v>
      </c>
      <c r="L11" s="120" t="s">
        <v>100</v>
      </c>
      <c r="M11" s="120" t="s">
        <v>161</v>
      </c>
      <c r="N11" s="120" t="s">
        <v>162</v>
      </c>
      <c r="O11" s="120">
        <v>15</v>
      </c>
      <c r="P11" s="120" t="s">
        <v>112</v>
      </c>
      <c r="Q11" s="127">
        <v>0</v>
      </c>
      <c r="R11" s="127">
        <v>0</v>
      </c>
      <c r="S11" s="127"/>
      <c r="T11" s="134"/>
      <c r="U11" s="135"/>
      <c r="V11" s="135"/>
      <c r="W11" s="135"/>
      <c r="X11" s="135"/>
      <c r="Y11" s="135"/>
      <c r="Z11" s="135"/>
      <c r="AA11" s="136"/>
    </row>
    <row r="12" spans="1:29" s="2" customFormat="1" ht="12.75" x14ac:dyDescent="0.2">
      <c r="A12" s="131">
        <v>7</v>
      </c>
      <c r="B12" s="132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7"/>
      <c r="R12" s="127"/>
      <c r="S12" s="127"/>
      <c r="T12" s="131"/>
      <c r="U12" s="132"/>
      <c r="V12" s="132"/>
      <c r="W12" s="132"/>
      <c r="X12" s="132"/>
      <c r="Y12" s="132"/>
      <c r="Z12" s="132"/>
      <c r="AA12" s="133"/>
    </row>
    <row r="13" spans="1:29" s="2" customFormat="1" ht="12.75" x14ac:dyDescent="0.2">
      <c r="A13" s="131">
        <v>8</v>
      </c>
      <c r="B13" s="132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7"/>
      <c r="R13" s="127"/>
      <c r="S13" s="127"/>
      <c r="T13" s="131"/>
      <c r="U13" s="132"/>
      <c r="V13" s="132"/>
      <c r="W13" s="132"/>
      <c r="X13" s="132"/>
      <c r="Y13" s="132"/>
      <c r="Z13" s="132"/>
      <c r="AA13" s="133"/>
    </row>
    <row r="14" spans="1:29" s="2" customFormat="1" ht="12.75" x14ac:dyDescent="0.2">
      <c r="A14" s="131">
        <v>9</v>
      </c>
      <c r="B14" s="132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7"/>
      <c r="R14" s="127"/>
      <c r="S14" s="127"/>
      <c r="T14" s="131"/>
      <c r="U14" s="132"/>
      <c r="V14" s="132"/>
      <c r="W14" s="132"/>
      <c r="X14" s="132"/>
      <c r="Y14" s="132"/>
      <c r="Z14" s="132"/>
      <c r="AA14" s="133"/>
    </row>
    <row r="15" spans="1:29" s="2" customFormat="1" ht="12.75" x14ac:dyDescent="0.2">
      <c r="A15" s="131">
        <v>10</v>
      </c>
      <c r="B15" s="132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7"/>
      <c r="R15" s="127"/>
      <c r="S15" s="127"/>
      <c r="T15" s="131"/>
      <c r="U15" s="132"/>
      <c r="V15" s="132"/>
      <c r="W15" s="132"/>
      <c r="X15" s="132"/>
      <c r="Y15" s="132"/>
      <c r="Z15" s="132"/>
      <c r="AA15" s="133"/>
    </row>
    <row r="16" spans="1:29" s="1" customFormat="1" ht="12.75" x14ac:dyDescent="0.2">
      <c r="A16" s="131">
        <v>11</v>
      </c>
      <c r="B16" s="132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7"/>
      <c r="R16" s="127"/>
      <c r="S16" s="127"/>
      <c r="T16" s="134"/>
      <c r="U16" s="135"/>
      <c r="V16" s="135"/>
      <c r="W16" s="135"/>
      <c r="X16" s="135"/>
      <c r="Y16" s="135"/>
      <c r="Z16" s="135"/>
      <c r="AA16" s="136"/>
    </row>
    <row r="17" spans="1:27" s="2" customFormat="1" ht="12.75" x14ac:dyDescent="0.2">
      <c r="A17" s="131">
        <v>12</v>
      </c>
      <c r="B17" s="132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7"/>
      <c r="R17" s="127"/>
      <c r="S17" s="127"/>
      <c r="T17" s="131"/>
      <c r="U17" s="132"/>
      <c r="V17" s="132"/>
      <c r="W17" s="132"/>
      <c r="X17" s="132"/>
      <c r="Y17" s="132"/>
      <c r="Z17" s="132"/>
      <c r="AA17" s="133"/>
    </row>
    <row r="18" spans="1:27" s="2" customFormat="1" ht="12.75" x14ac:dyDescent="0.2">
      <c r="A18" s="131">
        <v>13</v>
      </c>
      <c r="B18" s="132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7"/>
      <c r="R18" s="127"/>
      <c r="S18" s="127"/>
      <c r="T18" s="131"/>
      <c r="U18" s="132"/>
      <c r="V18" s="132"/>
      <c r="W18" s="132"/>
      <c r="X18" s="132"/>
      <c r="Y18" s="132"/>
      <c r="Z18" s="132"/>
      <c r="AA18" s="133"/>
    </row>
    <row r="19" spans="1:27" s="2" customFormat="1" ht="12.75" x14ac:dyDescent="0.2">
      <c r="A19" s="131">
        <v>14</v>
      </c>
      <c r="B19" s="132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7"/>
      <c r="R19" s="127"/>
      <c r="S19" s="127"/>
      <c r="T19" s="131"/>
      <c r="U19" s="132"/>
      <c r="V19" s="132"/>
      <c r="W19" s="132"/>
      <c r="X19" s="132"/>
      <c r="Y19" s="132"/>
      <c r="Z19" s="132"/>
      <c r="AA19" s="133"/>
    </row>
    <row r="20" spans="1:27" s="2" customFormat="1" ht="12.75" x14ac:dyDescent="0.2">
      <c r="A20" s="131">
        <v>15</v>
      </c>
      <c r="B20" s="132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7"/>
      <c r="R20" s="127"/>
      <c r="S20" s="127"/>
      <c r="T20" s="131"/>
      <c r="U20" s="132"/>
      <c r="V20" s="132"/>
      <c r="W20" s="132"/>
      <c r="X20" s="132"/>
      <c r="Y20" s="132"/>
      <c r="Z20" s="132"/>
      <c r="AA20" s="133"/>
    </row>
    <row r="21" spans="1:27" s="1" customFormat="1" ht="12.75" x14ac:dyDescent="0.2">
      <c r="A21" s="131">
        <v>16</v>
      </c>
      <c r="B21" s="132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7"/>
      <c r="R21" s="127"/>
      <c r="S21" s="127"/>
      <c r="T21" s="134"/>
      <c r="U21" s="135"/>
      <c r="V21" s="135"/>
      <c r="W21" s="135"/>
      <c r="X21" s="135"/>
      <c r="Y21" s="135"/>
      <c r="Z21" s="135"/>
      <c r="AA21" s="136"/>
    </row>
    <row r="22" spans="1:27" s="2" customFormat="1" ht="12.75" x14ac:dyDescent="0.2">
      <c r="A22" s="131">
        <v>17</v>
      </c>
      <c r="B22" s="132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7"/>
      <c r="R22" s="127"/>
      <c r="S22" s="127"/>
      <c r="T22" s="131"/>
      <c r="U22" s="132"/>
      <c r="V22" s="132"/>
      <c r="W22" s="132"/>
      <c r="X22" s="132"/>
      <c r="Y22" s="132"/>
      <c r="Z22" s="132"/>
      <c r="AA22" s="133"/>
    </row>
    <row r="23" spans="1:27" s="2" customFormat="1" ht="12.75" x14ac:dyDescent="0.2">
      <c r="A23" s="131">
        <v>18</v>
      </c>
      <c r="B23" s="132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7"/>
      <c r="R23" s="127"/>
      <c r="S23" s="127"/>
      <c r="T23" s="131"/>
      <c r="U23" s="132"/>
      <c r="V23" s="132"/>
      <c r="W23" s="132"/>
      <c r="X23" s="132"/>
      <c r="Y23" s="132"/>
      <c r="Z23" s="132"/>
      <c r="AA23" s="133"/>
    </row>
    <row r="24" spans="1:27" s="2" customFormat="1" ht="12.75" x14ac:dyDescent="0.2">
      <c r="A24" s="131">
        <v>19</v>
      </c>
      <c r="B24" s="132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7"/>
      <c r="R24" s="127"/>
      <c r="S24" s="127"/>
      <c r="T24" s="131"/>
      <c r="U24" s="132"/>
      <c r="V24" s="132"/>
      <c r="W24" s="132"/>
      <c r="X24" s="132"/>
      <c r="Y24" s="132"/>
      <c r="Z24" s="132"/>
      <c r="AA24" s="133"/>
    </row>
    <row r="25" spans="1:27" s="2" customFormat="1" ht="12.75" x14ac:dyDescent="0.2">
      <c r="A25" s="131">
        <v>20</v>
      </c>
      <c r="B25" s="132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7"/>
      <c r="R25" s="127"/>
      <c r="S25" s="127"/>
      <c r="T25" s="131"/>
      <c r="U25" s="132"/>
      <c r="V25" s="132"/>
      <c r="W25" s="132"/>
      <c r="X25" s="132"/>
      <c r="Y25" s="132"/>
      <c r="Z25" s="132"/>
      <c r="AA25" s="133"/>
    </row>
    <row r="26" spans="1:27" x14ac:dyDescent="0.3">
      <c r="A26" s="131">
        <v>21</v>
      </c>
      <c r="B26" s="137"/>
      <c r="C26" s="138"/>
      <c r="D26" s="138"/>
      <c r="E26" s="139"/>
      <c r="F26" s="139"/>
      <c r="G26" s="139"/>
      <c r="H26" s="139"/>
      <c r="I26" s="158"/>
      <c r="J26" s="139"/>
      <c r="K26" s="137"/>
      <c r="L26" s="137"/>
      <c r="M26" s="137"/>
      <c r="N26" s="137"/>
      <c r="O26" s="137"/>
      <c r="P26" s="137"/>
      <c r="Q26" s="140"/>
      <c r="R26" s="140"/>
      <c r="S26" s="140"/>
      <c r="T26" s="141"/>
      <c r="U26" s="137"/>
      <c r="V26" s="137"/>
      <c r="W26" s="137"/>
      <c r="X26" s="137"/>
      <c r="Y26" s="137"/>
      <c r="Z26" s="137"/>
      <c r="AA26" s="142"/>
    </row>
    <row r="27" spans="1:27" x14ac:dyDescent="0.3">
      <c r="A27" s="131">
        <v>22</v>
      </c>
      <c r="B27" s="137"/>
      <c r="C27" s="138"/>
      <c r="D27" s="138"/>
      <c r="E27" s="139"/>
      <c r="F27" s="139"/>
      <c r="G27" s="139"/>
      <c r="H27" s="139"/>
      <c r="I27" s="158"/>
      <c r="J27" s="139"/>
      <c r="K27" s="137"/>
      <c r="L27" s="137"/>
      <c r="M27" s="137"/>
      <c r="N27" s="137"/>
      <c r="O27" s="137"/>
      <c r="P27" s="137"/>
      <c r="Q27" s="140"/>
      <c r="R27" s="140"/>
      <c r="S27" s="140"/>
      <c r="T27" s="141"/>
      <c r="U27" s="137"/>
      <c r="V27" s="137"/>
      <c r="W27" s="137"/>
      <c r="X27" s="137"/>
      <c r="Y27" s="137"/>
      <c r="Z27" s="137"/>
      <c r="AA27" s="142"/>
    </row>
    <row r="28" spans="1:27" x14ac:dyDescent="0.3">
      <c r="A28" s="131">
        <v>23</v>
      </c>
      <c r="B28" s="137"/>
      <c r="C28" s="138"/>
      <c r="D28" s="138"/>
      <c r="E28" s="139"/>
      <c r="F28" s="139"/>
      <c r="G28" s="139"/>
      <c r="H28" s="139"/>
      <c r="I28" s="158"/>
      <c r="J28" s="139"/>
      <c r="K28" s="137"/>
      <c r="L28" s="137"/>
      <c r="M28" s="137"/>
      <c r="N28" s="137"/>
      <c r="O28" s="137"/>
      <c r="P28" s="137"/>
      <c r="Q28" s="140"/>
      <c r="R28" s="140"/>
      <c r="S28" s="140"/>
      <c r="T28" s="141"/>
      <c r="U28" s="137"/>
      <c r="V28" s="137"/>
      <c r="W28" s="137"/>
      <c r="X28" s="137"/>
      <c r="Y28" s="137"/>
      <c r="Z28" s="137"/>
      <c r="AA28" s="142"/>
    </row>
    <row r="29" spans="1:27" x14ac:dyDescent="0.3">
      <c r="A29" s="131">
        <v>24</v>
      </c>
      <c r="B29" s="137"/>
      <c r="C29" s="138"/>
      <c r="D29" s="138"/>
      <c r="E29" s="139"/>
      <c r="F29" s="139"/>
      <c r="G29" s="139"/>
      <c r="H29" s="139"/>
      <c r="I29" s="158"/>
      <c r="J29" s="139"/>
      <c r="K29" s="137"/>
      <c r="L29" s="137"/>
      <c r="M29" s="137"/>
      <c r="N29" s="137"/>
      <c r="O29" s="137"/>
      <c r="P29" s="137"/>
      <c r="Q29" s="140"/>
      <c r="R29" s="140"/>
      <c r="S29" s="140"/>
      <c r="T29" s="141"/>
      <c r="U29" s="137"/>
      <c r="V29" s="137"/>
      <c r="W29" s="137"/>
      <c r="X29" s="137"/>
      <c r="Y29" s="137"/>
      <c r="Z29" s="137"/>
      <c r="AA29" s="142"/>
    </row>
    <row r="30" spans="1:27" x14ac:dyDescent="0.3">
      <c r="A30" s="131">
        <v>25</v>
      </c>
      <c r="B30" s="137"/>
      <c r="C30" s="138"/>
      <c r="D30" s="138"/>
      <c r="E30" s="139" t="str">
        <f>TRIM(RIGHT(SUBSTITUTE(E29,"-", REPT("-",LEN(E29))),LEN(E29)))</f>
        <v/>
      </c>
      <c r="F30" s="139"/>
      <c r="G30" s="139"/>
      <c r="H30" s="139"/>
      <c r="I30" s="158"/>
      <c r="J30" s="139"/>
      <c r="K30" s="137"/>
      <c r="L30" s="137"/>
      <c r="M30" s="137"/>
      <c r="N30" s="137"/>
      <c r="O30" s="137"/>
      <c r="P30" s="137"/>
      <c r="Q30" s="140"/>
      <c r="R30" s="140"/>
      <c r="S30" s="140"/>
      <c r="T30" s="141"/>
      <c r="U30" s="137"/>
      <c r="V30" s="137"/>
      <c r="W30" s="137"/>
      <c r="X30" s="137"/>
      <c r="Y30" s="137"/>
      <c r="Z30" s="137"/>
      <c r="AA30" s="142"/>
    </row>
    <row r="31" spans="1:27" x14ac:dyDescent="0.3">
      <c r="A31" s="131">
        <v>26</v>
      </c>
      <c r="B31" s="137"/>
      <c r="C31" s="138"/>
      <c r="D31" s="138"/>
      <c r="E31" s="143" t="str">
        <f>RIGHT(E29,1)</f>
        <v/>
      </c>
      <c r="F31" s="139"/>
      <c r="G31" s="139"/>
      <c r="H31" s="139"/>
      <c r="I31" s="158"/>
      <c r="J31" s="139"/>
      <c r="K31" s="137"/>
      <c r="L31" s="137"/>
      <c r="M31" s="137"/>
      <c r="N31" s="137"/>
      <c r="O31" s="137"/>
      <c r="P31" s="137"/>
      <c r="Q31" s="140"/>
      <c r="R31" s="140"/>
      <c r="S31" s="140"/>
      <c r="T31" s="141"/>
      <c r="U31" s="137"/>
      <c r="V31" s="137"/>
      <c r="W31" s="137"/>
      <c r="X31" s="137"/>
      <c r="Y31" s="137"/>
      <c r="Z31" s="137"/>
      <c r="AA31" s="142"/>
    </row>
    <row r="32" spans="1:27" x14ac:dyDescent="0.3">
      <c r="A32" s="131">
        <v>27</v>
      </c>
      <c r="B32" s="137"/>
      <c r="C32" s="138"/>
      <c r="D32" s="138"/>
      <c r="E32" s="139"/>
      <c r="F32" s="139"/>
      <c r="G32" s="139"/>
      <c r="H32" s="139"/>
      <c r="I32" s="158"/>
      <c r="J32" s="139"/>
      <c r="K32" s="137"/>
      <c r="L32" s="137"/>
      <c r="M32" s="137"/>
      <c r="N32" s="137"/>
      <c r="O32" s="137"/>
      <c r="P32" s="137"/>
      <c r="Q32" s="140"/>
      <c r="R32" s="140"/>
      <c r="S32" s="140"/>
      <c r="T32" s="141"/>
      <c r="U32" s="137"/>
      <c r="V32" s="137"/>
      <c r="W32" s="137"/>
      <c r="X32" s="137"/>
      <c r="Y32" s="137"/>
      <c r="Z32" s="137"/>
      <c r="AA32" s="142"/>
    </row>
    <row r="33" spans="1:27" x14ac:dyDescent="0.3">
      <c r="A33" s="131">
        <v>28</v>
      </c>
      <c r="B33" s="137"/>
      <c r="C33" s="138"/>
      <c r="D33" s="138"/>
      <c r="E33" s="139"/>
      <c r="F33" s="139"/>
      <c r="G33" s="139"/>
      <c r="H33" s="139"/>
      <c r="I33" s="158"/>
      <c r="J33" s="139"/>
      <c r="K33" s="137"/>
      <c r="L33" s="137"/>
      <c r="M33" s="137"/>
      <c r="N33" s="137"/>
      <c r="O33" s="137"/>
      <c r="P33" s="137"/>
      <c r="Q33" s="140"/>
      <c r="R33" s="140"/>
      <c r="S33" s="140"/>
      <c r="T33" s="141"/>
      <c r="U33" s="137"/>
      <c r="V33" s="137"/>
      <c r="W33" s="137"/>
      <c r="X33" s="137"/>
      <c r="Y33" s="137"/>
      <c r="Z33" s="137"/>
      <c r="AA33" s="142"/>
    </row>
    <row r="34" spans="1:27" x14ac:dyDescent="0.3">
      <c r="A34" s="131">
        <v>29</v>
      </c>
      <c r="B34" s="137"/>
      <c r="C34" s="138"/>
      <c r="D34" s="138"/>
      <c r="E34" s="139"/>
      <c r="F34" s="139"/>
      <c r="G34" s="139"/>
      <c r="H34" s="139"/>
      <c r="I34" s="158"/>
      <c r="J34" s="139"/>
      <c r="K34" s="137"/>
      <c r="L34" s="137"/>
      <c r="M34" s="137"/>
      <c r="N34" s="137"/>
      <c r="O34" s="137"/>
      <c r="P34" s="137"/>
      <c r="Q34" s="140"/>
      <c r="R34" s="140"/>
      <c r="S34" s="140"/>
      <c r="T34" s="141"/>
      <c r="U34" s="137"/>
      <c r="V34" s="137"/>
      <c r="W34" s="137"/>
      <c r="X34" s="137"/>
      <c r="Y34" s="137"/>
      <c r="Z34" s="137"/>
      <c r="AA34" s="142"/>
    </row>
    <row r="35" spans="1:27" x14ac:dyDescent="0.3">
      <c r="A35" s="131">
        <v>30</v>
      </c>
      <c r="B35" s="137"/>
      <c r="C35" s="138"/>
      <c r="D35" s="138"/>
      <c r="E35" s="139"/>
      <c r="F35" s="139"/>
      <c r="G35" s="139"/>
      <c r="H35" s="139"/>
      <c r="I35" s="158"/>
      <c r="J35" s="139"/>
      <c r="K35" s="137"/>
      <c r="L35" s="137"/>
      <c r="M35" s="137"/>
      <c r="N35" s="137"/>
      <c r="O35" s="137"/>
      <c r="P35" s="137"/>
      <c r="Q35" s="140"/>
      <c r="R35" s="140"/>
      <c r="S35" s="140"/>
      <c r="T35" s="141"/>
      <c r="U35" s="137"/>
      <c r="V35" s="137"/>
      <c r="W35" s="137"/>
      <c r="X35" s="137"/>
      <c r="Y35" s="137"/>
      <c r="Z35" s="137"/>
      <c r="AA35" s="142"/>
    </row>
    <row r="36" spans="1:27" x14ac:dyDescent="0.3">
      <c r="A36" s="131">
        <v>31</v>
      </c>
      <c r="B36" s="137"/>
      <c r="C36" s="138"/>
      <c r="D36" s="138"/>
      <c r="E36" s="139"/>
      <c r="F36" s="139"/>
      <c r="G36" s="139"/>
      <c r="H36" s="139"/>
      <c r="I36" s="158"/>
      <c r="J36" s="139"/>
      <c r="K36" s="137"/>
      <c r="L36" s="137"/>
      <c r="M36" s="137"/>
      <c r="N36" s="137"/>
      <c r="O36" s="137"/>
      <c r="P36" s="137"/>
      <c r="Q36" s="140"/>
      <c r="R36" s="140"/>
      <c r="S36" s="140"/>
      <c r="T36" s="141"/>
      <c r="U36" s="137"/>
      <c r="V36" s="137"/>
      <c r="W36" s="137"/>
      <c r="X36" s="137"/>
      <c r="Y36" s="137"/>
      <c r="Z36" s="137"/>
      <c r="AA36" s="142"/>
    </row>
    <row r="37" spans="1:27" x14ac:dyDescent="0.3">
      <c r="A37" s="131">
        <v>32</v>
      </c>
      <c r="B37" s="137"/>
      <c r="C37" s="138"/>
      <c r="D37" s="138"/>
      <c r="E37" s="139"/>
      <c r="F37" s="139"/>
      <c r="G37" s="139"/>
      <c r="H37" s="139"/>
      <c r="I37" s="158"/>
      <c r="J37" s="139"/>
      <c r="K37" s="137"/>
      <c r="L37" s="137"/>
      <c r="M37" s="137"/>
      <c r="N37" s="137"/>
      <c r="O37" s="137"/>
      <c r="P37" s="137"/>
      <c r="Q37" s="140"/>
      <c r="R37" s="140"/>
      <c r="S37" s="140"/>
      <c r="T37" s="141"/>
      <c r="U37" s="137"/>
      <c r="V37" s="137"/>
      <c r="W37" s="137"/>
      <c r="X37" s="137"/>
      <c r="Y37" s="137"/>
      <c r="Z37" s="137"/>
      <c r="AA37" s="142"/>
    </row>
    <row r="38" spans="1:27" x14ac:dyDescent="0.3">
      <c r="A38" s="131">
        <v>33</v>
      </c>
      <c r="B38" s="137"/>
      <c r="C38" s="138"/>
      <c r="D38" s="138"/>
      <c r="E38" s="139"/>
      <c r="F38" s="139"/>
      <c r="G38" s="139"/>
      <c r="H38" s="139"/>
      <c r="I38" s="158"/>
      <c r="J38" s="139"/>
      <c r="K38" s="137"/>
      <c r="L38" s="137"/>
      <c r="M38" s="137"/>
      <c r="N38" s="137"/>
      <c r="O38" s="137"/>
      <c r="P38" s="137"/>
      <c r="Q38" s="140"/>
      <c r="R38" s="140"/>
      <c r="S38" s="140"/>
      <c r="T38" s="141"/>
      <c r="U38" s="137"/>
      <c r="V38" s="137"/>
      <c r="W38" s="137"/>
      <c r="X38" s="137"/>
      <c r="Y38" s="137"/>
      <c r="Z38" s="137"/>
      <c r="AA38" s="142"/>
    </row>
    <row r="39" spans="1:27" x14ac:dyDescent="0.3">
      <c r="A39" s="131">
        <v>34</v>
      </c>
      <c r="B39" s="137"/>
      <c r="C39" s="138"/>
      <c r="D39" s="138"/>
      <c r="E39" s="139"/>
      <c r="F39" s="139"/>
      <c r="G39" s="139"/>
      <c r="H39" s="139"/>
      <c r="I39" s="158"/>
      <c r="J39" s="139"/>
      <c r="K39" s="137"/>
      <c r="L39" s="137"/>
      <c r="M39" s="137"/>
      <c r="N39" s="137"/>
      <c r="O39" s="137"/>
      <c r="P39" s="137"/>
      <c r="Q39" s="140"/>
      <c r="R39" s="140"/>
      <c r="S39" s="140"/>
      <c r="T39" s="141"/>
      <c r="U39" s="137"/>
      <c r="V39" s="137"/>
      <c r="W39" s="137"/>
      <c r="X39" s="137"/>
      <c r="Y39" s="137"/>
      <c r="Z39" s="137"/>
      <c r="AA39" s="142"/>
    </row>
    <row r="40" spans="1:27" x14ac:dyDescent="0.3">
      <c r="A40" s="131">
        <v>35</v>
      </c>
      <c r="B40" s="137"/>
      <c r="C40" s="138"/>
      <c r="D40" s="138"/>
      <c r="E40" s="139"/>
      <c r="F40" s="139"/>
      <c r="G40" s="139"/>
      <c r="H40" s="139"/>
      <c r="I40" s="158"/>
      <c r="J40" s="139"/>
      <c r="K40" s="137"/>
      <c r="L40" s="137"/>
      <c r="M40" s="137"/>
      <c r="N40" s="137"/>
      <c r="O40" s="137"/>
      <c r="P40" s="137"/>
      <c r="Q40" s="140"/>
      <c r="R40" s="140"/>
      <c r="S40" s="140"/>
      <c r="T40" s="141"/>
      <c r="U40" s="137"/>
      <c r="V40" s="137"/>
      <c r="W40" s="137"/>
      <c r="X40" s="137"/>
      <c r="Y40" s="137"/>
      <c r="Z40" s="137"/>
      <c r="AA40" s="142"/>
    </row>
    <row r="41" spans="1:27" x14ac:dyDescent="0.3">
      <c r="A41" s="131">
        <v>36</v>
      </c>
      <c r="B41" s="137"/>
      <c r="C41" s="138"/>
      <c r="D41" s="138"/>
      <c r="E41" s="139"/>
      <c r="F41" s="139"/>
      <c r="G41" s="139"/>
      <c r="H41" s="139"/>
      <c r="I41" s="158"/>
      <c r="J41" s="139"/>
      <c r="K41" s="137"/>
      <c r="L41" s="137"/>
      <c r="M41" s="137"/>
      <c r="N41" s="137"/>
      <c r="O41" s="137"/>
      <c r="P41" s="137"/>
      <c r="Q41" s="140"/>
      <c r="R41" s="140"/>
      <c r="S41" s="140"/>
      <c r="T41" s="141"/>
      <c r="U41" s="137"/>
      <c r="V41" s="137"/>
      <c r="W41" s="137"/>
      <c r="X41" s="137"/>
      <c r="Y41" s="137"/>
      <c r="Z41" s="137"/>
      <c r="AA41" s="142"/>
    </row>
    <row r="42" spans="1:27" x14ac:dyDescent="0.3">
      <c r="A42" s="131">
        <v>37</v>
      </c>
      <c r="B42" s="137"/>
      <c r="C42" s="138"/>
      <c r="D42" s="138"/>
      <c r="E42" s="139"/>
      <c r="F42" s="139"/>
      <c r="G42" s="139"/>
      <c r="H42" s="139"/>
      <c r="I42" s="158"/>
      <c r="J42" s="139"/>
      <c r="K42" s="137"/>
      <c r="L42" s="137"/>
      <c r="M42" s="137"/>
      <c r="N42" s="137"/>
      <c r="O42" s="137"/>
      <c r="P42" s="137"/>
      <c r="Q42" s="140"/>
      <c r="R42" s="140"/>
      <c r="S42" s="140"/>
      <c r="T42" s="141"/>
      <c r="U42" s="137"/>
      <c r="V42" s="137"/>
      <c r="W42" s="137"/>
      <c r="X42" s="137"/>
      <c r="Y42" s="137"/>
      <c r="Z42" s="137"/>
      <c r="AA42" s="142"/>
    </row>
    <row r="43" spans="1:27" x14ac:dyDescent="0.3">
      <c r="A43" s="131">
        <v>38</v>
      </c>
      <c r="B43" s="137"/>
      <c r="C43" s="138"/>
      <c r="D43" s="138"/>
      <c r="E43" s="139"/>
      <c r="F43" s="139"/>
      <c r="G43" s="139"/>
      <c r="H43" s="139"/>
      <c r="I43" s="158"/>
      <c r="J43" s="139"/>
      <c r="K43" s="137"/>
      <c r="L43" s="137"/>
      <c r="M43" s="137"/>
      <c r="N43" s="137"/>
      <c r="O43" s="137"/>
      <c r="P43" s="137"/>
      <c r="Q43" s="140"/>
      <c r="R43" s="140"/>
      <c r="S43" s="140"/>
      <c r="T43" s="141"/>
      <c r="U43" s="137"/>
      <c r="V43" s="137"/>
      <c r="W43" s="137"/>
      <c r="X43" s="137"/>
      <c r="Y43" s="137"/>
      <c r="Z43" s="137"/>
      <c r="AA43" s="142"/>
    </row>
    <row r="44" spans="1:27" x14ac:dyDescent="0.3">
      <c r="A44" s="131">
        <v>39</v>
      </c>
      <c r="B44" s="137"/>
      <c r="C44" s="138"/>
      <c r="D44" s="138"/>
      <c r="E44" s="139"/>
      <c r="F44" s="139"/>
      <c r="G44" s="139"/>
      <c r="H44" s="139"/>
      <c r="I44" s="158"/>
      <c r="J44" s="139"/>
      <c r="K44" s="137"/>
      <c r="L44" s="137"/>
      <c r="M44" s="137"/>
      <c r="N44" s="137"/>
      <c r="O44" s="137"/>
      <c r="P44" s="137"/>
      <c r="Q44" s="140"/>
      <c r="R44" s="140"/>
      <c r="S44" s="140"/>
      <c r="T44" s="141"/>
      <c r="U44" s="137"/>
      <c r="V44" s="137"/>
      <c r="W44" s="137"/>
      <c r="X44" s="137"/>
      <c r="Y44" s="137"/>
      <c r="Z44" s="137"/>
      <c r="AA44" s="142"/>
    </row>
    <row r="45" spans="1:27" x14ac:dyDescent="0.3">
      <c r="A45" s="131">
        <v>40</v>
      </c>
      <c r="B45" s="137"/>
      <c r="C45" s="138"/>
      <c r="D45" s="138"/>
      <c r="E45" s="139"/>
      <c r="F45" s="139"/>
      <c r="G45" s="139"/>
      <c r="H45" s="139"/>
      <c r="I45" s="158"/>
      <c r="J45" s="139"/>
      <c r="K45" s="137"/>
      <c r="L45" s="137"/>
      <c r="M45" s="137"/>
      <c r="N45" s="137"/>
      <c r="O45" s="137"/>
      <c r="P45" s="137"/>
      <c r="Q45" s="140"/>
      <c r="R45" s="140"/>
      <c r="S45" s="140"/>
      <c r="T45" s="141"/>
      <c r="U45" s="137"/>
      <c r="V45" s="137"/>
      <c r="W45" s="137"/>
      <c r="X45" s="137"/>
      <c r="Y45" s="137"/>
      <c r="Z45" s="137"/>
      <c r="AA45" s="142"/>
    </row>
    <row r="46" spans="1:27" x14ac:dyDescent="0.3">
      <c r="A46" s="131">
        <v>41</v>
      </c>
      <c r="B46" s="137"/>
      <c r="C46" s="138"/>
      <c r="D46" s="138"/>
      <c r="E46" s="139"/>
      <c r="F46" s="139"/>
      <c r="G46" s="139"/>
      <c r="H46" s="139"/>
      <c r="I46" s="158"/>
      <c r="J46" s="139"/>
      <c r="K46" s="137"/>
      <c r="L46" s="137"/>
      <c r="M46" s="137"/>
      <c r="N46" s="137"/>
      <c r="O46" s="137"/>
      <c r="P46" s="137"/>
      <c r="Q46" s="140"/>
      <c r="R46" s="140"/>
      <c r="S46" s="140"/>
      <c r="T46" s="141"/>
      <c r="U46" s="137"/>
      <c r="V46" s="137"/>
      <c r="W46" s="137"/>
      <c r="X46" s="137"/>
      <c r="Y46" s="137"/>
      <c r="Z46" s="137"/>
      <c r="AA46" s="142"/>
    </row>
    <row r="47" spans="1:27" x14ac:dyDescent="0.3">
      <c r="A47" s="131">
        <v>42</v>
      </c>
      <c r="B47" s="137"/>
      <c r="C47" s="138"/>
      <c r="D47" s="138"/>
      <c r="E47" s="139"/>
      <c r="F47" s="139"/>
      <c r="G47" s="139"/>
      <c r="H47" s="139"/>
      <c r="I47" s="158"/>
      <c r="J47" s="139"/>
      <c r="K47" s="137"/>
      <c r="L47" s="137"/>
      <c r="M47" s="137"/>
      <c r="N47" s="137"/>
      <c r="O47" s="137"/>
      <c r="P47" s="137"/>
      <c r="Q47" s="140"/>
      <c r="R47" s="140"/>
      <c r="S47" s="140"/>
      <c r="T47" s="141"/>
      <c r="U47" s="137"/>
      <c r="V47" s="137"/>
      <c r="W47" s="137"/>
      <c r="X47" s="137"/>
      <c r="Y47" s="137"/>
      <c r="Z47" s="137"/>
      <c r="AA47" s="142"/>
    </row>
    <row r="48" spans="1:27" x14ac:dyDescent="0.3">
      <c r="A48" s="131">
        <v>43</v>
      </c>
      <c r="B48" s="137"/>
      <c r="C48" s="138"/>
      <c r="D48" s="138"/>
      <c r="E48" s="139"/>
      <c r="F48" s="139"/>
      <c r="G48" s="139"/>
      <c r="H48" s="139"/>
      <c r="I48" s="158"/>
      <c r="J48" s="139"/>
      <c r="K48" s="137"/>
      <c r="L48" s="137"/>
      <c r="M48" s="137"/>
      <c r="N48" s="137"/>
      <c r="O48" s="137"/>
      <c r="P48" s="137"/>
      <c r="Q48" s="140"/>
      <c r="R48" s="140"/>
      <c r="S48" s="140"/>
      <c r="T48" s="141"/>
      <c r="U48" s="137"/>
      <c r="V48" s="137"/>
      <c r="W48" s="137"/>
      <c r="X48" s="137"/>
      <c r="Y48" s="137"/>
      <c r="Z48" s="137"/>
      <c r="AA48" s="142"/>
    </row>
    <row r="49" spans="1:27" x14ac:dyDescent="0.3">
      <c r="A49" s="131">
        <v>44</v>
      </c>
      <c r="B49" s="137"/>
      <c r="C49" s="138"/>
      <c r="D49" s="138"/>
      <c r="E49" s="139"/>
      <c r="F49" s="139"/>
      <c r="G49" s="139"/>
      <c r="H49" s="139"/>
      <c r="I49" s="158"/>
      <c r="J49" s="139"/>
      <c r="K49" s="137"/>
      <c r="L49" s="137"/>
      <c r="M49" s="137"/>
      <c r="N49" s="137"/>
      <c r="O49" s="137"/>
      <c r="P49" s="137"/>
      <c r="Q49" s="140"/>
      <c r="R49" s="140"/>
      <c r="S49" s="140"/>
      <c r="T49" s="141"/>
      <c r="U49" s="137"/>
      <c r="V49" s="137"/>
      <c r="W49" s="137"/>
      <c r="X49" s="137"/>
      <c r="Y49" s="137"/>
      <c r="Z49" s="137"/>
      <c r="AA49" s="142"/>
    </row>
    <row r="50" spans="1:27" x14ac:dyDescent="0.3">
      <c r="A50" s="131">
        <v>45</v>
      </c>
      <c r="B50" s="137"/>
      <c r="C50" s="138"/>
      <c r="D50" s="138"/>
      <c r="E50" s="139"/>
      <c r="F50" s="139"/>
      <c r="G50" s="139"/>
      <c r="H50" s="139"/>
      <c r="I50" s="158"/>
      <c r="J50" s="139"/>
      <c r="K50" s="137"/>
      <c r="L50" s="137"/>
      <c r="M50" s="137"/>
      <c r="N50" s="137"/>
      <c r="O50" s="137"/>
      <c r="P50" s="137"/>
      <c r="Q50" s="140"/>
      <c r="R50" s="140"/>
      <c r="S50" s="140"/>
      <c r="T50" s="141"/>
      <c r="U50" s="137"/>
      <c r="V50" s="137"/>
      <c r="W50" s="137"/>
      <c r="X50" s="137"/>
      <c r="Y50" s="137"/>
      <c r="Z50" s="137"/>
      <c r="AA50" s="142"/>
    </row>
    <row r="51" spans="1:27" x14ac:dyDescent="0.3">
      <c r="A51" s="131">
        <v>46</v>
      </c>
      <c r="B51" s="137"/>
      <c r="C51" s="138"/>
      <c r="D51" s="138"/>
      <c r="E51" s="139"/>
      <c r="F51" s="139"/>
      <c r="G51" s="139"/>
      <c r="H51" s="139"/>
      <c r="I51" s="158"/>
      <c r="J51" s="139"/>
      <c r="K51" s="137"/>
      <c r="L51" s="137"/>
      <c r="M51" s="137"/>
      <c r="N51" s="137"/>
      <c r="O51" s="137"/>
      <c r="P51" s="137"/>
      <c r="Q51" s="140"/>
      <c r="R51" s="140"/>
      <c r="S51" s="140"/>
      <c r="T51" s="141"/>
      <c r="U51" s="137"/>
      <c r="V51" s="137"/>
      <c r="W51" s="137"/>
      <c r="X51" s="137"/>
      <c r="Y51" s="137"/>
      <c r="Z51" s="137"/>
      <c r="AA51" s="142"/>
    </row>
    <row r="52" spans="1:27" x14ac:dyDescent="0.3">
      <c r="A52" s="131">
        <v>47</v>
      </c>
      <c r="B52" s="137"/>
      <c r="C52" s="138"/>
      <c r="D52" s="138"/>
      <c r="E52" s="139"/>
      <c r="F52" s="139"/>
      <c r="G52" s="139"/>
      <c r="H52" s="139"/>
      <c r="I52" s="158"/>
      <c r="J52" s="139"/>
      <c r="K52" s="137"/>
      <c r="L52" s="137"/>
      <c r="M52" s="137"/>
      <c r="N52" s="137"/>
      <c r="O52" s="137"/>
      <c r="P52" s="137"/>
      <c r="Q52" s="140"/>
      <c r="R52" s="140"/>
      <c r="S52" s="140"/>
      <c r="T52" s="141"/>
      <c r="U52" s="137"/>
      <c r="V52" s="137"/>
      <c r="W52" s="137"/>
      <c r="X52" s="137"/>
      <c r="Y52" s="137"/>
      <c r="Z52" s="137"/>
      <c r="AA52" s="142"/>
    </row>
    <row r="53" spans="1:27" x14ac:dyDescent="0.3">
      <c r="A53" s="131">
        <v>48</v>
      </c>
      <c r="B53" s="137"/>
      <c r="C53" s="138"/>
      <c r="D53" s="138"/>
      <c r="E53" s="139"/>
      <c r="F53" s="139"/>
      <c r="G53" s="139"/>
      <c r="H53" s="139"/>
      <c r="I53" s="158"/>
      <c r="J53" s="139"/>
      <c r="K53" s="137"/>
      <c r="L53" s="137"/>
      <c r="M53" s="137"/>
      <c r="N53" s="137"/>
      <c r="O53" s="137"/>
      <c r="P53" s="137"/>
      <c r="Q53" s="140"/>
      <c r="R53" s="140"/>
      <c r="S53" s="140"/>
      <c r="T53" s="141"/>
      <c r="U53" s="137"/>
      <c r="V53" s="137"/>
      <c r="W53" s="137"/>
      <c r="X53" s="137"/>
      <c r="Y53" s="137"/>
      <c r="Z53" s="137"/>
      <c r="AA53" s="142"/>
    </row>
    <row r="54" spans="1:27" x14ac:dyDescent="0.3">
      <c r="A54" s="131">
        <v>49</v>
      </c>
      <c r="B54" s="137"/>
      <c r="C54" s="138"/>
      <c r="D54" s="138"/>
      <c r="E54" s="139"/>
      <c r="F54" s="139"/>
      <c r="G54" s="139"/>
      <c r="H54" s="139"/>
      <c r="I54" s="158"/>
      <c r="J54" s="139"/>
      <c r="K54" s="137"/>
      <c r="L54" s="137"/>
      <c r="M54" s="137"/>
      <c r="N54" s="137"/>
      <c r="O54" s="137"/>
      <c r="P54" s="137"/>
      <c r="Q54" s="140"/>
      <c r="R54" s="140"/>
      <c r="S54" s="140"/>
      <c r="T54" s="141"/>
      <c r="U54" s="137"/>
      <c r="V54" s="137"/>
      <c r="W54" s="137"/>
      <c r="X54" s="137"/>
      <c r="Y54" s="137"/>
      <c r="Z54" s="137"/>
      <c r="AA54" s="142"/>
    </row>
    <row r="55" spans="1:27" ht="17.25" thickBot="1" x14ac:dyDescent="0.35">
      <c r="A55" s="144">
        <v>50</v>
      </c>
      <c r="B55" s="145"/>
      <c r="C55" s="146"/>
      <c r="D55" s="146"/>
      <c r="E55" s="147"/>
      <c r="F55" s="147"/>
      <c r="G55" s="147"/>
      <c r="H55" s="147"/>
      <c r="I55" s="159"/>
      <c r="J55" s="147"/>
      <c r="K55" s="145"/>
      <c r="L55" s="145"/>
      <c r="M55" s="145"/>
      <c r="N55" s="145"/>
      <c r="O55" s="145"/>
      <c r="P55" s="145"/>
      <c r="Q55" s="148"/>
      <c r="R55" s="148"/>
      <c r="S55" s="148"/>
      <c r="T55" s="149"/>
      <c r="U55" s="145"/>
      <c r="V55" s="145"/>
      <c r="W55" s="145"/>
      <c r="X55" s="145"/>
      <c r="Y55" s="145"/>
      <c r="Z55" s="145"/>
      <c r="AA55" s="150"/>
    </row>
  </sheetData>
  <autoFilter ref="B3:WWA6">
    <filterColumn colId="9" showButton="0"/>
    <filterColumn colId="10" showButton="0"/>
    <filterColumn colId="11" showButton="0"/>
  </autoFilter>
  <mergeCells count="27"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</mergeCells>
  <hyperlinks>
    <hyperlink ref="G6" r:id="rId1"/>
    <hyperlink ref="G7" r:id="rId2"/>
    <hyperlink ref="G8" r:id="rId3"/>
    <hyperlink ref="G9" r:id="rId4"/>
    <hyperlink ref="G10" r:id="rId5"/>
    <hyperlink ref="G11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2"/>
  <sheetViews>
    <sheetView tabSelected="1" workbookViewId="0">
      <selection activeCell="F6" sqref="F6:F11"/>
    </sheetView>
  </sheetViews>
  <sheetFormatPr baseColWidth="10" defaultRowHeight="15" x14ac:dyDescent="0.25"/>
  <cols>
    <col min="1" max="1" width="8" customWidth="1"/>
    <col min="2" max="2" width="19.7109375" customWidth="1"/>
    <col min="3" max="3" width="23" customWidth="1"/>
    <col min="4" max="4" width="30.5703125" customWidth="1"/>
    <col min="5" max="5" width="37.28515625" customWidth="1"/>
    <col min="6" max="6" width="32.140625" customWidth="1"/>
    <col min="7" max="7" width="9.85546875" customWidth="1"/>
    <col min="8" max="8" width="9.28515625" customWidth="1"/>
    <col min="9" max="9" width="15.42578125" customWidth="1"/>
    <col min="10" max="10" width="38.28515625" customWidth="1"/>
  </cols>
  <sheetData>
    <row r="1" spans="1:10" ht="42.75" customHeight="1" x14ac:dyDescent="0.25">
      <c r="A1" s="215" t="s">
        <v>168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22.5" customHeight="1" x14ac:dyDescent="0.25">
      <c r="A2" s="216" t="s">
        <v>204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3.5" customHeight="1" thickBot="1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ht="63.75" customHeight="1" x14ac:dyDescent="0.25">
      <c r="A4" s="217" t="s">
        <v>169</v>
      </c>
      <c r="B4" s="219" t="s">
        <v>170</v>
      </c>
      <c r="C4" s="219" t="s">
        <v>171</v>
      </c>
      <c r="D4" s="219" t="s">
        <v>172</v>
      </c>
      <c r="E4" s="219"/>
      <c r="F4" s="219" t="s">
        <v>173</v>
      </c>
      <c r="G4" s="219" t="s">
        <v>174</v>
      </c>
      <c r="H4" s="219"/>
      <c r="I4" s="221" t="s">
        <v>175</v>
      </c>
      <c r="J4" s="223" t="s">
        <v>6</v>
      </c>
    </row>
    <row r="5" spans="1:10" x14ac:dyDescent="0.25">
      <c r="A5" s="218"/>
      <c r="B5" s="220"/>
      <c r="C5" s="220"/>
      <c r="D5" s="171" t="s">
        <v>7</v>
      </c>
      <c r="E5" s="171" t="s">
        <v>8</v>
      </c>
      <c r="F5" s="220"/>
      <c r="G5" s="172" t="s">
        <v>176</v>
      </c>
      <c r="H5" s="172" t="s">
        <v>177</v>
      </c>
      <c r="I5" s="222"/>
      <c r="J5" s="224"/>
    </row>
    <row r="6" spans="1:10" s="178" customFormat="1" ht="81.75" customHeight="1" x14ac:dyDescent="0.25">
      <c r="A6" s="173">
        <v>4</v>
      </c>
      <c r="B6" s="194" t="s">
        <v>166</v>
      </c>
      <c r="C6" s="211" t="s">
        <v>190</v>
      </c>
      <c r="D6" s="174" t="s">
        <v>110</v>
      </c>
      <c r="E6" s="174" t="s">
        <v>111</v>
      </c>
      <c r="F6" s="213" t="s">
        <v>189</v>
      </c>
      <c r="G6" s="175" t="s">
        <v>182</v>
      </c>
      <c r="H6" s="175"/>
      <c r="I6" s="176">
        <v>21.99</v>
      </c>
      <c r="J6" s="177" t="s">
        <v>179</v>
      </c>
    </row>
    <row r="7" spans="1:10" s="178" customFormat="1" ht="157.15" customHeight="1" x14ac:dyDescent="0.25">
      <c r="A7" s="173">
        <v>2</v>
      </c>
      <c r="B7" s="174" t="s">
        <v>163</v>
      </c>
      <c r="C7" s="211"/>
      <c r="D7" s="174" t="s">
        <v>139</v>
      </c>
      <c r="E7" s="174" t="s">
        <v>181</v>
      </c>
      <c r="F7" s="213"/>
      <c r="G7" s="175" t="s">
        <v>182</v>
      </c>
      <c r="H7" s="175"/>
      <c r="I7" s="176">
        <v>18.399999999999999</v>
      </c>
      <c r="J7" s="177" t="s">
        <v>179</v>
      </c>
    </row>
    <row r="8" spans="1:10" s="178" customFormat="1" ht="63.75" x14ac:dyDescent="0.25">
      <c r="A8" s="173">
        <v>1</v>
      </c>
      <c r="B8" s="174" t="s">
        <v>167</v>
      </c>
      <c r="C8" s="211"/>
      <c r="D8" s="174" t="s">
        <v>120</v>
      </c>
      <c r="E8" s="174" t="s">
        <v>180</v>
      </c>
      <c r="F8" s="213"/>
      <c r="G8" s="175" t="s">
        <v>178</v>
      </c>
      <c r="H8" s="175"/>
      <c r="I8" s="176">
        <v>14.6</v>
      </c>
      <c r="J8" s="177" t="s">
        <v>179</v>
      </c>
    </row>
    <row r="9" spans="1:10" s="178" customFormat="1" ht="65.45" customHeight="1" x14ac:dyDescent="0.25">
      <c r="A9" s="173">
        <v>3</v>
      </c>
      <c r="B9" s="174" t="s">
        <v>165</v>
      </c>
      <c r="C9" s="211"/>
      <c r="D9" s="174" t="s">
        <v>150</v>
      </c>
      <c r="E9" s="174" t="s">
        <v>100</v>
      </c>
      <c r="F9" s="213"/>
      <c r="G9" s="175" t="s">
        <v>182</v>
      </c>
      <c r="H9" s="175"/>
      <c r="I9" s="176">
        <v>12.61</v>
      </c>
      <c r="J9" s="177" t="s">
        <v>179</v>
      </c>
    </row>
    <row r="10" spans="1:10" ht="81" customHeight="1" x14ac:dyDescent="0.25">
      <c r="A10" s="179">
        <v>5</v>
      </c>
      <c r="B10" s="120" t="s">
        <v>183</v>
      </c>
      <c r="C10" s="211"/>
      <c r="D10" s="120" t="s">
        <v>160</v>
      </c>
      <c r="E10" s="120" t="s">
        <v>184</v>
      </c>
      <c r="F10" s="213"/>
      <c r="G10" s="180"/>
      <c r="H10" s="180" t="s">
        <v>182</v>
      </c>
      <c r="I10" s="181">
        <v>0</v>
      </c>
      <c r="J10" s="177" t="s">
        <v>191</v>
      </c>
    </row>
    <row r="11" spans="1:10" s="178" customFormat="1" ht="88.5" customHeight="1" thickBot="1" x14ac:dyDescent="0.3">
      <c r="A11" s="182">
        <v>6</v>
      </c>
      <c r="B11" s="183" t="s">
        <v>185</v>
      </c>
      <c r="C11" s="212"/>
      <c r="D11" s="183" t="s">
        <v>130</v>
      </c>
      <c r="E11" s="183" t="s">
        <v>186</v>
      </c>
      <c r="F11" s="214"/>
      <c r="G11" s="184"/>
      <c r="H11" s="184" t="s">
        <v>182</v>
      </c>
      <c r="I11" s="185">
        <v>0</v>
      </c>
      <c r="J11" s="193" t="s">
        <v>192</v>
      </c>
    </row>
    <row r="12" spans="1:10" ht="18" x14ac:dyDescent="0.25">
      <c r="A12" s="186" t="s">
        <v>200</v>
      </c>
      <c r="B12" s="187"/>
      <c r="C12" s="187"/>
      <c r="D12" s="187"/>
      <c r="E12" s="187"/>
      <c r="F12" s="188"/>
      <c r="G12" s="189"/>
      <c r="H12" s="190"/>
      <c r="I12" s="191"/>
      <c r="J12" s="192"/>
    </row>
  </sheetData>
  <sheetProtection password="E53A" sheet="1" objects="1" scenarios="1"/>
  <mergeCells count="12">
    <mergeCell ref="C6:C11"/>
    <mergeCell ref="F6:F11"/>
    <mergeCell ref="A1:J1"/>
    <mergeCell ref="A2:J2"/>
    <mergeCell ref="A4:A5"/>
    <mergeCell ref="B4:B5"/>
    <mergeCell ref="C4:C5"/>
    <mergeCell ref="D4:E4"/>
    <mergeCell ref="F4:F5"/>
    <mergeCell ref="G4:H4"/>
    <mergeCell ref="I4:I5"/>
    <mergeCell ref="J4:J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14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10" zoomScaleNormal="100" workbookViewId="0">
      <selection activeCell="A14" sqref="A14:M14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50"/>
      <c r="B1" s="351"/>
      <c r="C1" s="351"/>
      <c r="D1" s="351"/>
      <c r="E1" s="352"/>
      <c r="F1" s="359" t="s">
        <v>9</v>
      </c>
      <c r="G1" s="359"/>
      <c r="H1" s="359"/>
      <c r="I1" s="359"/>
      <c r="J1" s="359"/>
      <c r="K1" s="359"/>
      <c r="L1" s="359"/>
      <c r="M1" s="359"/>
      <c r="N1" s="359"/>
      <c r="O1" s="360"/>
    </row>
    <row r="2" spans="1:17" ht="45" customHeight="1" thickBot="1" x14ac:dyDescent="0.3">
      <c r="A2" s="353"/>
      <c r="B2" s="354"/>
      <c r="C2" s="354"/>
      <c r="D2" s="354"/>
      <c r="E2" s="355"/>
      <c r="F2" s="359" t="s">
        <v>10</v>
      </c>
      <c r="G2" s="359"/>
      <c r="H2" s="359"/>
      <c r="I2" s="359"/>
      <c r="J2" s="359"/>
      <c r="K2" s="359"/>
      <c r="L2" s="359"/>
      <c r="M2" s="359"/>
      <c r="N2" s="359"/>
      <c r="O2" s="360"/>
      <c r="Q2" s="155" t="str">
        <f ca="1">MID(CELL("nombrearchivo",'BONILLA TRUJILLO DANILO'!E10),FIND("]", CELL("nombrearchivo",'BONILLA TRUJILLO DANILO'!E10),1)+1,LEN(CELL("nombrearchivo",'BONILLA TRUJILLO DANILO'!E10))-FIND("]",CELL("nombrearchivo",'BONILLA TRUJILLO DANILO'!E10),1))</f>
        <v>BONILLA TRUJILLO DANILO</v>
      </c>
    </row>
    <row r="3" spans="1:17" ht="19.5" customHeight="1" thickBot="1" x14ac:dyDescent="0.3">
      <c r="A3" s="356"/>
      <c r="B3" s="357"/>
      <c r="C3" s="357"/>
      <c r="D3" s="357"/>
      <c r="E3" s="358"/>
      <c r="F3" s="359" t="s">
        <v>96</v>
      </c>
      <c r="G3" s="359"/>
      <c r="H3" s="359"/>
      <c r="I3" s="359"/>
      <c r="J3" s="359"/>
      <c r="K3" s="359"/>
      <c r="L3" s="359"/>
      <c r="M3" s="359"/>
      <c r="N3" s="359"/>
      <c r="O3" s="360"/>
      <c r="Q3" s="155"/>
    </row>
    <row r="4" spans="1:17" ht="15.75" x14ac:dyDescent="0.25">
      <c r="A4" s="361" t="s">
        <v>11</v>
      </c>
      <c r="B4" s="362"/>
      <c r="C4" s="362"/>
      <c r="D4" s="362"/>
      <c r="E4" s="363" t="str">
        <f>GENERAL!AC$2</f>
        <v>PLANTA</v>
      </c>
      <c r="F4" s="363"/>
      <c r="G4" s="363"/>
      <c r="H4" s="156"/>
      <c r="I4" s="156"/>
      <c r="J4" s="156"/>
      <c r="K4" s="156"/>
      <c r="L4" s="156"/>
      <c r="M4" s="156"/>
      <c r="N4" s="156"/>
      <c r="O4" s="157"/>
    </row>
    <row r="5" spans="1:17" ht="15.75" x14ac:dyDescent="0.25">
      <c r="A5" s="330" t="s">
        <v>12</v>
      </c>
      <c r="B5" s="331"/>
      <c r="C5" s="331"/>
      <c r="D5" s="331"/>
      <c r="E5" s="332" t="str">
        <f>GENERAL!A$2</f>
        <v>MVZ-P-01-2</v>
      </c>
      <c r="F5" s="332"/>
      <c r="G5" s="332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30" t="s">
        <v>13</v>
      </c>
      <c r="B6" s="331"/>
      <c r="C6" s="331"/>
      <c r="D6" s="331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30" t="s">
        <v>14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2"/>
    </row>
    <row r="9" spans="1:17" ht="15" customHeight="1" x14ac:dyDescent="0.25">
      <c r="A9" s="333" t="s">
        <v>15</v>
      </c>
      <c r="B9" s="334"/>
      <c r="C9" s="337" t="s">
        <v>16</v>
      </c>
      <c r="D9" s="164"/>
      <c r="E9" s="339" t="s">
        <v>17</v>
      </c>
      <c r="F9" s="340"/>
      <c r="G9" s="339" t="s">
        <v>18</v>
      </c>
      <c r="H9" s="340"/>
      <c r="I9" s="342" t="s">
        <v>19</v>
      </c>
      <c r="J9" s="342" t="s">
        <v>20</v>
      </c>
      <c r="K9" s="342" t="s">
        <v>21</v>
      </c>
      <c r="L9" s="344" t="s">
        <v>22</v>
      </c>
      <c r="M9" s="346"/>
      <c r="N9" s="346"/>
      <c r="O9" s="348" t="s">
        <v>23</v>
      </c>
    </row>
    <row r="10" spans="1:17" ht="31.5" customHeight="1" thickBot="1" x14ac:dyDescent="0.3">
      <c r="A10" s="335"/>
      <c r="B10" s="336"/>
      <c r="C10" s="338"/>
      <c r="D10" s="161"/>
      <c r="E10" s="338"/>
      <c r="F10" s="341"/>
      <c r="G10" s="338"/>
      <c r="H10" s="341"/>
      <c r="I10" s="343"/>
      <c r="J10" s="343"/>
      <c r="K10" s="343"/>
      <c r="L10" s="345"/>
      <c r="M10" s="347"/>
      <c r="N10" s="347"/>
      <c r="O10" s="349"/>
    </row>
    <row r="11" spans="1:17" ht="44.25" customHeight="1" thickBot="1" x14ac:dyDescent="0.3">
      <c r="A11" s="303" t="s">
        <v>167</v>
      </c>
      <c r="B11" s="304"/>
      <c r="C11" s="162">
        <f>O15</f>
        <v>4</v>
      </c>
      <c r="D11" s="163"/>
      <c r="E11" s="305">
        <f>O17</f>
        <v>1</v>
      </c>
      <c r="F11" s="306"/>
      <c r="G11" s="305">
        <f>O19</f>
        <v>0</v>
      </c>
      <c r="H11" s="306"/>
      <c r="I11" s="19">
        <f>O21</f>
        <v>0</v>
      </c>
      <c r="J11" s="19">
        <f>O28</f>
        <v>4.5999999999999996</v>
      </c>
      <c r="K11" s="19">
        <f>O33</f>
        <v>5</v>
      </c>
      <c r="L11" s="20">
        <f>O38</f>
        <v>0</v>
      </c>
      <c r="M11" s="21"/>
      <c r="N11" s="21"/>
      <c r="O11" s="22">
        <f>IF( SUM(C11:L11)&lt;=30,SUM(C11:L11),"EXCEDE LOS 30 PUNTOS")</f>
        <v>14.6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21" t="s">
        <v>24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3"/>
      <c r="O13" s="25" t="s">
        <v>25</v>
      </c>
    </row>
    <row r="14" spans="1:17" ht="24" thickBot="1" x14ac:dyDescent="0.3">
      <c r="A14" s="316" t="s">
        <v>26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8"/>
      <c r="N14" s="7"/>
      <c r="O14" s="24"/>
    </row>
    <row r="15" spans="1:17" ht="31.5" customHeight="1" thickBot="1" x14ac:dyDescent="0.3">
      <c r="A15" s="265" t="s">
        <v>27</v>
      </c>
      <c r="B15" s="267"/>
      <c r="C15" s="26"/>
      <c r="D15" s="310" t="s">
        <v>120</v>
      </c>
      <c r="E15" s="311"/>
      <c r="F15" s="311"/>
      <c r="G15" s="311"/>
      <c r="H15" s="311"/>
      <c r="I15" s="311"/>
      <c r="J15" s="311"/>
      <c r="K15" s="311"/>
      <c r="L15" s="311"/>
      <c r="M15" s="312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19" t="s">
        <v>28</v>
      </c>
      <c r="B17" s="320"/>
      <c r="C17" s="7"/>
      <c r="D17" s="32"/>
      <c r="E17" s="324" t="s">
        <v>121</v>
      </c>
      <c r="F17" s="325"/>
      <c r="G17" s="325"/>
      <c r="H17" s="325"/>
      <c r="I17" s="325"/>
      <c r="J17" s="325"/>
      <c r="K17" s="325"/>
      <c r="L17" s="325"/>
      <c r="M17" s="326"/>
      <c r="N17" s="27"/>
      <c r="O17" s="28">
        <v>1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19" t="s">
        <v>29</v>
      </c>
      <c r="B19" s="320"/>
      <c r="C19" s="26"/>
      <c r="D19" s="168"/>
      <c r="E19" s="325" t="s">
        <v>100</v>
      </c>
      <c r="F19" s="325"/>
      <c r="G19" s="325"/>
      <c r="H19" s="325"/>
      <c r="I19" s="325"/>
      <c r="J19" s="325"/>
      <c r="K19" s="325"/>
      <c r="L19" s="325"/>
      <c r="M19" s="326"/>
      <c r="N19" s="27"/>
      <c r="O19" s="28">
        <v>0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19" t="s">
        <v>30</v>
      </c>
      <c r="B21" s="320"/>
      <c r="C21" s="26"/>
      <c r="D21" s="327" t="s">
        <v>100</v>
      </c>
      <c r="E21" s="328"/>
      <c r="F21" s="328"/>
      <c r="G21" s="328"/>
      <c r="H21" s="328"/>
      <c r="I21" s="328"/>
      <c r="J21" s="328"/>
      <c r="K21" s="328"/>
      <c r="L21" s="328"/>
      <c r="M21" s="329"/>
      <c r="N21" s="27"/>
      <c r="O21" s="28">
        <v>0</v>
      </c>
    </row>
    <row r="22" spans="1:18" ht="16.5" thickBot="1" x14ac:dyDescent="0.3">
      <c r="A22" s="34"/>
      <c r="B22" s="35"/>
      <c r="C22" s="169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9"/>
      <c r="O22" s="38"/>
    </row>
    <row r="23" spans="1:18" ht="19.5" thickTop="1" thickBot="1" x14ac:dyDescent="0.3">
      <c r="A23" s="313" t="s">
        <v>31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5"/>
      <c r="N23" s="7"/>
      <c r="O23" s="154">
        <f>IF( SUM(O15:O21)&lt;=10,SUM(O15:O21),"EXCEDE LOS 10 PUNTOS VALIDOS")</f>
        <v>5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16" t="s">
        <v>32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8"/>
      <c r="N25" s="7"/>
      <c r="O25" s="38"/>
    </row>
    <row r="26" spans="1:18" ht="105" customHeight="1" thickBot="1" x14ac:dyDescent="0.3">
      <c r="A26" s="265" t="s">
        <v>33</v>
      </c>
      <c r="B26" s="267"/>
      <c r="C26" s="26"/>
      <c r="D26" s="310" t="s">
        <v>187</v>
      </c>
      <c r="E26" s="311"/>
      <c r="F26" s="311"/>
      <c r="G26" s="311"/>
      <c r="H26" s="311"/>
      <c r="I26" s="311"/>
      <c r="J26" s="311"/>
      <c r="K26" s="311"/>
      <c r="L26" s="311"/>
      <c r="M26" s="312"/>
      <c r="N26" s="27"/>
      <c r="O26" s="28">
        <f>3.58+1.02</f>
        <v>4.5999999999999996</v>
      </c>
      <c r="Q26" s="41"/>
      <c r="R26" s="41"/>
    </row>
    <row r="27" spans="1:18" ht="16.5" thickBot="1" x14ac:dyDescent="0.3">
      <c r="A27" s="34"/>
      <c r="B27" s="35"/>
      <c r="C27" s="16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9"/>
      <c r="O27" s="38"/>
    </row>
    <row r="28" spans="1:18" ht="19.5" thickTop="1" thickBot="1" x14ac:dyDescent="0.3">
      <c r="A28" s="313" t="s">
        <v>34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5"/>
      <c r="N28" s="169"/>
      <c r="O28" s="154">
        <f>IF(O26&lt;=5,O26,"EXCEDE LOS 5 PUNTOS PERMITIDOS")</f>
        <v>4.5999999999999996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16" t="s">
        <v>35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8"/>
      <c r="N30" s="43"/>
      <c r="O30" s="38"/>
    </row>
    <row r="31" spans="1:18" ht="104.25" customHeight="1" thickBot="1" x14ac:dyDescent="0.3">
      <c r="A31" s="265" t="s">
        <v>36</v>
      </c>
      <c r="B31" s="267"/>
      <c r="C31" s="26"/>
      <c r="D31" s="310" t="s">
        <v>193</v>
      </c>
      <c r="E31" s="311"/>
      <c r="F31" s="311"/>
      <c r="G31" s="311"/>
      <c r="H31" s="311"/>
      <c r="I31" s="311"/>
      <c r="J31" s="311"/>
      <c r="K31" s="311"/>
      <c r="L31" s="311"/>
      <c r="M31" s="312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13" t="s">
        <v>37</v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5"/>
      <c r="N33" s="169"/>
      <c r="O33" s="154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16" t="s">
        <v>38</v>
      </c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8"/>
      <c r="N35" s="7"/>
      <c r="O35" s="38"/>
    </row>
    <row r="36" spans="1:15" ht="129.75" customHeight="1" thickBot="1" x14ac:dyDescent="0.3">
      <c r="A36" s="319" t="s">
        <v>39</v>
      </c>
      <c r="B36" s="320"/>
      <c r="C36" s="26"/>
      <c r="D36" s="310" t="s">
        <v>100</v>
      </c>
      <c r="E36" s="311"/>
      <c r="F36" s="311"/>
      <c r="G36" s="311"/>
      <c r="H36" s="311"/>
      <c r="I36" s="311"/>
      <c r="J36" s="311"/>
      <c r="K36" s="311"/>
      <c r="L36" s="311"/>
      <c r="M36" s="312"/>
      <c r="N36" s="27"/>
      <c r="O36" s="28">
        <v>0</v>
      </c>
    </row>
    <row r="37" spans="1:15" ht="16.5" thickBot="1" x14ac:dyDescent="0.3">
      <c r="A37" s="34"/>
      <c r="B37" s="35"/>
      <c r="C37" s="169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9"/>
      <c r="O37" s="38"/>
    </row>
    <row r="38" spans="1:15" ht="19.5" thickTop="1" thickBot="1" x14ac:dyDescent="0.3">
      <c r="A38" s="313" t="s">
        <v>40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5"/>
      <c r="N38" s="169"/>
      <c r="O38" s="154">
        <f>IF(O36&lt;=10,O36,"EXCEDE LOS 10 PUNTOS PERMITIDOS")</f>
        <v>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07" t="s">
        <v>23</v>
      </c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9"/>
      <c r="N41" s="46"/>
      <c r="O41" s="47">
        <f>IF((O23+O28+O33+O38)&lt;=30,(O23+O28+O33+O38),"ERROR EXCEDE LOS 30 PUNTOS")</f>
        <v>14.6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30" t="s">
        <v>42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2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288" t="s">
        <v>43</v>
      </c>
      <c r="B58" s="289"/>
      <c r="C58" s="289"/>
      <c r="D58" s="289"/>
      <c r="E58" s="289"/>
      <c r="F58" s="291"/>
      <c r="G58" s="291"/>
      <c r="H58" s="292"/>
      <c r="I58" s="51" t="s">
        <v>44</v>
      </c>
      <c r="J58" s="52" t="s">
        <v>45</v>
      </c>
      <c r="K58" s="165" t="s">
        <v>46</v>
      </c>
      <c r="L58" s="54" t="s">
        <v>47</v>
      </c>
      <c r="M58" s="166"/>
      <c r="N58" s="7"/>
      <c r="O58" s="55" t="s">
        <v>48</v>
      </c>
    </row>
    <row r="59" spans="1:15" ht="23.25" customHeight="1" thickTop="1" thickBot="1" x14ac:dyDescent="0.3">
      <c r="A59" s="56">
        <v>1</v>
      </c>
      <c r="B59" s="293" t="s">
        <v>49</v>
      </c>
      <c r="C59" s="293"/>
      <c r="D59" s="293"/>
      <c r="E59" s="293"/>
      <c r="F59" s="260"/>
      <c r="G59" s="260"/>
      <c r="H59" s="260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6.5" thickTop="1" thickBot="1" x14ac:dyDescent="0.3">
      <c r="A60" s="61">
        <v>2</v>
      </c>
      <c r="B60" s="261" t="s">
        <v>51</v>
      </c>
      <c r="C60" s="294"/>
      <c r="D60" s="294"/>
      <c r="E60" s="294"/>
      <c r="F60" s="262"/>
      <c r="G60" s="262"/>
      <c r="H60" s="262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6.5" thickTop="1" thickBot="1" x14ac:dyDescent="0.3">
      <c r="A61" s="61">
        <v>3</v>
      </c>
      <c r="B61" s="294" t="s">
        <v>52</v>
      </c>
      <c r="C61" s="294"/>
      <c r="D61" s="294"/>
      <c r="E61" s="294"/>
      <c r="F61" s="262"/>
      <c r="G61" s="262"/>
      <c r="H61" s="262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6.5" thickTop="1" thickBot="1" x14ac:dyDescent="0.3">
      <c r="A62" s="61">
        <v>4</v>
      </c>
      <c r="B62" s="294" t="s">
        <v>54</v>
      </c>
      <c r="C62" s="294"/>
      <c r="D62" s="294"/>
      <c r="E62" s="294"/>
      <c r="F62" s="262"/>
      <c r="G62" s="262"/>
      <c r="H62" s="262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6.5" thickTop="1" thickBot="1" x14ac:dyDescent="0.3">
      <c r="A63" s="61">
        <v>5</v>
      </c>
      <c r="B63" s="294" t="s">
        <v>55</v>
      </c>
      <c r="C63" s="294"/>
      <c r="D63" s="294"/>
      <c r="E63" s="294"/>
      <c r="F63" s="262"/>
      <c r="G63" s="262"/>
      <c r="H63" s="262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6.5" thickTop="1" thickBot="1" x14ac:dyDescent="0.3">
      <c r="A64" s="61">
        <v>6</v>
      </c>
      <c r="B64" s="294" t="s">
        <v>56</v>
      </c>
      <c r="C64" s="294"/>
      <c r="D64" s="294"/>
      <c r="E64" s="294"/>
      <c r="F64" s="262"/>
      <c r="G64" s="262"/>
      <c r="H64" s="262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6.5" thickTop="1" thickBot="1" x14ac:dyDescent="0.3">
      <c r="A65" s="65">
        <v>7</v>
      </c>
      <c r="B65" s="295" t="s">
        <v>58</v>
      </c>
      <c r="C65" s="295"/>
      <c r="D65" s="295"/>
      <c r="E65" s="295"/>
      <c r="F65" s="264"/>
      <c r="G65" s="264"/>
      <c r="H65" s="264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296" t="s">
        <v>59</v>
      </c>
      <c r="B66" s="297"/>
      <c r="C66" s="297"/>
      <c r="D66" s="297"/>
      <c r="E66" s="297"/>
      <c r="F66" s="297"/>
      <c r="G66" s="297"/>
      <c r="H66" s="297"/>
      <c r="I66" s="298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299" t="s">
        <v>60</v>
      </c>
      <c r="B67" s="300"/>
      <c r="C67" s="300"/>
      <c r="D67" s="300"/>
      <c r="E67" s="300"/>
      <c r="F67" s="300"/>
      <c r="G67" s="300"/>
      <c r="H67" s="300"/>
      <c r="I67" s="300"/>
      <c r="J67" s="301"/>
      <c r="K67" s="301"/>
      <c r="L67" s="302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288" t="s">
        <v>61</v>
      </c>
      <c r="B69" s="289"/>
      <c r="C69" s="289"/>
      <c r="D69" s="289"/>
      <c r="E69" s="289"/>
      <c r="F69" s="289"/>
      <c r="G69" s="289"/>
      <c r="H69" s="290"/>
      <c r="I69" s="76" t="s">
        <v>44</v>
      </c>
      <c r="J69" s="52" t="s">
        <v>45</v>
      </c>
      <c r="K69" s="165" t="s">
        <v>46</v>
      </c>
      <c r="L69" s="54" t="s">
        <v>47</v>
      </c>
      <c r="M69" s="166"/>
      <c r="N69" s="7"/>
      <c r="O69" s="55" t="s">
        <v>48</v>
      </c>
    </row>
    <row r="70" spans="1:15" ht="17.25" thickTop="1" thickBot="1" x14ac:dyDescent="0.3">
      <c r="A70" s="56">
        <v>1</v>
      </c>
      <c r="B70" s="259" t="s">
        <v>62</v>
      </c>
      <c r="C70" s="259"/>
      <c r="D70" s="259"/>
      <c r="E70" s="259"/>
      <c r="F70" s="260"/>
      <c r="G70" s="260"/>
      <c r="H70" s="260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7.25" thickTop="1" thickBot="1" x14ac:dyDescent="0.3">
      <c r="A71" s="61">
        <v>2</v>
      </c>
      <c r="B71" s="261" t="s">
        <v>64</v>
      </c>
      <c r="C71" s="261"/>
      <c r="D71" s="261"/>
      <c r="E71" s="261"/>
      <c r="F71" s="262"/>
      <c r="G71" s="262"/>
      <c r="H71" s="262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7.25" thickTop="1" thickBot="1" x14ac:dyDescent="0.3">
      <c r="A72" s="65">
        <v>3</v>
      </c>
      <c r="B72" s="263" t="s">
        <v>65</v>
      </c>
      <c r="C72" s="263"/>
      <c r="D72" s="263"/>
      <c r="E72" s="263"/>
      <c r="F72" s="264"/>
      <c r="G72" s="264"/>
      <c r="H72" s="264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265" t="s">
        <v>66</v>
      </c>
      <c r="C73" s="266"/>
      <c r="D73" s="266"/>
      <c r="E73" s="266"/>
      <c r="F73" s="266"/>
      <c r="G73" s="266"/>
      <c r="H73" s="266"/>
      <c r="I73" s="267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268" t="s">
        <v>67</v>
      </c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70"/>
      <c r="M74" s="80"/>
      <c r="N74" s="43"/>
      <c r="O74" s="75">
        <f>O73/3</f>
        <v>0</v>
      </c>
    </row>
    <row r="75" spans="1:15" ht="19.5" thickTop="1" thickBot="1" x14ac:dyDescent="0.3">
      <c r="A75" s="271"/>
      <c r="B75" s="272"/>
      <c r="C75" s="272"/>
      <c r="D75" s="272"/>
      <c r="E75" s="272"/>
      <c r="F75" s="272"/>
      <c r="G75" s="272"/>
      <c r="H75" s="272"/>
      <c r="I75" s="272"/>
      <c r="J75" s="272"/>
      <c r="K75" s="273"/>
      <c r="L75" s="273"/>
      <c r="M75" s="80"/>
      <c r="N75" s="43"/>
      <c r="O75" s="167"/>
    </row>
    <row r="76" spans="1:15" ht="26.25" thickBot="1" x14ac:dyDescent="0.3">
      <c r="A76" s="274" t="s">
        <v>68</v>
      </c>
      <c r="B76" s="275"/>
      <c r="C76" s="275"/>
      <c r="D76" s="275"/>
      <c r="E76" s="275"/>
      <c r="F76" s="275"/>
      <c r="G76" s="275"/>
      <c r="H76" s="276"/>
      <c r="I76" s="91" t="s">
        <v>44</v>
      </c>
      <c r="J76" s="55" t="s">
        <v>45</v>
      </c>
      <c r="K76" s="166"/>
      <c r="L76" s="166"/>
      <c r="M76" s="80"/>
      <c r="N76" s="43"/>
      <c r="O76" s="92" t="s">
        <v>48</v>
      </c>
    </row>
    <row r="77" spans="1:15" ht="16.5" thickBot="1" x14ac:dyDescent="0.3">
      <c r="A77" s="93">
        <v>1</v>
      </c>
      <c r="B77" s="277" t="s">
        <v>69</v>
      </c>
      <c r="C77" s="277"/>
      <c r="D77" s="277"/>
      <c r="E77" s="277"/>
      <c r="F77" s="278"/>
      <c r="G77" s="279"/>
      <c r="H77" s="280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5" thickBot="1" x14ac:dyDescent="0.3">
      <c r="A78" s="61">
        <v>2</v>
      </c>
      <c r="B78" s="261" t="s">
        <v>70</v>
      </c>
      <c r="C78" s="261"/>
      <c r="D78" s="261"/>
      <c r="E78" s="261"/>
      <c r="F78" s="262"/>
      <c r="G78" s="281"/>
      <c r="H78" s="282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5" thickBot="1" x14ac:dyDescent="0.3">
      <c r="A79" s="65">
        <v>3</v>
      </c>
      <c r="B79" s="263" t="s">
        <v>71</v>
      </c>
      <c r="C79" s="263"/>
      <c r="D79" s="263"/>
      <c r="E79" s="263"/>
      <c r="F79" s="264"/>
      <c r="G79" s="283"/>
      <c r="H79" s="284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285" t="s">
        <v>72</v>
      </c>
      <c r="B80" s="286"/>
      <c r="C80" s="286"/>
      <c r="D80" s="286"/>
      <c r="E80" s="286"/>
      <c r="F80" s="286"/>
      <c r="G80" s="286"/>
      <c r="H80" s="286"/>
      <c r="I80" s="287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256" t="s">
        <v>73</v>
      </c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8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9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30" t="s">
        <v>74</v>
      </c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2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233" t="s">
        <v>75</v>
      </c>
      <c r="B86" s="234"/>
      <c r="C86" s="234"/>
      <c r="D86" s="234"/>
      <c r="E86" s="234"/>
      <c r="F86" s="235"/>
      <c r="G86" s="235"/>
      <c r="H86" s="236"/>
      <c r="I86" s="91" t="s">
        <v>44</v>
      </c>
      <c r="J86" s="166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237" t="s">
        <v>76</v>
      </c>
      <c r="C87" s="238"/>
      <c r="D87" s="238"/>
      <c r="E87" s="238"/>
      <c r="F87" s="239"/>
      <c r="G87" s="239"/>
      <c r="H87" s="240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241" t="s">
        <v>78</v>
      </c>
      <c r="B89" s="242"/>
      <c r="C89" s="242"/>
      <c r="D89" s="242"/>
      <c r="E89" s="242"/>
      <c r="F89" s="242"/>
      <c r="G89" s="242"/>
      <c r="H89" s="242"/>
      <c r="I89" s="242"/>
      <c r="J89" s="242"/>
      <c r="K89" s="243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244" t="s">
        <v>79</v>
      </c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6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247" t="s">
        <v>23</v>
      </c>
      <c r="B93" s="248"/>
      <c r="C93" s="248"/>
      <c r="D93" s="248"/>
      <c r="E93" s="248"/>
      <c r="F93" s="248"/>
      <c r="G93" s="248"/>
      <c r="H93" s="248"/>
      <c r="I93" s="248"/>
      <c r="J93" s="248"/>
      <c r="K93" s="249"/>
      <c r="L93" s="109"/>
      <c r="M93" s="109"/>
      <c r="N93" s="110"/>
      <c r="O93" s="111">
        <f>O41</f>
        <v>14.6</v>
      </c>
    </row>
    <row r="94" spans="1:15" ht="18" x14ac:dyDescent="0.25">
      <c r="A94" s="250" t="s">
        <v>80</v>
      </c>
      <c r="B94" s="251"/>
      <c r="C94" s="251"/>
      <c r="D94" s="251"/>
      <c r="E94" s="251"/>
      <c r="F94" s="251"/>
      <c r="G94" s="251"/>
      <c r="H94" s="251"/>
      <c r="I94" s="251"/>
      <c r="J94" s="251"/>
      <c r="K94" s="252"/>
      <c r="L94" s="109"/>
      <c r="M94" s="109"/>
      <c r="N94" s="110"/>
      <c r="O94" s="112">
        <f>O67</f>
        <v>0</v>
      </c>
    </row>
    <row r="95" spans="1:15" ht="18" x14ac:dyDescent="0.25">
      <c r="A95" s="250" t="s">
        <v>81</v>
      </c>
      <c r="B95" s="251"/>
      <c r="C95" s="251"/>
      <c r="D95" s="251"/>
      <c r="E95" s="251"/>
      <c r="F95" s="251"/>
      <c r="G95" s="251"/>
      <c r="H95" s="251"/>
      <c r="I95" s="251"/>
      <c r="J95" s="251"/>
      <c r="K95" s="252"/>
      <c r="L95" s="109"/>
      <c r="M95" s="109"/>
      <c r="N95" s="110"/>
      <c r="O95" s="113">
        <f>O74</f>
        <v>0</v>
      </c>
    </row>
    <row r="96" spans="1:15" ht="18" x14ac:dyDescent="0.25">
      <c r="A96" s="250" t="s">
        <v>82</v>
      </c>
      <c r="B96" s="251"/>
      <c r="C96" s="251"/>
      <c r="D96" s="251"/>
      <c r="E96" s="251"/>
      <c r="F96" s="251"/>
      <c r="G96" s="251"/>
      <c r="H96" s="251"/>
      <c r="I96" s="251"/>
      <c r="J96" s="251"/>
      <c r="K96" s="252"/>
      <c r="L96" s="109"/>
      <c r="M96" s="109"/>
      <c r="N96" s="110"/>
      <c r="O96" s="114">
        <f>O81</f>
        <v>0</v>
      </c>
    </row>
    <row r="97" spans="1:15" ht="18.75" thickBot="1" x14ac:dyDescent="0.3">
      <c r="A97" s="253" t="s">
        <v>83</v>
      </c>
      <c r="B97" s="254"/>
      <c r="C97" s="254"/>
      <c r="D97" s="254"/>
      <c r="E97" s="254"/>
      <c r="F97" s="254"/>
      <c r="G97" s="254"/>
      <c r="H97" s="254"/>
      <c r="I97" s="254"/>
      <c r="J97" s="254"/>
      <c r="K97" s="255"/>
      <c r="L97" s="109"/>
      <c r="M97" s="109"/>
      <c r="N97" s="110"/>
      <c r="O97" s="114">
        <f>O87</f>
        <v>0</v>
      </c>
    </row>
    <row r="98" spans="1:15" ht="24.75" thickTop="1" thickBot="1" x14ac:dyDescent="0.3">
      <c r="A98" s="225" t="s">
        <v>84</v>
      </c>
      <c r="B98" s="226"/>
      <c r="C98" s="226"/>
      <c r="D98" s="226"/>
      <c r="E98" s="226"/>
      <c r="F98" s="226"/>
      <c r="G98" s="226"/>
      <c r="H98" s="226"/>
      <c r="I98" s="226"/>
      <c r="J98" s="226"/>
      <c r="K98" s="227"/>
      <c r="L98" s="115"/>
      <c r="M98" s="116"/>
      <c r="N98" s="117"/>
      <c r="O98" s="118">
        <f>SUM(O93:O97)</f>
        <v>14.6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j9Opuquk9tVG8KqAmid/lc3Z5WJyaGcwSrbx9hS8Gyp/42sWYZS4aWEhxwm5syJxTZkPhZ/MJL5JmDJMwFT1DA==" saltValue="7Yvg6PqQfkFUHWYNWNmhJQ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9055118110236221" right="0.70866141732283472" top="0.74803149606299213" bottom="0.74803149606299213" header="0.31496062992125984" footer="0.31496062992125984"/>
  <pageSetup scale="55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10" zoomScaleNormal="100" workbookViewId="0">
      <selection activeCell="O18" sqref="O18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50"/>
      <c r="B1" s="351"/>
      <c r="C1" s="351"/>
      <c r="D1" s="351"/>
      <c r="E1" s="352"/>
      <c r="F1" s="359" t="s">
        <v>9</v>
      </c>
      <c r="G1" s="359"/>
      <c r="H1" s="359"/>
      <c r="I1" s="359"/>
      <c r="J1" s="359"/>
      <c r="K1" s="359"/>
      <c r="L1" s="359"/>
      <c r="M1" s="359"/>
      <c r="N1" s="359"/>
      <c r="O1" s="360"/>
    </row>
    <row r="2" spans="1:17" ht="45" customHeight="1" thickBot="1" x14ac:dyDescent="0.3">
      <c r="A2" s="353"/>
      <c r="B2" s="354"/>
      <c r="C2" s="354"/>
      <c r="D2" s="354"/>
      <c r="E2" s="355"/>
      <c r="F2" s="359" t="s">
        <v>10</v>
      </c>
      <c r="G2" s="359"/>
      <c r="H2" s="359"/>
      <c r="I2" s="359"/>
      <c r="J2" s="359"/>
      <c r="K2" s="359"/>
      <c r="L2" s="359"/>
      <c r="M2" s="359"/>
      <c r="N2" s="359"/>
      <c r="O2" s="360"/>
      <c r="Q2" s="155" t="str">
        <f ca="1">MID(CELL("nombrearchivo",'BOTERO ZULUAGA OMAR'!E10),FIND("]", CELL("nombrearchivo",'BOTERO ZULUAGA OMAR'!E10),1)+1,LEN(CELL("nombrearchivo",'BOTERO ZULUAGA OMAR'!E10))-FIND("]",CELL("nombrearchivo",'BOTERO ZULUAGA OMAR'!E10),1))</f>
        <v>BOTERO ZULUAGA OMAR</v>
      </c>
    </row>
    <row r="3" spans="1:17" ht="19.5" customHeight="1" thickBot="1" x14ac:dyDescent="0.3">
      <c r="A3" s="356"/>
      <c r="B3" s="357"/>
      <c r="C3" s="357"/>
      <c r="D3" s="357"/>
      <c r="E3" s="358"/>
      <c r="F3" s="359" t="s">
        <v>96</v>
      </c>
      <c r="G3" s="359"/>
      <c r="H3" s="359"/>
      <c r="I3" s="359"/>
      <c r="J3" s="359"/>
      <c r="K3" s="359"/>
      <c r="L3" s="359"/>
      <c r="M3" s="359"/>
      <c r="N3" s="359"/>
      <c r="O3" s="360"/>
      <c r="Q3" s="155"/>
    </row>
    <row r="4" spans="1:17" ht="15.75" x14ac:dyDescent="0.25">
      <c r="A4" s="361" t="s">
        <v>11</v>
      </c>
      <c r="B4" s="362"/>
      <c r="C4" s="362"/>
      <c r="D4" s="362"/>
      <c r="E4" s="363" t="str">
        <f>GENERAL!AC$2</f>
        <v>PLANTA</v>
      </c>
      <c r="F4" s="363"/>
      <c r="G4" s="363"/>
      <c r="H4" s="156"/>
      <c r="I4" s="156"/>
      <c r="J4" s="156"/>
      <c r="K4" s="156"/>
      <c r="L4" s="156"/>
      <c r="M4" s="156"/>
      <c r="N4" s="156"/>
      <c r="O4" s="157"/>
    </row>
    <row r="5" spans="1:17" ht="15.75" x14ac:dyDescent="0.25">
      <c r="A5" s="330" t="s">
        <v>12</v>
      </c>
      <c r="B5" s="331"/>
      <c r="C5" s="331"/>
      <c r="D5" s="331"/>
      <c r="E5" s="332" t="str">
        <f>GENERAL!A$2</f>
        <v>MVZ-P-01-2</v>
      </c>
      <c r="F5" s="332"/>
      <c r="G5" s="332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30" t="s">
        <v>13</v>
      </c>
      <c r="B6" s="331"/>
      <c r="C6" s="331"/>
      <c r="D6" s="331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30" t="s">
        <v>14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2"/>
    </row>
    <row r="9" spans="1:17" ht="15" customHeight="1" x14ac:dyDescent="0.25">
      <c r="A9" s="333" t="s">
        <v>15</v>
      </c>
      <c r="B9" s="334"/>
      <c r="C9" s="337" t="s">
        <v>16</v>
      </c>
      <c r="D9" s="14"/>
      <c r="E9" s="339" t="s">
        <v>17</v>
      </c>
      <c r="F9" s="340"/>
      <c r="G9" s="339" t="s">
        <v>18</v>
      </c>
      <c r="H9" s="340"/>
      <c r="I9" s="342" t="s">
        <v>19</v>
      </c>
      <c r="J9" s="342" t="s">
        <v>20</v>
      </c>
      <c r="K9" s="342" t="s">
        <v>21</v>
      </c>
      <c r="L9" s="344" t="s">
        <v>22</v>
      </c>
      <c r="M9" s="346"/>
      <c r="N9" s="346"/>
      <c r="O9" s="348" t="s">
        <v>23</v>
      </c>
    </row>
    <row r="10" spans="1:17" ht="31.5" customHeight="1" thickBot="1" x14ac:dyDescent="0.3">
      <c r="A10" s="335"/>
      <c r="B10" s="336"/>
      <c r="C10" s="338"/>
      <c r="D10" s="16"/>
      <c r="E10" s="338"/>
      <c r="F10" s="341"/>
      <c r="G10" s="338"/>
      <c r="H10" s="341"/>
      <c r="I10" s="343"/>
      <c r="J10" s="343"/>
      <c r="K10" s="343"/>
      <c r="L10" s="345"/>
      <c r="M10" s="347"/>
      <c r="N10" s="347"/>
      <c r="O10" s="349"/>
    </row>
    <row r="11" spans="1:17" ht="44.25" customHeight="1" thickBot="1" x14ac:dyDescent="0.3">
      <c r="A11" s="303" t="s">
        <v>163</v>
      </c>
      <c r="B11" s="304"/>
      <c r="C11" s="17">
        <f>O15</f>
        <v>4</v>
      </c>
      <c r="D11" s="18"/>
      <c r="E11" s="305">
        <f>O17</f>
        <v>1</v>
      </c>
      <c r="F11" s="306"/>
      <c r="G11" s="305">
        <f>O19</f>
        <v>3</v>
      </c>
      <c r="H11" s="306"/>
      <c r="I11" s="19">
        <f>O21</f>
        <v>0</v>
      </c>
      <c r="J11" s="19">
        <f>O28</f>
        <v>5</v>
      </c>
      <c r="K11" s="19">
        <f>O33</f>
        <v>5</v>
      </c>
      <c r="L11" s="20">
        <f>O38</f>
        <v>0.4</v>
      </c>
      <c r="M11" s="21"/>
      <c r="N11" s="21"/>
      <c r="O11" s="22">
        <f>IF( SUM(C11:L11)&lt;=30,SUM(C11:L11),"EXCEDE LOS 30 PUNTOS")</f>
        <v>18.399999999999999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21" t="s">
        <v>24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3"/>
      <c r="O13" s="25" t="s">
        <v>25</v>
      </c>
    </row>
    <row r="14" spans="1:17" ht="24" thickBot="1" x14ac:dyDescent="0.3">
      <c r="A14" s="316" t="s">
        <v>26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8"/>
      <c r="N14" s="7"/>
      <c r="O14" s="24"/>
    </row>
    <row r="15" spans="1:17" ht="31.5" customHeight="1" thickBot="1" x14ac:dyDescent="0.3">
      <c r="A15" s="265" t="s">
        <v>27</v>
      </c>
      <c r="B15" s="267"/>
      <c r="C15" s="26"/>
      <c r="D15" s="310" t="s">
        <v>139</v>
      </c>
      <c r="E15" s="311"/>
      <c r="F15" s="311"/>
      <c r="G15" s="311"/>
      <c r="H15" s="311"/>
      <c r="I15" s="311"/>
      <c r="J15" s="311"/>
      <c r="K15" s="311"/>
      <c r="L15" s="311"/>
      <c r="M15" s="312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19" t="s">
        <v>28</v>
      </c>
      <c r="B17" s="320"/>
      <c r="C17" s="7"/>
      <c r="D17" s="32"/>
      <c r="E17" s="324" t="s">
        <v>203</v>
      </c>
      <c r="F17" s="325"/>
      <c r="G17" s="325"/>
      <c r="H17" s="325"/>
      <c r="I17" s="325"/>
      <c r="J17" s="325"/>
      <c r="K17" s="325"/>
      <c r="L17" s="325"/>
      <c r="M17" s="326"/>
      <c r="N17" s="27"/>
      <c r="O17" s="28">
        <v>1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19" t="s">
        <v>29</v>
      </c>
      <c r="B19" s="320"/>
      <c r="C19" s="26"/>
      <c r="D19" s="33"/>
      <c r="E19" s="325" t="s">
        <v>194</v>
      </c>
      <c r="F19" s="325"/>
      <c r="G19" s="325"/>
      <c r="H19" s="325"/>
      <c r="I19" s="325"/>
      <c r="J19" s="325"/>
      <c r="K19" s="325"/>
      <c r="L19" s="325"/>
      <c r="M19" s="326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19" t="s">
        <v>30</v>
      </c>
      <c r="B21" s="320"/>
      <c r="C21" s="26"/>
      <c r="D21" s="327" t="s">
        <v>100</v>
      </c>
      <c r="E21" s="328"/>
      <c r="F21" s="328"/>
      <c r="G21" s="328"/>
      <c r="H21" s="328"/>
      <c r="I21" s="328"/>
      <c r="J21" s="328"/>
      <c r="K21" s="328"/>
      <c r="L21" s="328"/>
      <c r="M21" s="329"/>
      <c r="N21" s="27"/>
      <c r="O21" s="28">
        <v>0</v>
      </c>
    </row>
    <row r="22" spans="1:18" ht="16.5" thickBot="1" x14ac:dyDescent="0.3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9.5" thickTop="1" thickBot="1" x14ac:dyDescent="0.3">
      <c r="A23" s="313" t="s">
        <v>31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5"/>
      <c r="N23" s="7"/>
      <c r="O23" s="154">
        <f>IF( SUM(O15:O21)&lt;=10,SUM(O15:O21),"EXCEDE LOS 10 PUNTOS VALIDOS")</f>
        <v>8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16" t="s">
        <v>32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8"/>
      <c r="N25" s="7"/>
      <c r="O25" s="38"/>
    </row>
    <row r="26" spans="1:18" ht="73.900000000000006" customHeight="1" thickBot="1" x14ac:dyDescent="0.3">
      <c r="A26" s="265" t="s">
        <v>33</v>
      </c>
      <c r="B26" s="267"/>
      <c r="C26" s="26"/>
      <c r="D26" s="310" t="s">
        <v>195</v>
      </c>
      <c r="E26" s="311"/>
      <c r="F26" s="311"/>
      <c r="G26" s="311"/>
      <c r="H26" s="311"/>
      <c r="I26" s="311"/>
      <c r="J26" s="311"/>
      <c r="K26" s="311"/>
      <c r="L26" s="311"/>
      <c r="M26" s="312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9.5" thickTop="1" thickBot="1" x14ac:dyDescent="0.3">
      <c r="A28" s="313" t="s">
        <v>34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5"/>
      <c r="N28" s="36"/>
      <c r="O28" s="154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16" t="s">
        <v>35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8"/>
      <c r="N30" s="43"/>
      <c r="O30" s="38"/>
    </row>
    <row r="31" spans="1:18" ht="85.9" customHeight="1" thickBot="1" x14ac:dyDescent="0.3">
      <c r="A31" s="265" t="s">
        <v>36</v>
      </c>
      <c r="B31" s="267"/>
      <c r="C31" s="26"/>
      <c r="D31" s="310" t="s">
        <v>188</v>
      </c>
      <c r="E31" s="311"/>
      <c r="F31" s="311"/>
      <c r="G31" s="311"/>
      <c r="H31" s="311"/>
      <c r="I31" s="311"/>
      <c r="J31" s="311"/>
      <c r="K31" s="311"/>
      <c r="L31" s="311"/>
      <c r="M31" s="312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13" t="s">
        <v>37</v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5"/>
      <c r="N33" s="36"/>
      <c r="O33" s="154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16" t="s">
        <v>38</v>
      </c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8"/>
      <c r="N35" s="7"/>
      <c r="O35" s="38"/>
    </row>
    <row r="36" spans="1:15" ht="84" customHeight="1" thickBot="1" x14ac:dyDescent="0.3">
      <c r="A36" s="319" t="s">
        <v>39</v>
      </c>
      <c r="B36" s="320"/>
      <c r="C36" s="26"/>
      <c r="D36" s="310" t="s">
        <v>164</v>
      </c>
      <c r="E36" s="311"/>
      <c r="F36" s="311"/>
      <c r="G36" s="311"/>
      <c r="H36" s="311"/>
      <c r="I36" s="311"/>
      <c r="J36" s="311"/>
      <c r="K36" s="311"/>
      <c r="L36" s="311"/>
      <c r="M36" s="312"/>
      <c r="N36" s="27"/>
      <c r="O36" s="28">
        <v>0.4</v>
      </c>
    </row>
    <row r="37" spans="1:15" ht="16.5" thickBot="1" x14ac:dyDescent="0.3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9.5" thickTop="1" thickBot="1" x14ac:dyDescent="0.3">
      <c r="A38" s="313" t="s">
        <v>40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5"/>
      <c r="N38" s="36"/>
      <c r="O38" s="154">
        <f>IF(O36&lt;=10,O36,"EXCEDE LOS 10 PUNTOS PERMITIDOS")</f>
        <v>0.4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07" t="s">
        <v>23</v>
      </c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9"/>
      <c r="N41" s="46"/>
      <c r="O41" s="47">
        <f>IF((O23+O28+O33+O38)&lt;=30,(O23+O28+O33+O38),"ERROR EXCEDE LOS 30 PUNTOS")</f>
        <v>18.399999999999999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30" t="s">
        <v>42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2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288" t="s">
        <v>43</v>
      </c>
      <c r="B58" s="289"/>
      <c r="C58" s="289"/>
      <c r="D58" s="289"/>
      <c r="E58" s="289"/>
      <c r="F58" s="291"/>
      <c r="G58" s="291"/>
      <c r="H58" s="292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">
      <c r="A59" s="56">
        <v>1</v>
      </c>
      <c r="B59" s="293" t="s">
        <v>49</v>
      </c>
      <c r="C59" s="293"/>
      <c r="D59" s="293"/>
      <c r="E59" s="293"/>
      <c r="F59" s="260"/>
      <c r="G59" s="260"/>
      <c r="H59" s="260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6.5" thickTop="1" thickBot="1" x14ac:dyDescent="0.3">
      <c r="A60" s="61">
        <v>2</v>
      </c>
      <c r="B60" s="261" t="s">
        <v>51</v>
      </c>
      <c r="C60" s="294"/>
      <c r="D60" s="294"/>
      <c r="E60" s="294"/>
      <c r="F60" s="262"/>
      <c r="G60" s="262"/>
      <c r="H60" s="262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6.5" thickTop="1" thickBot="1" x14ac:dyDescent="0.3">
      <c r="A61" s="61">
        <v>3</v>
      </c>
      <c r="B61" s="294" t="s">
        <v>52</v>
      </c>
      <c r="C61" s="294"/>
      <c r="D61" s="294"/>
      <c r="E61" s="294"/>
      <c r="F61" s="262"/>
      <c r="G61" s="262"/>
      <c r="H61" s="262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6.5" thickTop="1" thickBot="1" x14ac:dyDescent="0.3">
      <c r="A62" s="61">
        <v>4</v>
      </c>
      <c r="B62" s="294" t="s">
        <v>54</v>
      </c>
      <c r="C62" s="294"/>
      <c r="D62" s="294"/>
      <c r="E62" s="294"/>
      <c r="F62" s="262"/>
      <c r="G62" s="262"/>
      <c r="H62" s="262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6.5" thickTop="1" thickBot="1" x14ac:dyDescent="0.3">
      <c r="A63" s="61">
        <v>5</v>
      </c>
      <c r="B63" s="294" t="s">
        <v>55</v>
      </c>
      <c r="C63" s="294"/>
      <c r="D63" s="294"/>
      <c r="E63" s="294"/>
      <c r="F63" s="262"/>
      <c r="G63" s="262"/>
      <c r="H63" s="262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6.5" thickTop="1" thickBot="1" x14ac:dyDescent="0.3">
      <c r="A64" s="61">
        <v>6</v>
      </c>
      <c r="B64" s="294" t="s">
        <v>56</v>
      </c>
      <c r="C64" s="294"/>
      <c r="D64" s="294"/>
      <c r="E64" s="294"/>
      <c r="F64" s="262"/>
      <c r="G64" s="262"/>
      <c r="H64" s="262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6.5" thickTop="1" thickBot="1" x14ac:dyDescent="0.3">
      <c r="A65" s="65">
        <v>7</v>
      </c>
      <c r="B65" s="295" t="s">
        <v>58</v>
      </c>
      <c r="C65" s="295"/>
      <c r="D65" s="295"/>
      <c r="E65" s="295"/>
      <c r="F65" s="264"/>
      <c r="G65" s="264"/>
      <c r="H65" s="264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296" t="s">
        <v>59</v>
      </c>
      <c r="B66" s="297"/>
      <c r="C66" s="297"/>
      <c r="D66" s="297"/>
      <c r="E66" s="297"/>
      <c r="F66" s="297"/>
      <c r="G66" s="297"/>
      <c r="H66" s="297"/>
      <c r="I66" s="298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299" t="s">
        <v>60</v>
      </c>
      <c r="B67" s="300"/>
      <c r="C67" s="300"/>
      <c r="D67" s="300"/>
      <c r="E67" s="300"/>
      <c r="F67" s="300"/>
      <c r="G67" s="300"/>
      <c r="H67" s="300"/>
      <c r="I67" s="300"/>
      <c r="J67" s="301"/>
      <c r="K67" s="301"/>
      <c r="L67" s="302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288" t="s">
        <v>61</v>
      </c>
      <c r="B69" s="289"/>
      <c r="C69" s="289"/>
      <c r="D69" s="289"/>
      <c r="E69" s="289"/>
      <c r="F69" s="289"/>
      <c r="G69" s="289"/>
      <c r="H69" s="290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7.25" thickTop="1" thickBot="1" x14ac:dyDescent="0.3">
      <c r="A70" s="56">
        <v>1</v>
      </c>
      <c r="B70" s="259" t="s">
        <v>62</v>
      </c>
      <c r="C70" s="259"/>
      <c r="D70" s="259"/>
      <c r="E70" s="259"/>
      <c r="F70" s="260"/>
      <c r="G70" s="260"/>
      <c r="H70" s="260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7.25" thickTop="1" thickBot="1" x14ac:dyDescent="0.3">
      <c r="A71" s="61">
        <v>2</v>
      </c>
      <c r="B71" s="261" t="s">
        <v>64</v>
      </c>
      <c r="C71" s="261"/>
      <c r="D71" s="261"/>
      <c r="E71" s="261"/>
      <c r="F71" s="262"/>
      <c r="G71" s="262"/>
      <c r="H71" s="262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7.25" thickTop="1" thickBot="1" x14ac:dyDescent="0.3">
      <c r="A72" s="65">
        <v>3</v>
      </c>
      <c r="B72" s="263" t="s">
        <v>65</v>
      </c>
      <c r="C72" s="263"/>
      <c r="D72" s="263"/>
      <c r="E72" s="263"/>
      <c r="F72" s="264"/>
      <c r="G72" s="264"/>
      <c r="H72" s="264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265" t="s">
        <v>66</v>
      </c>
      <c r="C73" s="266"/>
      <c r="D73" s="266"/>
      <c r="E73" s="266"/>
      <c r="F73" s="266"/>
      <c r="G73" s="266"/>
      <c r="H73" s="266"/>
      <c r="I73" s="267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268" t="s">
        <v>67</v>
      </c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70"/>
      <c r="M74" s="80"/>
      <c r="N74" s="43"/>
      <c r="O74" s="75">
        <f>O73/3</f>
        <v>0</v>
      </c>
    </row>
    <row r="75" spans="1:15" ht="19.5" thickTop="1" thickBot="1" x14ac:dyDescent="0.3">
      <c r="A75" s="271"/>
      <c r="B75" s="272"/>
      <c r="C75" s="272"/>
      <c r="D75" s="272"/>
      <c r="E75" s="272"/>
      <c r="F75" s="272"/>
      <c r="G75" s="272"/>
      <c r="H75" s="272"/>
      <c r="I75" s="272"/>
      <c r="J75" s="272"/>
      <c r="K75" s="273"/>
      <c r="L75" s="273"/>
      <c r="M75" s="80"/>
      <c r="N75" s="43"/>
      <c r="O75" s="90"/>
    </row>
    <row r="76" spans="1:15" ht="26.25" thickBot="1" x14ac:dyDescent="0.3">
      <c r="A76" s="274" t="s">
        <v>68</v>
      </c>
      <c r="B76" s="275"/>
      <c r="C76" s="275"/>
      <c r="D76" s="275"/>
      <c r="E76" s="275"/>
      <c r="F76" s="275"/>
      <c r="G76" s="275"/>
      <c r="H76" s="276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16.5" thickBot="1" x14ac:dyDescent="0.3">
      <c r="A77" s="93">
        <v>1</v>
      </c>
      <c r="B77" s="277" t="s">
        <v>69</v>
      </c>
      <c r="C77" s="277"/>
      <c r="D77" s="277"/>
      <c r="E77" s="277"/>
      <c r="F77" s="278"/>
      <c r="G77" s="279"/>
      <c r="H77" s="280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5" thickBot="1" x14ac:dyDescent="0.3">
      <c r="A78" s="61">
        <v>2</v>
      </c>
      <c r="B78" s="261" t="s">
        <v>70</v>
      </c>
      <c r="C78" s="261"/>
      <c r="D78" s="261"/>
      <c r="E78" s="261"/>
      <c r="F78" s="262"/>
      <c r="G78" s="281"/>
      <c r="H78" s="282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5" thickBot="1" x14ac:dyDescent="0.3">
      <c r="A79" s="65">
        <v>3</v>
      </c>
      <c r="B79" s="263" t="s">
        <v>71</v>
      </c>
      <c r="C79" s="263"/>
      <c r="D79" s="263"/>
      <c r="E79" s="263"/>
      <c r="F79" s="264"/>
      <c r="G79" s="283"/>
      <c r="H79" s="284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285" t="s">
        <v>72</v>
      </c>
      <c r="B80" s="286"/>
      <c r="C80" s="286"/>
      <c r="D80" s="286"/>
      <c r="E80" s="286"/>
      <c r="F80" s="286"/>
      <c r="G80" s="286"/>
      <c r="H80" s="286"/>
      <c r="I80" s="287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256" t="s">
        <v>73</v>
      </c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8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9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30" t="s">
        <v>74</v>
      </c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2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233" t="s">
        <v>75</v>
      </c>
      <c r="B86" s="234"/>
      <c r="C86" s="234"/>
      <c r="D86" s="234"/>
      <c r="E86" s="234"/>
      <c r="F86" s="235"/>
      <c r="G86" s="235"/>
      <c r="H86" s="236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237" t="s">
        <v>76</v>
      </c>
      <c r="C87" s="238"/>
      <c r="D87" s="238"/>
      <c r="E87" s="238"/>
      <c r="F87" s="239"/>
      <c r="G87" s="239"/>
      <c r="H87" s="240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241" t="s">
        <v>78</v>
      </c>
      <c r="B89" s="242"/>
      <c r="C89" s="242"/>
      <c r="D89" s="242"/>
      <c r="E89" s="242"/>
      <c r="F89" s="242"/>
      <c r="G89" s="242"/>
      <c r="H89" s="242"/>
      <c r="I89" s="242"/>
      <c r="J89" s="242"/>
      <c r="K89" s="243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244" t="s">
        <v>79</v>
      </c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6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247" t="s">
        <v>23</v>
      </c>
      <c r="B93" s="248"/>
      <c r="C93" s="248"/>
      <c r="D93" s="248"/>
      <c r="E93" s="248"/>
      <c r="F93" s="248"/>
      <c r="G93" s="248"/>
      <c r="H93" s="248"/>
      <c r="I93" s="248"/>
      <c r="J93" s="248"/>
      <c r="K93" s="249"/>
      <c r="L93" s="109"/>
      <c r="M93" s="109"/>
      <c r="N93" s="110"/>
      <c r="O93" s="111">
        <f>O41</f>
        <v>18.399999999999999</v>
      </c>
    </row>
    <row r="94" spans="1:15" ht="18" x14ac:dyDescent="0.25">
      <c r="A94" s="250" t="s">
        <v>80</v>
      </c>
      <c r="B94" s="251"/>
      <c r="C94" s="251"/>
      <c r="D94" s="251"/>
      <c r="E94" s="251"/>
      <c r="F94" s="251"/>
      <c r="G94" s="251"/>
      <c r="H94" s="251"/>
      <c r="I94" s="251"/>
      <c r="J94" s="251"/>
      <c r="K94" s="252"/>
      <c r="L94" s="109"/>
      <c r="M94" s="109"/>
      <c r="N94" s="110"/>
      <c r="O94" s="112">
        <f>O67</f>
        <v>0</v>
      </c>
    </row>
    <row r="95" spans="1:15" ht="18" x14ac:dyDescent="0.25">
      <c r="A95" s="250" t="s">
        <v>81</v>
      </c>
      <c r="B95" s="251"/>
      <c r="C95" s="251"/>
      <c r="D95" s="251"/>
      <c r="E95" s="251"/>
      <c r="F95" s="251"/>
      <c r="G95" s="251"/>
      <c r="H95" s="251"/>
      <c r="I95" s="251"/>
      <c r="J95" s="251"/>
      <c r="K95" s="252"/>
      <c r="L95" s="109"/>
      <c r="M95" s="109"/>
      <c r="N95" s="110"/>
      <c r="O95" s="113">
        <f>O74</f>
        <v>0</v>
      </c>
    </row>
    <row r="96" spans="1:15" ht="18" x14ac:dyDescent="0.25">
      <c r="A96" s="250" t="s">
        <v>82</v>
      </c>
      <c r="B96" s="251"/>
      <c r="C96" s="251"/>
      <c r="D96" s="251"/>
      <c r="E96" s="251"/>
      <c r="F96" s="251"/>
      <c r="G96" s="251"/>
      <c r="H96" s="251"/>
      <c r="I96" s="251"/>
      <c r="J96" s="251"/>
      <c r="K96" s="252"/>
      <c r="L96" s="109"/>
      <c r="M96" s="109"/>
      <c r="N96" s="110"/>
      <c r="O96" s="114">
        <f>O81</f>
        <v>0</v>
      </c>
    </row>
    <row r="97" spans="1:15" ht="18.75" thickBot="1" x14ac:dyDescent="0.3">
      <c r="A97" s="253" t="s">
        <v>83</v>
      </c>
      <c r="B97" s="254"/>
      <c r="C97" s="254"/>
      <c r="D97" s="254"/>
      <c r="E97" s="254"/>
      <c r="F97" s="254"/>
      <c r="G97" s="254"/>
      <c r="H97" s="254"/>
      <c r="I97" s="254"/>
      <c r="J97" s="254"/>
      <c r="K97" s="255"/>
      <c r="L97" s="109"/>
      <c r="M97" s="109"/>
      <c r="N97" s="110"/>
      <c r="O97" s="114">
        <f>O87</f>
        <v>0</v>
      </c>
    </row>
    <row r="98" spans="1:15" ht="24.75" thickTop="1" thickBot="1" x14ac:dyDescent="0.3">
      <c r="A98" s="225" t="s">
        <v>84</v>
      </c>
      <c r="B98" s="226"/>
      <c r="C98" s="226"/>
      <c r="D98" s="226"/>
      <c r="E98" s="226"/>
      <c r="F98" s="226"/>
      <c r="G98" s="226"/>
      <c r="H98" s="226"/>
      <c r="I98" s="226"/>
      <c r="J98" s="226"/>
      <c r="K98" s="227"/>
      <c r="L98" s="115"/>
      <c r="M98" s="116"/>
      <c r="N98" s="117"/>
      <c r="O98" s="118">
        <f>SUM(O93:O97)</f>
        <v>18.399999999999999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A21:B21"/>
    <mergeCell ref="D21:M21"/>
    <mergeCell ref="A23:M23"/>
    <mergeCell ref="A25:M25"/>
    <mergeCell ref="A26:B26"/>
    <mergeCell ref="D26:M26"/>
    <mergeCell ref="A15:B15"/>
    <mergeCell ref="D15:M15"/>
    <mergeCell ref="A17:B17"/>
    <mergeCell ref="E17:M17"/>
    <mergeCell ref="A19:B19"/>
    <mergeCell ref="E19:M19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28" zoomScaleNormal="100" workbookViewId="0">
      <selection activeCell="R36" sqref="R36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50"/>
      <c r="B1" s="351"/>
      <c r="C1" s="351"/>
      <c r="D1" s="351"/>
      <c r="E1" s="352"/>
      <c r="F1" s="359" t="s">
        <v>9</v>
      </c>
      <c r="G1" s="359"/>
      <c r="H1" s="359"/>
      <c r="I1" s="359"/>
      <c r="J1" s="359"/>
      <c r="K1" s="359"/>
      <c r="L1" s="359"/>
      <c r="M1" s="359"/>
      <c r="N1" s="359"/>
      <c r="O1" s="360"/>
    </row>
    <row r="2" spans="1:17" ht="45" customHeight="1" thickBot="1" x14ac:dyDescent="0.3">
      <c r="A2" s="353"/>
      <c r="B2" s="354"/>
      <c r="C2" s="354"/>
      <c r="D2" s="354"/>
      <c r="E2" s="355"/>
      <c r="F2" s="359" t="s">
        <v>10</v>
      </c>
      <c r="G2" s="359"/>
      <c r="H2" s="359"/>
      <c r="I2" s="359"/>
      <c r="J2" s="359"/>
      <c r="K2" s="359"/>
      <c r="L2" s="359"/>
      <c r="M2" s="359"/>
      <c r="N2" s="359"/>
      <c r="O2" s="360"/>
      <c r="Q2" s="155" t="str">
        <f ca="1">MID(CELL("nombrearchivo",'SANCHEZ ZUÑIGA RICARDO'!E10),FIND("]", CELL("nombrearchivo",'SANCHEZ ZUÑIGA RICARDO'!E10),1)+1,LEN(CELL("nombrearchivo",'SANCHEZ ZUÑIGA RICARDO'!E10))-FIND("]",CELL("nombrearchivo",'SANCHEZ ZUÑIGA RICARDO'!E10),1))</f>
        <v>SANCHEZ ZUÑIGA RICARDO</v>
      </c>
    </row>
    <row r="3" spans="1:17" ht="19.5" customHeight="1" thickBot="1" x14ac:dyDescent="0.3">
      <c r="A3" s="356"/>
      <c r="B3" s="357"/>
      <c r="C3" s="357"/>
      <c r="D3" s="357"/>
      <c r="E3" s="358"/>
      <c r="F3" s="359" t="s">
        <v>96</v>
      </c>
      <c r="G3" s="359"/>
      <c r="H3" s="359"/>
      <c r="I3" s="359"/>
      <c r="J3" s="359"/>
      <c r="K3" s="359"/>
      <c r="L3" s="359"/>
      <c r="M3" s="359"/>
      <c r="N3" s="359"/>
      <c r="O3" s="360"/>
      <c r="Q3" s="155"/>
    </row>
    <row r="4" spans="1:17" ht="15.75" x14ac:dyDescent="0.25">
      <c r="A4" s="361" t="s">
        <v>11</v>
      </c>
      <c r="B4" s="362"/>
      <c r="C4" s="362"/>
      <c r="D4" s="362"/>
      <c r="E4" s="363" t="str">
        <f>GENERAL!AC$2</f>
        <v>PLANTA</v>
      </c>
      <c r="F4" s="363"/>
      <c r="G4" s="363"/>
      <c r="H4" s="156"/>
      <c r="I4" s="156"/>
      <c r="J4" s="156"/>
      <c r="K4" s="156"/>
      <c r="L4" s="156"/>
      <c r="M4" s="156"/>
      <c r="N4" s="156"/>
      <c r="O4" s="157"/>
    </row>
    <row r="5" spans="1:17" ht="15.75" x14ac:dyDescent="0.25">
      <c r="A5" s="330" t="s">
        <v>12</v>
      </c>
      <c r="B5" s="331"/>
      <c r="C5" s="331"/>
      <c r="D5" s="331"/>
      <c r="E5" s="332" t="str">
        <f>GENERAL!A$2</f>
        <v>MVZ-P-01-2</v>
      </c>
      <c r="F5" s="332"/>
      <c r="G5" s="332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30" t="s">
        <v>13</v>
      </c>
      <c r="B6" s="331"/>
      <c r="C6" s="331"/>
      <c r="D6" s="331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30" t="s">
        <v>14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2"/>
    </row>
    <row r="9" spans="1:17" ht="15" customHeight="1" x14ac:dyDescent="0.25">
      <c r="A9" s="333" t="s">
        <v>15</v>
      </c>
      <c r="B9" s="334"/>
      <c r="C9" s="337" t="s">
        <v>16</v>
      </c>
      <c r="D9" s="164"/>
      <c r="E9" s="339" t="s">
        <v>17</v>
      </c>
      <c r="F9" s="340"/>
      <c r="G9" s="339" t="s">
        <v>18</v>
      </c>
      <c r="H9" s="340"/>
      <c r="I9" s="342" t="s">
        <v>19</v>
      </c>
      <c r="J9" s="342" t="s">
        <v>20</v>
      </c>
      <c r="K9" s="342" t="s">
        <v>21</v>
      </c>
      <c r="L9" s="344" t="s">
        <v>22</v>
      </c>
      <c r="M9" s="346"/>
      <c r="N9" s="346"/>
      <c r="O9" s="348" t="s">
        <v>23</v>
      </c>
    </row>
    <row r="10" spans="1:17" ht="31.5" customHeight="1" thickBot="1" x14ac:dyDescent="0.3">
      <c r="A10" s="335"/>
      <c r="B10" s="336"/>
      <c r="C10" s="338"/>
      <c r="D10" s="161"/>
      <c r="E10" s="338"/>
      <c r="F10" s="341"/>
      <c r="G10" s="338"/>
      <c r="H10" s="341"/>
      <c r="I10" s="343"/>
      <c r="J10" s="343"/>
      <c r="K10" s="343"/>
      <c r="L10" s="345"/>
      <c r="M10" s="347"/>
      <c r="N10" s="347"/>
      <c r="O10" s="349"/>
    </row>
    <row r="11" spans="1:17" ht="44.25" customHeight="1" thickBot="1" x14ac:dyDescent="0.3">
      <c r="A11" s="303" t="s">
        <v>165</v>
      </c>
      <c r="B11" s="304"/>
      <c r="C11" s="162">
        <f>O15</f>
        <v>4</v>
      </c>
      <c r="D11" s="163"/>
      <c r="E11" s="305">
        <f>O17</f>
        <v>0</v>
      </c>
      <c r="F11" s="306"/>
      <c r="G11" s="305">
        <f>O19</f>
        <v>0</v>
      </c>
      <c r="H11" s="306"/>
      <c r="I11" s="19">
        <f>O21</f>
        <v>0</v>
      </c>
      <c r="J11" s="19">
        <f>O28</f>
        <v>3.11</v>
      </c>
      <c r="K11" s="19">
        <f>O33</f>
        <v>5</v>
      </c>
      <c r="L11" s="20">
        <f>O38</f>
        <v>0.5</v>
      </c>
      <c r="M11" s="21"/>
      <c r="N11" s="21"/>
      <c r="O11" s="22">
        <f>IF( SUM(C11:L11)&lt;=30,SUM(C11:L11),"EXCEDE LOS 30 PUNTOS")</f>
        <v>12.61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21" t="s">
        <v>24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3"/>
      <c r="O13" s="25" t="s">
        <v>25</v>
      </c>
    </row>
    <row r="14" spans="1:17" ht="24" thickBot="1" x14ac:dyDescent="0.3">
      <c r="A14" s="316" t="s">
        <v>26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8"/>
      <c r="N14" s="7"/>
      <c r="O14" s="24"/>
    </row>
    <row r="15" spans="1:17" ht="31.5" customHeight="1" thickBot="1" x14ac:dyDescent="0.3">
      <c r="A15" s="265" t="s">
        <v>27</v>
      </c>
      <c r="B15" s="267"/>
      <c r="C15" s="26"/>
      <c r="D15" s="310" t="s">
        <v>150</v>
      </c>
      <c r="E15" s="311"/>
      <c r="F15" s="311"/>
      <c r="G15" s="311"/>
      <c r="H15" s="311"/>
      <c r="I15" s="311"/>
      <c r="J15" s="311"/>
      <c r="K15" s="311"/>
      <c r="L15" s="311"/>
      <c r="M15" s="312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19" t="s">
        <v>28</v>
      </c>
      <c r="B17" s="320"/>
      <c r="C17" s="7"/>
      <c r="D17" s="32"/>
      <c r="E17" s="324" t="s">
        <v>100</v>
      </c>
      <c r="F17" s="325"/>
      <c r="G17" s="325"/>
      <c r="H17" s="325"/>
      <c r="I17" s="325"/>
      <c r="J17" s="325"/>
      <c r="K17" s="325"/>
      <c r="L17" s="325"/>
      <c r="M17" s="326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19" t="s">
        <v>29</v>
      </c>
      <c r="B19" s="320"/>
      <c r="C19" s="26"/>
      <c r="D19" s="168"/>
      <c r="E19" s="325" t="s">
        <v>100</v>
      </c>
      <c r="F19" s="325"/>
      <c r="G19" s="325"/>
      <c r="H19" s="325"/>
      <c r="I19" s="325"/>
      <c r="J19" s="325"/>
      <c r="K19" s="325"/>
      <c r="L19" s="325"/>
      <c r="M19" s="326"/>
      <c r="N19" s="27"/>
      <c r="O19" s="28">
        <v>0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19" t="s">
        <v>30</v>
      </c>
      <c r="B21" s="320"/>
      <c r="C21" s="26"/>
      <c r="D21" s="327" t="s">
        <v>100</v>
      </c>
      <c r="E21" s="328"/>
      <c r="F21" s="328"/>
      <c r="G21" s="328"/>
      <c r="H21" s="328"/>
      <c r="I21" s="328"/>
      <c r="J21" s="328"/>
      <c r="K21" s="328"/>
      <c r="L21" s="328"/>
      <c r="M21" s="329"/>
      <c r="N21" s="27"/>
      <c r="O21" s="28">
        <v>0</v>
      </c>
    </row>
    <row r="22" spans="1:18" ht="16.5" thickBot="1" x14ac:dyDescent="0.3">
      <c r="A22" s="34"/>
      <c r="B22" s="35"/>
      <c r="C22" s="169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9"/>
      <c r="O22" s="38"/>
    </row>
    <row r="23" spans="1:18" ht="19.5" thickTop="1" thickBot="1" x14ac:dyDescent="0.3">
      <c r="A23" s="313" t="s">
        <v>31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5"/>
      <c r="N23" s="7"/>
      <c r="O23" s="154">
        <f>IF( SUM(O15:O21)&lt;=10,SUM(O15:O21),"EXCEDE LOS 10 PUNTOS VALIDOS")</f>
        <v>4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16" t="s">
        <v>32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8"/>
      <c r="N25" s="7"/>
      <c r="O25" s="38"/>
    </row>
    <row r="26" spans="1:18" ht="84.6" customHeight="1" thickBot="1" x14ac:dyDescent="0.3">
      <c r="A26" s="265" t="s">
        <v>33</v>
      </c>
      <c r="B26" s="267"/>
      <c r="C26" s="26"/>
      <c r="D26" s="310" t="s">
        <v>196</v>
      </c>
      <c r="E26" s="311"/>
      <c r="F26" s="311"/>
      <c r="G26" s="311"/>
      <c r="H26" s="311"/>
      <c r="I26" s="311"/>
      <c r="J26" s="311"/>
      <c r="K26" s="311"/>
      <c r="L26" s="311"/>
      <c r="M26" s="312"/>
      <c r="N26" s="27"/>
      <c r="O26" s="28">
        <v>3.11</v>
      </c>
      <c r="Q26" s="41"/>
      <c r="R26" s="41"/>
    </row>
    <row r="27" spans="1:18" ht="16.5" thickBot="1" x14ac:dyDescent="0.3">
      <c r="A27" s="34"/>
      <c r="B27" s="35"/>
      <c r="C27" s="16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9"/>
      <c r="O27" s="38"/>
    </row>
    <row r="28" spans="1:18" ht="19.5" thickTop="1" thickBot="1" x14ac:dyDescent="0.3">
      <c r="A28" s="313" t="s">
        <v>34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5"/>
      <c r="N28" s="169"/>
      <c r="O28" s="154">
        <f>IF(O26&lt;=5,O26,"EXCEDE LOS 5 PUNTOS PERMITIDOS")</f>
        <v>3.11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16" t="s">
        <v>35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8"/>
      <c r="N30" s="43"/>
      <c r="O30" s="38"/>
    </row>
    <row r="31" spans="1:18" ht="84.6" customHeight="1" thickBot="1" x14ac:dyDescent="0.3">
      <c r="A31" s="265" t="s">
        <v>36</v>
      </c>
      <c r="B31" s="267"/>
      <c r="C31" s="26"/>
      <c r="D31" s="310" t="s">
        <v>197</v>
      </c>
      <c r="E31" s="311"/>
      <c r="F31" s="311"/>
      <c r="G31" s="311"/>
      <c r="H31" s="311"/>
      <c r="I31" s="311"/>
      <c r="J31" s="311"/>
      <c r="K31" s="311"/>
      <c r="L31" s="311"/>
      <c r="M31" s="312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13" t="s">
        <v>37</v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5"/>
      <c r="N33" s="169"/>
      <c r="O33" s="154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16" t="s">
        <v>38</v>
      </c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8"/>
      <c r="N35" s="7"/>
      <c r="O35" s="38"/>
    </row>
    <row r="36" spans="1:15" ht="90" customHeight="1" thickBot="1" x14ac:dyDescent="0.3">
      <c r="A36" s="319" t="s">
        <v>39</v>
      </c>
      <c r="B36" s="320"/>
      <c r="C36" s="26"/>
      <c r="D36" s="310" t="s">
        <v>198</v>
      </c>
      <c r="E36" s="311"/>
      <c r="F36" s="311"/>
      <c r="G36" s="311"/>
      <c r="H36" s="311"/>
      <c r="I36" s="311"/>
      <c r="J36" s="311"/>
      <c r="K36" s="311"/>
      <c r="L36" s="311"/>
      <c r="M36" s="312"/>
      <c r="N36" s="27"/>
      <c r="O36" s="28">
        <f>0.25+0.25</f>
        <v>0.5</v>
      </c>
    </row>
    <row r="37" spans="1:15" ht="16.5" thickBot="1" x14ac:dyDescent="0.3">
      <c r="A37" s="34"/>
      <c r="B37" s="35"/>
      <c r="C37" s="169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9"/>
      <c r="O37" s="38"/>
    </row>
    <row r="38" spans="1:15" ht="19.5" thickTop="1" thickBot="1" x14ac:dyDescent="0.3">
      <c r="A38" s="313" t="s">
        <v>40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5"/>
      <c r="N38" s="169"/>
      <c r="O38" s="154">
        <f>IF(O36&lt;=10,O36,"EXCEDE LOS 10 PUNTOS PERMITIDOS")</f>
        <v>0.5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07" t="s">
        <v>23</v>
      </c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9"/>
      <c r="N41" s="46"/>
      <c r="O41" s="47">
        <f>IF((O23+O28+O33+O38)&lt;=30,(O23+O28+O33+O38),"ERROR EXCEDE LOS 30 PUNTOS")</f>
        <v>12.61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30" t="s">
        <v>42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2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288" t="s">
        <v>43</v>
      </c>
      <c r="B58" s="289"/>
      <c r="C58" s="289"/>
      <c r="D58" s="289"/>
      <c r="E58" s="289"/>
      <c r="F58" s="291"/>
      <c r="G58" s="291"/>
      <c r="H58" s="292"/>
      <c r="I58" s="51" t="s">
        <v>44</v>
      </c>
      <c r="J58" s="52" t="s">
        <v>45</v>
      </c>
      <c r="K58" s="165" t="s">
        <v>46</v>
      </c>
      <c r="L58" s="54" t="s">
        <v>47</v>
      </c>
      <c r="M58" s="166"/>
      <c r="N58" s="7"/>
      <c r="O58" s="55" t="s">
        <v>48</v>
      </c>
    </row>
    <row r="59" spans="1:15" ht="23.25" customHeight="1" thickTop="1" thickBot="1" x14ac:dyDescent="0.3">
      <c r="A59" s="56">
        <v>1</v>
      </c>
      <c r="B59" s="293" t="s">
        <v>49</v>
      </c>
      <c r="C59" s="293"/>
      <c r="D59" s="293"/>
      <c r="E59" s="293"/>
      <c r="F59" s="260"/>
      <c r="G59" s="260"/>
      <c r="H59" s="260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6.5" thickTop="1" thickBot="1" x14ac:dyDescent="0.3">
      <c r="A60" s="61">
        <v>2</v>
      </c>
      <c r="B60" s="261" t="s">
        <v>51</v>
      </c>
      <c r="C60" s="294"/>
      <c r="D60" s="294"/>
      <c r="E60" s="294"/>
      <c r="F60" s="262"/>
      <c r="G60" s="262"/>
      <c r="H60" s="262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6.5" thickTop="1" thickBot="1" x14ac:dyDescent="0.3">
      <c r="A61" s="61">
        <v>3</v>
      </c>
      <c r="B61" s="294" t="s">
        <v>52</v>
      </c>
      <c r="C61" s="294"/>
      <c r="D61" s="294"/>
      <c r="E61" s="294"/>
      <c r="F61" s="262"/>
      <c r="G61" s="262"/>
      <c r="H61" s="262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6.5" thickTop="1" thickBot="1" x14ac:dyDescent="0.3">
      <c r="A62" s="61">
        <v>4</v>
      </c>
      <c r="B62" s="294" t="s">
        <v>54</v>
      </c>
      <c r="C62" s="294"/>
      <c r="D62" s="294"/>
      <c r="E62" s="294"/>
      <c r="F62" s="262"/>
      <c r="G62" s="262"/>
      <c r="H62" s="262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6.5" thickTop="1" thickBot="1" x14ac:dyDescent="0.3">
      <c r="A63" s="61">
        <v>5</v>
      </c>
      <c r="B63" s="294" t="s">
        <v>55</v>
      </c>
      <c r="C63" s="294"/>
      <c r="D63" s="294"/>
      <c r="E63" s="294"/>
      <c r="F63" s="262"/>
      <c r="G63" s="262"/>
      <c r="H63" s="262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6.5" thickTop="1" thickBot="1" x14ac:dyDescent="0.3">
      <c r="A64" s="61">
        <v>6</v>
      </c>
      <c r="B64" s="294" t="s">
        <v>56</v>
      </c>
      <c r="C64" s="294"/>
      <c r="D64" s="294"/>
      <c r="E64" s="294"/>
      <c r="F64" s="262"/>
      <c r="G64" s="262"/>
      <c r="H64" s="262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6.5" thickTop="1" thickBot="1" x14ac:dyDescent="0.3">
      <c r="A65" s="65">
        <v>7</v>
      </c>
      <c r="B65" s="295" t="s">
        <v>58</v>
      </c>
      <c r="C65" s="295"/>
      <c r="D65" s="295"/>
      <c r="E65" s="295"/>
      <c r="F65" s="264"/>
      <c r="G65" s="264"/>
      <c r="H65" s="264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296" t="s">
        <v>59</v>
      </c>
      <c r="B66" s="297"/>
      <c r="C66" s="297"/>
      <c r="D66" s="297"/>
      <c r="E66" s="297"/>
      <c r="F66" s="297"/>
      <c r="G66" s="297"/>
      <c r="H66" s="297"/>
      <c r="I66" s="298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299" t="s">
        <v>60</v>
      </c>
      <c r="B67" s="300"/>
      <c r="C67" s="300"/>
      <c r="D67" s="300"/>
      <c r="E67" s="300"/>
      <c r="F67" s="300"/>
      <c r="G67" s="300"/>
      <c r="H67" s="300"/>
      <c r="I67" s="300"/>
      <c r="J67" s="301"/>
      <c r="K67" s="301"/>
      <c r="L67" s="302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288" t="s">
        <v>61</v>
      </c>
      <c r="B69" s="289"/>
      <c r="C69" s="289"/>
      <c r="D69" s="289"/>
      <c r="E69" s="289"/>
      <c r="F69" s="289"/>
      <c r="G69" s="289"/>
      <c r="H69" s="290"/>
      <c r="I69" s="76" t="s">
        <v>44</v>
      </c>
      <c r="J69" s="52" t="s">
        <v>45</v>
      </c>
      <c r="K69" s="165" t="s">
        <v>46</v>
      </c>
      <c r="L69" s="54" t="s">
        <v>47</v>
      </c>
      <c r="M69" s="166"/>
      <c r="N69" s="7"/>
      <c r="O69" s="55" t="s">
        <v>48</v>
      </c>
    </row>
    <row r="70" spans="1:15" ht="17.25" thickTop="1" thickBot="1" x14ac:dyDescent="0.3">
      <c r="A70" s="56">
        <v>1</v>
      </c>
      <c r="B70" s="259" t="s">
        <v>62</v>
      </c>
      <c r="C70" s="259"/>
      <c r="D70" s="259"/>
      <c r="E70" s="259"/>
      <c r="F70" s="260"/>
      <c r="G70" s="260"/>
      <c r="H70" s="260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7.25" thickTop="1" thickBot="1" x14ac:dyDescent="0.3">
      <c r="A71" s="61">
        <v>2</v>
      </c>
      <c r="B71" s="261" t="s">
        <v>64</v>
      </c>
      <c r="C71" s="261"/>
      <c r="D71" s="261"/>
      <c r="E71" s="261"/>
      <c r="F71" s="262"/>
      <c r="G71" s="262"/>
      <c r="H71" s="262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7.25" thickTop="1" thickBot="1" x14ac:dyDescent="0.3">
      <c r="A72" s="65">
        <v>3</v>
      </c>
      <c r="B72" s="263" t="s">
        <v>65</v>
      </c>
      <c r="C72" s="263"/>
      <c r="D72" s="263"/>
      <c r="E72" s="263"/>
      <c r="F72" s="264"/>
      <c r="G72" s="264"/>
      <c r="H72" s="264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265" t="s">
        <v>66</v>
      </c>
      <c r="C73" s="266"/>
      <c r="D73" s="266"/>
      <c r="E73" s="266"/>
      <c r="F73" s="266"/>
      <c r="G73" s="266"/>
      <c r="H73" s="266"/>
      <c r="I73" s="267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268" t="s">
        <v>67</v>
      </c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70"/>
      <c r="M74" s="80"/>
      <c r="N74" s="43"/>
      <c r="O74" s="75">
        <f>O73/3</f>
        <v>0</v>
      </c>
    </row>
    <row r="75" spans="1:15" ht="19.5" thickTop="1" thickBot="1" x14ac:dyDescent="0.3">
      <c r="A75" s="271"/>
      <c r="B75" s="272"/>
      <c r="C75" s="272"/>
      <c r="D75" s="272"/>
      <c r="E75" s="272"/>
      <c r="F75" s="272"/>
      <c r="G75" s="272"/>
      <c r="H75" s="272"/>
      <c r="I75" s="272"/>
      <c r="J75" s="272"/>
      <c r="K75" s="273"/>
      <c r="L75" s="273"/>
      <c r="M75" s="80"/>
      <c r="N75" s="43"/>
      <c r="O75" s="167"/>
    </row>
    <row r="76" spans="1:15" ht="26.25" thickBot="1" x14ac:dyDescent="0.3">
      <c r="A76" s="274" t="s">
        <v>68</v>
      </c>
      <c r="B76" s="275"/>
      <c r="C76" s="275"/>
      <c r="D76" s="275"/>
      <c r="E76" s="275"/>
      <c r="F76" s="275"/>
      <c r="G76" s="275"/>
      <c r="H76" s="276"/>
      <c r="I76" s="91" t="s">
        <v>44</v>
      </c>
      <c r="J76" s="55" t="s">
        <v>45</v>
      </c>
      <c r="K76" s="166"/>
      <c r="L76" s="166"/>
      <c r="M76" s="80"/>
      <c r="N76" s="43"/>
      <c r="O76" s="92" t="s">
        <v>48</v>
      </c>
    </row>
    <row r="77" spans="1:15" ht="16.5" thickBot="1" x14ac:dyDescent="0.3">
      <c r="A77" s="93">
        <v>1</v>
      </c>
      <c r="B77" s="277" t="s">
        <v>69</v>
      </c>
      <c r="C77" s="277"/>
      <c r="D77" s="277"/>
      <c r="E77" s="277"/>
      <c r="F77" s="278"/>
      <c r="G77" s="279"/>
      <c r="H77" s="280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5" thickBot="1" x14ac:dyDescent="0.3">
      <c r="A78" s="61">
        <v>2</v>
      </c>
      <c r="B78" s="261" t="s">
        <v>70</v>
      </c>
      <c r="C78" s="261"/>
      <c r="D78" s="261"/>
      <c r="E78" s="261"/>
      <c r="F78" s="262"/>
      <c r="G78" s="281"/>
      <c r="H78" s="282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5" thickBot="1" x14ac:dyDescent="0.3">
      <c r="A79" s="65">
        <v>3</v>
      </c>
      <c r="B79" s="263" t="s">
        <v>71</v>
      </c>
      <c r="C79" s="263"/>
      <c r="D79" s="263"/>
      <c r="E79" s="263"/>
      <c r="F79" s="264"/>
      <c r="G79" s="283"/>
      <c r="H79" s="284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285" t="s">
        <v>72</v>
      </c>
      <c r="B80" s="286"/>
      <c r="C80" s="286"/>
      <c r="D80" s="286"/>
      <c r="E80" s="286"/>
      <c r="F80" s="286"/>
      <c r="G80" s="286"/>
      <c r="H80" s="286"/>
      <c r="I80" s="287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256" t="s">
        <v>73</v>
      </c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8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9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30" t="s">
        <v>74</v>
      </c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2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233" t="s">
        <v>75</v>
      </c>
      <c r="B86" s="234"/>
      <c r="C86" s="234"/>
      <c r="D86" s="234"/>
      <c r="E86" s="234"/>
      <c r="F86" s="235"/>
      <c r="G86" s="235"/>
      <c r="H86" s="236"/>
      <c r="I86" s="91" t="s">
        <v>44</v>
      </c>
      <c r="J86" s="166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237" t="s">
        <v>76</v>
      </c>
      <c r="C87" s="238"/>
      <c r="D87" s="238"/>
      <c r="E87" s="238"/>
      <c r="F87" s="239"/>
      <c r="G87" s="239"/>
      <c r="H87" s="240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241" t="s">
        <v>78</v>
      </c>
      <c r="B89" s="242"/>
      <c r="C89" s="242"/>
      <c r="D89" s="242"/>
      <c r="E89" s="242"/>
      <c r="F89" s="242"/>
      <c r="G89" s="242"/>
      <c r="H89" s="242"/>
      <c r="I89" s="242"/>
      <c r="J89" s="242"/>
      <c r="K89" s="243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244" t="s">
        <v>79</v>
      </c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6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247" t="s">
        <v>23</v>
      </c>
      <c r="B93" s="248"/>
      <c r="C93" s="248"/>
      <c r="D93" s="248"/>
      <c r="E93" s="248"/>
      <c r="F93" s="248"/>
      <c r="G93" s="248"/>
      <c r="H93" s="248"/>
      <c r="I93" s="248"/>
      <c r="J93" s="248"/>
      <c r="K93" s="249"/>
      <c r="L93" s="109"/>
      <c r="M93" s="109"/>
      <c r="N93" s="110"/>
      <c r="O93" s="111">
        <f>O41</f>
        <v>12.61</v>
      </c>
    </row>
    <row r="94" spans="1:15" ht="18" x14ac:dyDescent="0.25">
      <c r="A94" s="250" t="s">
        <v>80</v>
      </c>
      <c r="B94" s="251"/>
      <c r="C94" s="251"/>
      <c r="D94" s="251"/>
      <c r="E94" s="251"/>
      <c r="F94" s="251"/>
      <c r="G94" s="251"/>
      <c r="H94" s="251"/>
      <c r="I94" s="251"/>
      <c r="J94" s="251"/>
      <c r="K94" s="252"/>
      <c r="L94" s="109"/>
      <c r="M94" s="109"/>
      <c r="N94" s="110"/>
      <c r="O94" s="112">
        <f>O67</f>
        <v>0</v>
      </c>
    </row>
    <row r="95" spans="1:15" ht="18" x14ac:dyDescent="0.25">
      <c r="A95" s="250" t="s">
        <v>81</v>
      </c>
      <c r="B95" s="251"/>
      <c r="C95" s="251"/>
      <c r="D95" s="251"/>
      <c r="E95" s="251"/>
      <c r="F95" s="251"/>
      <c r="G95" s="251"/>
      <c r="H95" s="251"/>
      <c r="I95" s="251"/>
      <c r="J95" s="251"/>
      <c r="K95" s="252"/>
      <c r="L95" s="109"/>
      <c r="M95" s="109"/>
      <c r="N95" s="110"/>
      <c r="O95" s="113">
        <f>O74</f>
        <v>0</v>
      </c>
    </row>
    <row r="96" spans="1:15" ht="18" x14ac:dyDescent="0.25">
      <c r="A96" s="250" t="s">
        <v>82</v>
      </c>
      <c r="B96" s="251"/>
      <c r="C96" s="251"/>
      <c r="D96" s="251"/>
      <c r="E96" s="251"/>
      <c r="F96" s="251"/>
      <c r="G96" s="251"/>
      <c r="H96" s="251"/>
      <c r="I96" s="251"/>
      <c r="J96" s="251"/>
      <c r="K96" s="252"/>
      <c r="L96" s="109"/>
      <c r="M96" s="109"/>
      <c r="N96" s="110"/>
      <c r="O96" s="114">
        <f>O81</f>
        <v>0</v>
      </c>
    </row>
    <row r="97" spans="1:15" ht="18.75" thickBot="1" x14ac:dyDescent="0.3">
      <c r="A97" s="253" t="s">
        <v>83</v>
      </c>
      <c r="B97" s="254"/>
      <c r="C97" s="254"/>
      <c r="D97" s="254"/>
      <c r="E97" s="254"/>
      <c r="F97" s="254"/>
      <c r="G97" s="254"/>
      <c r="H97" s="254"/>
      <c r="I97" s="254"/>
      <c r="J97" s="254"/>
      <c r="K97" s="255"/>
      <c r="L97" s="109"/>
      <c r="M97" s="109"/>
      <c r="N97" s="110"/>
      <c r="O97" s="114">
        <f>O87</f>
        <v>0</v>
      </c>
    </row>
    <row r="98" spans="1:15" ht="24.75" thickTop="1" thickBot="1" x14ac:dyDescent="0.3">
      <c r="A98" s="225" t="s">
        <v>84</v>
      </c>
      <c r="B98" s="226"/>
      <c r="C98" s="226"/>
      <c r="D98" s="226"/>
      <c r="E98" s="226"/>
      <c r="F98" s="226"/>
      <c r="G98" s="226"/>
      <c r="H98" s="226"/>
      <c r="I98" s="226"/>
      <c r="J98" s="226"/>
      <c r="K98" s="227"/>
      <c r="L98" s="115"/>
      <c r="M98" s="116"/>
      <c r="N98" s="117"/>
      <c r="O98" s="118">
        <f>SUM(O93:O97)</f>
        <v>12.61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31" zoomScaleNormal="100" workbookViewId="0">
      <selection activeCell="A38" sqref="A38:M38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50"/>
      <c r="B1" s="351"/>
      <c r="C1" s="351"/>
      <c r="D1" s="351"/>
      <c r="E1" s="352"/>
      <c r="F1" s="359" t="s">
        <v>9</v>
      </c>
      <c r="G1" s="359"/>
      <c r="H1" s="359"/>
      <c r="I1" s="359"/>
      <c r="J1" s="359"/>
      <c r="K1" s="359"/>
      <c r="L1" s="359"/>
      <c r="M1" s="359"/>
      <c r="N1" s="359"/>
      <c r="O1" s="360"/>
    </row>
    <row r="2" spans="1:17" ht="45" customHeight="1" thickBot="1" x14ac:dyDescent="0.3">
      <c r="A2" s="353"/>
      <c r="B2" s="354"/>
      <c r="C2" s="354"/>
      <c r="D2" s="354"/>
      <c r="E2" s="355"/>
      <c r="F2" s="359" t="s">
        <v>10</v>
      </c>
      <c r="G2" s="359"/>
      <c r="H2" s="359"/>
      <c r="I2" s="359"/>
      <c r="J2" s="359"/>
      <c r="K2" s="359"/>
      <c r="L2" s="359"/>
      <c r="M2" s="359"/>
      <c r="N2" s="359"/>
      <c r="O2" s="360"/>
      <c r="Q2" s="155" t="str">
        <f ca="1">MID(CELL("nombrearchivo",'VELEZ GARCIA JUAN FERNANDO'!E10),FIND("]", CELL("nombrearchivo",'VELEZ GARCIA JUAN FERNANDO'!E10),1)+1,LEN(CELL("nombrearchivo",'VELEZ GARCIA JUAN FERNANDO'!E10))-FIND("]",CELL("nombrearchivo",'VELEZ GARCIA JUAN FERNANDO'!E10),1))</f>
        <v>VELEZ GARCIA JUAN FERNANDO</v>
      </c>
    </row>
    <row r="3" spans="1:17" ht="19.5" customHeight="1" thickBot="1" x14ac:dyDescent="0.3">
      <c r="A3" s="356"/>
      <c r="B3" s="357"/>
      <c r="C3" s="357"/>
      <c r="D3" s="357"/>
      <c r="E3" s="358"/>
      <c r="F3" s="359" t="s">
        <v>96</v>
      </c>
      <c r="G3" s="359"/>
      <c r="H3" s="359"/>
      <c r="I3" s="359"/>
      <c r="J3" s="359"/>
      <c r="K3" s="359"/>
      <c r="L3" s="359"/>
      <c r="M3" s="359"/>
      <c r="N3" s="359"/>
      <c r="O3" s="360"/>
      <c r="Q3" s="155"/>
    </row>
    <row r="4" spans="1:17" ht="15.75" x14ac:dyDescent="0.25">
      <c r="A4" s="361" t="s">
        <v>11</v>
      </c>
      <c r="B4" s="362"/>
      <c r="C4" s="362"/>
      <c r="D4" s="362"/>
      <c r="E4" s="363" t="str">
        <f>GENERAL!AC$2</f>
        <v>PLANTA</v>
      </c>
      <c r="F4" s="363"/>
      <c r="G4" s="363"/>
      <c r="H4" s="156"/>
      <c r="I4" s="156"/>
      <c r="J4" s="156"/>
      <c r="K4" s="156"/>
      <c r="L4" s="156"/>
      <c r="M4" s="156"/>
      <c r="N4" s="156"/>
      <c r="O4" s="157"/>
    </row>
    <row r="5" spans="1:17" ht="15.75" x14ac:dyDescent="0.25">
      <c r="A5" s="330" t="s">
        <v>12</v>
      </c>
      <c r="B5" s="331"/>
      <c r="C5" s="331"/>
      <c r="D5" s="331"/>
      <c r="E5" s="332" t="str">
        <f>GENERAL!A$2</f>
        <v>MVZ-P-01-2</v>
      </c>
      <c r="F5" s="332"/>
      <c r="G5" s="332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30" t="s">
        <v>13</v>
      </c>
      <c r="B6" s="331"/>
      <c r="C6" s="331"/>
      <c r="D6" s="331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30" t="s">
        <v>14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2"/>
    </row>
    <row r="9" spans="1:17" ht="15" customHeight="1" x14ac:dyDescent="0.25">
      <c r="A9" s="333" t="s">
        <v>15</v>
      </c>
      <c r="B9" s="334"/>
      <c r="C9" s="337" t="s">
        <v>16</v>
      </c>
      <c r="D9" s="164"/>
      <c r="E9" s="339" t="s">
        <v>17</v>
      </c>
      <c r="F9" s="340"/>
      <c r="G9" s="339" t="s">
        <v>18</v>
      </c>
      <c r="H9" s="340"/>
      <c r="I9" s="342" t="s">
        <v>19</v>
      </c>
      <c r="J9" s="342" t="s">
        <v>20</v>
      </c>
      <c r="K9" s="342" t="s">
        <v>21</v>
      </c>
      <c r="L9" s="344" t="s">
        <v>22</v>
      </c>
      <c r="M9" s="346"/>
      <c r="N9" s="346"/>
      <c r="O9" s="348" t="s">
        <v>23</v>
      </c>
    </row>
    <row r="10" spans="1:17" ht="31.5" customHeight="1" thickBot="1" x14ac:dyDescent="0.3">
      <c r="A10" s="335"/>
      <c r="B10" s="336"/>
      <c r="C10" s="338"/>
      <c r="D10" s="161"/>
      <c r="E10" s="338"/>
      <c r="F10" s="341"/>
      <c r="G10" s="338"/>
      <c r="H10" s="341"/>
      <c r="I10" s="343"/>
      <c r="J10" s="343"/>
      <c r="K10" s="343"/>
      <c r="L10" s="345"/>
      <c r="M10" s="347"/>
      <c r="N10" s="347"/>
      <c r="O10" s="349"/>
    </row>
    <row r="11" spans="1:17" ht="44.25" customHeight="1" thickBot="1" x14ac:dyDescent="0.3">
      <c r="A11" s="303" t="s">
        <v>166</v>
      </c>
      <c r="B11" s="304"/>
      <c r="C11" s="162">
        <f>O15</f>
        <v>4</v>
      </c>
      <c r="D11" s="163"/>
      <c r="E11" s="305">
        <f>O17</f>
        <v>0</v>
      </c>
      <c r="F11" s="306"/>
      <c r="G11" s="305">
        <f>O19</f>
        <v>3</v>
      </c>
      <c r="H11" s="306"/>
      <c r="I11" s="19">
        <f>O21</f>
        <v>0</v>
      </c>
      <c r="J11" s="19">
        <f>O28</f>
        <v>0.32</v>
      </c>
      <c r="K11" s="19">
        <f>O33</f>
        <v>4.67</v>
      </c>
      <c r="L11" s="20">
        <f>O38</f>
        <v>10</v>
      </c>
      <c r="M11" s="21"/>
      <c r="N11" s="21"/>
      <c r="O11" s="22">
        <f>IF( SUM(C11:L11)&lt;=30,SUM(C11:L11),"EXCEDE LOS 30 PUNTOS")</f>
        <v>21.990000000000002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21" t="s">
        <v>24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3"/>
      <c r="O13" s="25" t="s">
        <v>25</v>
      </c>
    </row>
    <row r="14" spans="1:17" ht="24" thickBot="1" x14ac:dyDescent="0.3">
      <c r="A14" s="316" t="s">
        <v>26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8"/>
      <c r="N14" s="7"/>
      <c r="O14" s="24"/>
    </row>
    <row r="15" spans="1:17" ht="31.5" customHeight="1" thickBot="1" x14ac:dyDescent="0.3">
      <c r="A15" s="265" t="s">
        <v>27</v>
      </c>
      <c r="B15" s="267"/>
      <c r="C15" s="26"/>
      <c r="D15" s="310" t="s">
        <v>110</v>
      </c>
      <c r="E15" s="311"/>
      <c r="F15" s="311"/>
      <c r="G15" s="311"/>
      <c r="H15" s="311"/>
      <c r="I15" s="311"/>
      <c r="J15" s="311"/>
      <c r="K15" s="311"/>
      <c r="L15" s="311"/>
      <c r="M15" s="312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19" t="s">
        <v>28</v>
      </c>
      <c r="B17" s="320"/>
      <c r="C17" s="7"/>
      <c r="D17" s="32"/>
      <c r="E17" s="324" t="s">
        <v>100</v>
      </c>
      <c r="F17" s="325"/>
      <c r="G17" s="325"/>
      <c r="H17" s="325"/>
      <c r="I17" s="325"/>
      <c r="J17" s="325"/>
      <c r="K17" s="325"/>
      <c r="L17" s="325"/>
      <c r="M17" s="326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19" t="s">
        <v>29</v>
      </c>
      <c r="B19" s="320"/>
      <c r="C19" s="26"/>
      <c r="D19" s="168"/>
      <c r="E19" s="325" t="s">
        <v>111</v>
      </c>
      <c r="F19" s="325"/>
      <c r="G19" s="325"/>
      <c r="H19" s="325"/>
      <c r="I19" s="325"/>
      <c r="J19" s="325"/>
      <c r="K19" s="325"/>
      <c r="L19" s="325"/>
      <c r="M19" s="326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19" t="s">
        <v>30</v>
      </c>
      <c r="B21" s="320"/>
      <c r="C21" s="26"/>
      <c r="D21" s="327" t="s">
        <v>100</v>
      </c>
      <c r="E21" s="328"/>
      <c r="F21" s="328"/>
      <c r="G21" s="328"/>
      <c r="H21" s="328"/>
      <c r="I21" s="328"/>
      <c r="J21" s="328"/>
      <c r="K21" s="328"/>
      <c r="L21" s="328"/>
      <c r="M21" s="329"/>
      <c r="N21" s="27"/>
      <c r="O21" s="28">
        <v>0</v>
      </c>
    </row>
    <row r="22" spans="1:18" ht="7.9" customHeight="1" thickBot="1" x14ac:dyDescent="0.3">
      <c r="A22" s="34"/>
      <c r="B22" s="35"/>
      <c r="C22" s="169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9"/>
      <c r="O22" s="38"/>
    </row>
    <row r="23" spans="1:18" ht="19.5" thickTop="1" thickBot="1" x14ac:dyDescent="0.3">
      <c r="A23" s="313" t="s">
        <v>31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5"/>
      <c r="N23" s="7"/>
      <c r="O23" s="154">
        <f>IF( SUM(O15:O21)&lt;=10,SUM(O15:O21),"EXCEDE LOS 10 PUNTOS VALIDOS")</f>
        <v>7</v>
      </c>
    </row>
    <row r="24" spans="1:18" ht="8.4499999999999993" customHeight="1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16" t="s">
        <v>32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8"/>
      <c r="N25" s="7"/>
      <c r="O25" s="38"/>
    </row>
    <row r="26" spans="1:18" ht="68.45" customHeight="1" thickBot="1" x14ac:dyDescent="0.3">
      <c r="A26" s="265" t="s">
        <v>33</v>
      </c>
      <c r="B26" s="267"/>
      <c r="C26" s="26"/>
      <c r="D26" s="310" t="s">
        <v>199</v>
      </c>
      <c r="E26" s="311"/>
      <c r="F26" s="311"/>
      <c r="G26" s="311"/>
      <c r="H26" s="311"/>
      <c r="I26" s="311"/>
      <c r="J26" s="311"/>
      <c r="K26" s="311"/>
      <c r="L26" s="311"/>
      <c r="M26" s="312"/>
      <c r="N26" s="27"/>
      <c r="O26" s="28">
        <v>0.32</v>
      </c>
      <c r="Q26" s="41"/>
      <c r="R26" s="41"/>
    </row>
    <row r="27" spans="1:18" ht="16.5" thickBot="1" x14ac:dyDescent="0.3">
      <c r="A27" s="34"/>
      <c r="B27" s="35"/>
      <c r="C27" s="16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9"/>
      <c r="O27" s="38"/>
    </row>
    <row r="28" spans="1:18" ht="19.5" thickTop="1" thickBot="1" x14ac:dyDescent="0.3">
      <c r="A28" s="313" t="s">
        <v>34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5"/>
      <c r="N28" s="169"/>
      <c r="O28" s="154">
        <f>IF(O26&lt;=5,O26,"EXCEDE LOS 5 PUNTOS PERMITIDOS")</f>
        <v>0.32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16" t="s">
        <v>35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8"/>
      <c r="N30" s="43"/>
      <c r="O30" s="38"/>
    </row>
    <row r="31" spans="1:18" ht="112.15" customHeight="1" thickBot="1" x14ac:dyDescent="0.3">
      <c r="A31" s="265" t="s">
        <v>36</v>
      </c>
      <c r="B31" s="267"/>
      <c r="C31" s="26"/>
      <c r="D31" s="310" t="s">
        <v>201</v>
      </c>
      <c r="E31" s="311"/>
      <c r="F31" s="311"/>
      <c r="G31" s="311"/>
      <c r="H31" s="311"/>
      <c r="I31" s="311"/>
      <c r="J31" s="311"/>
      <c r="K31" s="311"/>
      <c r="L31" s="311"/>
      <c r="M31" s="312"/>
      <c r="N31" s="27"/>
      <c r="O31" s="28">
        <f>1.65+0.11+0.33+2.58</f>
        <v>4.67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13" t="s">
        <v>37</v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5"/>
      <c r="N33" s="169"/>
      <c r="O33" s="154">
        <f>IF(O31&lt;=5,O31,"EXCEDE LOS 5 PUNTOS PERMITIDOS")</f>
        <v>4.67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16" t="s">
        <v>38</v>
      </c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8"/>
      <c r="N35" s="7"/>
      <c r="O35" s="38"/>
    </row>
    <row r="36" spans="1:15" ht="147.6" customHeight="1" thickBot="1" x14ac:dyDescent="0.3">
      <c r="A36" s="319" t="s">
        <v>39</v>
      </c>
      <c r="B36" s="320"/>
      <c r="C36" s="26"/>
      <c r="D36" s="310" t="s">
        <v>202</v>
      </c>
      <c r="E36" s="311"/>
      <c r="F36" s="311"/>
      <c r="G36" s="311"/>
      <c r="H36" s="311"/>
      <c r="I36" s="311"/>
      <c r="J36" s="311"/>
      <c r="K36" s="311"/>
      <c r="L36" s="311"/>
      <c r="M36" s="312"/>
      <c r="N36" s="27"/>
      <c r="O36" s="28">
        <v>10</v>
      </c>
    </row>
    <row r="37" spans="1:15" ht="16.5" thickBot="1" x14ac:dyDescent="0.3">
      <c r="A37" s="34"/>
      <c r="B37" s="35"/>
      <c r="C37" s="169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9"/>
      <c r="O37" s="38"/>
    </row>
    <row r="38" spans="1:15" ht="19.5" thickTop="1" thickBot="1" x14ac:dyDescent="0.3">
      <c r="A38" s="313" t="s">
        <v>40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5"/>
      <c r="N38" s="169"/>
      <c r="O38" s="154">
        <f>IF(O36&lt;=10,O36,"EXCEDE LOS 10 PUNTOS PERMITIDOS")</f>
        <v>10</v>
      </c>
    </row>
    <row r="39" spans="1:15" ht="8.4499999999999993" customHeight="1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0.9" customHeight="1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07" t="s">
        <v>23</v>
      </c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9"/>
      <c r="N41" s="46"/>
      <c r="O41" s="47">
        <f>IF((O23+O28+O33+O38)&lt;=30,(O23+O28+O33+O38),"ERROR EXCEDE LOS 30 PUNTOS")</f>
        <v>21.990000000000002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30" t="s">
        <v>42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2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288" t="s">
        <v>43</v>
      </c>
      <c r="B58" s="289"/>
      <c r="C58" s="289"/>
      <c r="D58" s="289"/>
      <c r="E58" s="289"/>
      <c r="F58" s="291"/>
      <c r="G58" s="291"/>
      <c r="H58" s="292"/>
      <c r="I58" s="51" t="s">
        <v>44</v>
      </c>
      <c r="J58" s="52" t="s">
        <v>45</v>
      </c>
      <c r="K58" s="165" t="s">
        <v>46</v>
      </c>
      <c r="L58" s="54" t="s">
        <v>47</v>
      </c>
      <c r="M58" s="166"/>
      <c r="N58" s="7"/>
      <c r="O58" s="55" t="s">
        <v>48</v>
      </c>
    </row>
    <row r="59" spans="1:15" ht="23.25" customHeight="1" thickTop="1" thickBot="1" x14ac:dyDescent="0.3">
      <c r="A59" s="56">
        <v>1</v>
      </c>
      <c r="B59" s="293" t="s">
        <v>49</v>
      </c>
      <c r="C59" s="293"/>
      <c r="D59" s="293"/>
      <c r="E59" s="293"/>
      <c r="F59" s="260"/>
      <c r="G59" s="260"/>
      <c r="H59" s="260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6.5" thickTop="1" thickBot="1" x14ac:dyDescent="0.3">
      <c r="A60" s="61">
        <v>2</v>
      </c>
      <c r="B60" s="261" t="s">
        <v>51</v>
      </c>
      <c r="C60" s="294"/>
      <c r="D60" s="294"/>
      <c r="E60" s="294"/>
      <c r="F60" s="262"/>
      <c r="G60" s="262"/>
      <c r="H60" s="262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6.5" thickTop="1" thickBot="1" x14ac:dyDescent="0.3">
      <c r="A61" s="61">
        <v>3</v>
      </c>
      <c r="B61" s="294" t="s">
        <v>52</v>
      </c>
      <c r="C61" s="294"/>
      <c r="D61" s="294"/>
      <c r="E61" s="294"/>
      <c r="F61" s="262"/>
      <c r="G61" s="262"/>
      <c r="H61" s="262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6.5" thickTop="1" thickBot="1" x14ac:dyDescent="0.3">
      <c r="A62" s="61">
        <v>4</v>
      </c>
      <c r="B62" s="294" t="s">
        <v>54</v>
      </c>
      <c r="C62" s="294"/>
      <c r="D62" s="294"/>
      <c r="E62" s="294"/>
      <c r="F62" s="262"/>
      <c r="G62" s="262"/>
      <c r="H62" s="262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6.5" thickTop="1" thickBot="1" x14ac:dyDescent="0.3">
      <c r="A63" s="61">
        <v>5</v>
      </c>
      <c r="B63" s="294" t="s">
        <v>55</v>
      </c>
      <c r="C63" s="294"/>
      <c r="D63" s="294"/>
      <c r="E63" s="294"/>
      <c r="F63" s="262"/>
      <c r="G63" s="262"/>
      <c r="H63" s="262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6.5" thickTop="1" thickBot="1" x14ac:dyDescent="0.3">
      <c r="A64" s="61">
        <v>6</v>
      </c>
      <c r="B64" s="294" t="s">
        <v>56</v>
      </c>
      <c r="C64" s="294"/>
      <c r="D64" s="294"/>
      <c r="E64" s="294"/>
      <c r="F64" s="262"/>
      <c r="G64" s="262"/>
      <c r="H64" s="262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6.5" thickTop="1" thickBot="1" x14ac:dyDescent="0.3">
      <c r="A65" s="65">
        <v>7</v>
      </c>
      <c r="B65" s="295" t="s">
        <v>58</v>
      </c>
      <c r="C65" s="295"/>
      <c r="D65" s="295"/>
      <c r="E65" s="295"/>
      <c r="F65" s="264"/>
      <c r="G65" s="264"/>
      <c r="H65" s="264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296" t="s">
        <v>59</v>
      </c>
      <c r="B66" s="297"/>
      <c r="C66" s="297"/>
      <c r="D66" s="297"/>
      <c r="E66" s="297"/>
      <c r="F66" s="297"/>
      <c r="G66" s="297"/>
      <c r="H66" s="297"/>
      <c r="I66" s="298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299" t="s">
        <v>60</v>
      </c>
      <c r="B67" s="300"/>
      <c r="C67" s="300"/>
      <c r="D67" s="300"/>
      <c r="E67" s="300"/>
      <c r="F67" s="300"/>
      <c r="G67" s="300"/>
      <c r="H67" s="300"/>
      <c r="I67" s="300"/>
      <c r="J67" s="301"/>
      <c r="K67" s="301"/>
      <c r="L67" s="302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288" t="s">
        <v>61</v>
      </c>
      <c r="B69" s="289"/>
      <c r="C69" s="289"/>
      <c r="D69" s="289"/>
      <c r="E69" s="289"/>
      <c r="F69" s="289"/>
      <c r="G69" s="289"/>
      <c r="H69" s="290"/>
      <c r="I69" s="76" t="s">
        <v>44</v>
      </c>
      <c r="J69" s="52" t="s">
        <v>45</v>
      </c>
      <c r="K69" s="165" t="s">
        <v>46</v>
      </c>
      <c r="L69" s="54" t="s">
        <v>47</v>
      </c>
      <c r="M69" s="166"/>
      <c r="N69" s="7"/>
      <c r="O69" s="55" t="s">
        <v>48</v>
      </c>
    </row>
    <row r="70" spans="1:15" ht="17.25" thickTop="1" thickBot="1" x14ac:dyDescent="0.3">
      <c r="A70" s="56">
        <v>1</v>
      </c>
      <c r="B70" s="259" t="s">
        <v>62</v>
      </c>
      <c r="C70" s="259"/>
      <c r="D70" s="259"/>
      <c r="E70" s="259"/>
      <c r="F70" s="260"/>
      <c r="G70" s="260"/>
      <c r="H70" s="260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7.25" thickTop="1" thickBot="1" x14ac:dyDescent="0.3">
      <c r="A71" s="61">
        <v>2</v>
      </c>
      <c r="B71" s="261" t="s">
        <v>64</v>
      </c>
      <c r="C71" s="261"/>
      <c r="D71" s="261"/>
      <c r="E71" s="261"/>
      <c r="F71" s="262"/>
      <c r="G71" s="262"/>
      <c r="H71" s="262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7.25" thickTop="1" thickBot="1" x14ac:dyDescent="0.3">
      <c r="A72" s="65">
        <v>3</v>
      </c>
      <c r="B72" s="263" t="s">
        <v>65</v>
      </c>
      <c r="C72" s="263"/>
      <c r="D72" s="263"/>
      <c r="E72" s="263"/>
      <c r="F72" s="264"/>
      <c r="G72" s="264"/>
      <c r="H72" s="264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265" t="s">
        <v>66</v>
      </c>
      <c r="C73" s="266"/>
      <c r="D73" s="266"/>
      <c r="E73" s="266"/>
      <c r="F73" s="266"/>
      <c r="G73" s="266"/>
      <c r="H73" s="266"/>
      <c r="I73" s="267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268" t="s">
        <v>67</v>
      </c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70"/>
      <c r="M74" s="80"/>
      <c r="N74" s="43"/>
      <c r="O74" s="75">
        <f>O73/3</f>
        <v>0</v>
      </c>
    </row>
    <row r="75" spans="1:15" ht="19.5" thickTop="1" thickBot="1" x14ac:dyDescent="0.3">
      <c r="A75" s="271"/>
      <c r="B75" s="272"/>
      <c r="C75" s="272"/>
      <c r="D75" s="272"/>
      <c r="E75" s="272"/>
      <c r="F75" s="272"/>
      <c r="G75" s="272"/>
      <c r="H75" s="272"/>
      <c r="I75" s="272"/>
      <c r="J75" s="272"/>
      <c r="K75" s="273"/>
      <c r="L75" s="273"/>
      <c r="M75" s="80"/>
      <c r="N75" s="43"/>
      <c r="O75" s="167"/>
    </row>
    <row r="76" spans="1:15" ht="26.25" thickBot="1" x14ac:dyDescent="0.3">
      <c r="A76" s="274" t="s">
        <v>68</v>
      </c>
      <c r="B76" s="275"/>
      <c r="C76" s="275"/>
      <c r="D76" s="275"/>
      <c r="E76" s="275"/>
      <c r="F76" s="275"/>
      <c r="G76" s="275"/>
      <c r="H76" s="276"/>
      <c r="I76" s="91" t="s">
        <v>44</v>
      </c>
      <c r="J76" s="55" t="s">
        <v>45</v>
      </c>
      <c r="K76" s="166"/>
      <c r="L76" s="166"/>
      <c r="M76" s="80"/>
      <c r="N76" s="43"/>
      <c r="O76" s="92" t="s">
        <v>48</v>
      </c>
    </row>
    <row r="77" spans="1:15" ht="16.5" thickBot="1" x14ac:dyDescent="0.3">
      <c r="A77" s="93">
        <v>1</v>
      </c>
      <c r="B77" s="277" t="s">
        <v>69</v>
      </c>
      <c r="C77" s="277"/>
      <c r="D77" s="277"/>
      <c r="E77" s="277"/>
      <c r="F77" s="278"/>
      <c r="G77" s="279"/>
      <c r="H77" s="280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5" thickBot="1" x14ac:dyDescent="0.3">
      <c r="A78" s="61">
        <v>2</v>
      </c>
      <c r="B78" s="261" t="s">
        <v>70</v>
      </c>
      <c r="C78" s="261"/>
      <c r="D78" s="261"/>
      <c r="E78" s="261"/>
      <c r="F78" s="262"/>
      <c r="G78" s="281"/>
      <c r="H78" s="282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5" thickBot="1" x14ac:dyDescent="0.3">
      <c r="A79" s="65">
        <v>3</v>
      </c>
      <c r="B79" s="263" t="s">
        <v>71</v>
      </c>
      <c r="C79" s="263"/>
      <c r="D79" s="263"/>
      <c r="E79" s="263"/>
      <c r="F79" s="264"/>
      <c r="G79" s="283"/>
      <c r="H79" s="284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285" t="s">
        <v>72</v>
      </c>
      <c r="B80" s="286"/>
      <c r="C80" s="286"/>
      <c r="D80" s="286"/>
      <c r="E80" s="286"/>
      <c r="F80" s="286"/>
      <c r="G80" s="286"/>
      <c r="H80" s="286"/>
      <c r="I80" s="287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256" t="s">
        <v>73</v>
      </c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8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9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30" t="s">
        <v>74</v>
      </c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2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233" t="s">
        <v>75</v>
      </c>
      <c r="B86" s="234"/>
      <c r="C86" s="234"/>
      <c r="D86" s="234"/>
      <c r="E86" s="234"/>
      <c r="F86" s="235"/>
      <c r="G86" s="235"/>
      <c r="H86" s="236"/>
      <c r="I86" s="91" t="s">
        <v>44</v>
      </c>
      <c r="J86" s="166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237" t="s">
        <v>76</v>
      </c>
      <c r="C87" s="238"/>
      <c r="D87" s="238"/>
      <c r="E87" s="238"/>
      <c r="F87" s="239"/>
      <c r="G87" s="239"/>
      <c r="H87" s="240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241" t="s">
        <v>78</v>
      </c>
      <c r="B89" s="242"/>
      <c r="C89" s="242"/>
      <c r="D89" s="242"/>
      <c r="E89" s="242"/>
      <c r="F89" s="242"/>
      <c r="G89" s="242"/>
      <c r="H89" s="242"/>
      <c r="I89" s="242"/>
      <c r="J89" s="242"/>
      <c r="K89" s="243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244" t="s">
        <v>79</v>
      </c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6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247" t="s">
        <v>23</v>
      </c>
      <c r="B93" s="248"/>
      <c r="C93" s="248"/>
      <c r="D93" s="248"/>
      <c r="E93" s="248"/>
      <c r="F93" s="248"/>
      <c r="G93" s="248"/>
      <c r="H93" s="248"/>
      <c r="I93" s="248"/>
      <c r="J93" s="248"/>
      <c r="K93" s="249"/>
      <c r="L93" s="109"/>
      <c r="M93" s="109"/>
      <c r="N93" s="110"/>
      <c r="O93" s="111">
        <f>O41</f>
        <v>21.990000000000002</v>
      </c>
    </row>
    <row r="94" spans="1:15" ht="18" x14ac:dyDescent="0.25">
      <c r="A94" s="250" t="s">
        <v>80</v>
      </c>
      <c r="B94" s="251"/>
      <c r="C94" s="251"/>
      <c r="D94" s="251"/>
      <c r="E94" s="251"/>
      <c r="F94" s="251"/>
      <c r="G94" s="251"/>
      <c r="H94" s="251"/>
      <c r="I94" s="251"/>
      <c r="J94" s="251"/>
      <c r="K94" s="252"/>
      <c r="L94" s="109"/>
      <c r="M94" s="109"/>
      <c r="N94" s="110"/>
      <c r="O94" s="112">
        <f>O67</f>
        <v>0</v>
      </c>
    </row>
    <row r="95" spans="1:15" ht="18" x14ac:dyDescent="0.25">
      <c r="A95" s="250" t="s">
        <v>81</v>
      </c>
      <c r="B95" s="251"/>
      <c r="C95" s="251"/>
      <c r="D95" s="251"/>
      <c r="E95" s="251"/>
      <c r="F95" s="251"/>
      <c r="G95" s="251"/>
      <c r="H95" s="251"/>
      <c r="I95" s="251"/>
      <c r="J95" s="251"/>
      <c r="K95" s="252"/>
      <c r="L95" s="109"/>
      <c r="M95" s="109"/>
      <c r="N95" s="110"/>
      <c r="O95" s="113">
        <f>O74</f>
        <v>0</v>
      </c>
    </row>
    <row r="96" spans="1:15" ht="18" x14ac:dyDescent="0.25">
      <c r="A96" s="250" t="s">
        <v>82</v>
      </c>
      <c r="B96" s="251"/>
      <c r="C96" s="251"/>
      <c r="D96" s="251"/>
      <c r="E96" s="251"/>
      <c r="F96" s="251"/>
      <c r="G96" s="251"/>
      <c r="H96" s="251"/>
      <c r="I96" s="251"/>
      <c r="J96" s="251"/>
      <c r="K96" s="252"/>
      <c r="L96" s="109"/>
      <c r="M96" s="109"/>
      <c r="N96" s="110"/>
      <c r="O96" s="114">
        <f>O81</f>
        <v>0</v>
      </c>
    </row>
    <row r="97" spans="1:15" ht="18.75" thickBot="1" x14ac:dyDescent="0.3">
      <c r="A97" s="253" t="s">
        <v>83</v>
      </c>
      <c r="B97" s="254"/>
      <c r="C97" s="254"/>
      <c r="D97" s="254"/>
      <c r="E97" s="254"/>
      <c r="F97" s="254"/>
      <c r="G97" s="254"/>
      <c r="H97" s="254"/>
      <c r="I97" s="254"/>
      <c r="J97" s="254"/>
      <c r="K97" s="255"/>
      <c r="L97" s="109"/>
      <c r="M97" s="109"/>
      <c r="N97" s="110"/>
      <c r="O97" s="114">
        <f>O87</f>
        <v>0</v>
      </c>
    </row>
    <row r="98" spans="1:15" ht="24.75" thickTop="1" thickBot="1" x14ac:dyDescent="0.3">
      <c r="A98" s="225" t="s">
        <v>84</v>
      </c>
      <c r="B98" s="226"/>
      <c r="C98" s="226"/>
      <c r="D98" s="226"/>
      <c r="E98" s="226"/>
      <c r="F98" s="226"/>
      <c r="G98" s="226"/>
      <c r="H98" s="226"/>
      <c r="I98" s="226"/>
      <c r="J98" s="226"/>
      <c r="K98" s="227"/>
      <c r="L98" s="115"/>
      <c r="M98" s="116"/>
      <c r="N98" s="117"/>
      <c r="O98" s="118">
        <f>SUM(O93:O97)</f>
        <v>21.990000000000002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GENERAL</vt:lpstr>
      <vt:lpstr>EVALUACIÓN DEL PERFIL</vt:lpstr>
      <vt:lpstr>BONILLA TRUJILLO DANILO</vt:lpstr>
      <vt:lpstr>BOTERO ZULUAGA OMAR</vt:lpstr>
      <vt:lpstr>SANCHEZ ZUÑIGA RICARDO</vt:lpstr>
      <vt:lpstr>VELEZ GARCIA JUAN FERNANDO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2015-04-10T19:59:07Z</cp:lastPrinted>
  <dcterms:created xsi:type="dcterms:W3CDTF">2014-02-18T13:10:52Z</dcterms:created>
  <dcterms:modified xsi:type="dcterms:W3CDTF">2015-04-22T07:55:40Z</dcterms:modified>
</cp:coreProperties>
</file>