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workbookProtection workbookAlgorithmName="SHA-512" workbookHashValue="Du7BdE5W6cZuD2xji1S4O1e5lhEXcbPrzLKf1NaPhxZzmmv5mxsTrcK6qkO6WWc+WzvxWU/m92CGsvKoe8SdJQ==" workbookSaltValue="ZOsVIAI4ubx2igtb2QcYcQ==" workbookSpinCount="100000" lockStructure="1"/>
  <bookViews>
    <workbookView xWindow="0" yWindow="0" windowWidth="20496" windowHeight="7152" tabRatio="500"/>
  </bookViews>
  <sheets>
    <sheet name="EVALUACIÓN DEL PERFIL" sheetId="5" r:id="rId1"/>
    <sheet name="GENERAL" sheetId="1" state="hidden" r:id="rId2"/>
    <sheet name="MARY LUZ MONROY" sheetId="2" r:id="rId3"/>
    <sheet name="JAZMIN SANCHEZ" sheetId="3" r:id="rId4"/>
    <sheet name="LINDA MOLINA" sheetId="4" r:id="rId5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/>
  <c r="O97" i="4" l="1"/>
  <c r="O89" i="4"/>
  <c r="O81" i="4"/>
  <c r="O96" i="4" s="1"/>
  <c r="J80" i="4"/>
  <c r="O79" i="4"/>
  <c r="O78" i="4"/>
  <c r="O77" i="4"/>
  <c r="L73" i="4"/>
  <c r="K73" i="4"/>
  <c r="J73" i="4"/>
  <c r="O72" i="4"/>
  <c r="O71" i="4"/>
  <c r="O70" i="4"/>
  <c r="O73" i="4" s="1"/>
  <c r="O74" i="4" s="1"/>
  <c r="O95" i="4" s="1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K11" i="4" s="1"/>
  <c r="O28" i="4"/>
  <c r="J11" i="4" s="1"/>
  <c r="O23" i="4"/>
  <c r="L11" i="4"/>
  <c r="I11" i="4"/>
  <c r="G11" i="4"/>
  <c r="E11" i="4"/>
  <c r="C11" i="4"/>
  <c r="E6" i="4"/>
  <c r="E5" i="4"/>
  <c r="E4" i="4"/>
  <c r="Q2" i="4"/>
  <c r="O97" i="3"/>
  <c r="O89" i="3"/>
  <c r="O81" i="3"/>
  <c r="O96" i="3" s="1"/>
  <c r="J80" i="3"/>
  <c r="O79" i="3"/>
  <c r="O78" i="3"/>
  <c r="O77" i="3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O33" i="3"/>
  <c r="K11" i="3" s="1"/>
  <c r="O28" i="3"/>
  <c r="J11" i="3" s="1"/>
  <c r="O23" i="3"/>
  <c r="L11" i="3"/>
  <c r="I11" i="3"/>
  <c r="G11" i="3"/>
  <c r="E11" i="3"/>
  <c r="C11" i="3"/>
  <c r="E6" i="3"/>
  <c r="E5" i="3"/>
  <c r="E4" i="3"/>
  <c r="Q2" i="3"/>
  <c r="O41" i="3" l="1"/>
  <c r="O93" i="3" s="1"/>
  <c r="O98" i="3" s="1"/>
  <c r="O41" i="4"/>
  <c r="O93" i="4" s="1"/>
  <c r="O11" i="4"/>
  <c r="O98" i="4"/>
  <c r="O11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/>
  <c r="O98" i="2" s="1"/>
</calcChain>
</file>

<file path=xl/sharedStrings.xml><?xml version="1.0" encoding="utf-8"?>
<sst xmlns="http://schemas.openxmlformats.org/spreadsheetml/2006/main" count="456" uniqueCount="171">
  <si>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</si>
  <si>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</si>
  <si>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</si>
  <si>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</si>
  <si>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</si>
  <si>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</si>
  <si>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</si>
  <si>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</si>
  <si>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</si>
  <si>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</si>
  <si>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</si>
  <si>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</si>
  <si>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</si>
  <si>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</si>
  <si>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</si>
  <si>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</si>
  <si>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</si>
  <si>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</si>
  <si>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</si>
  <si>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</si>
  <si>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</si>
  <si>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</si>
  <si>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</si>
  <si>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</si>
  <si>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</si>
  <si>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</si>
  <si>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</si>
  <si>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</si>
  <si>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</si>
  <si>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</si>
  <si>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</si>
  <si>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</si>
  <si>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</si>
  <si>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</si>
  <si>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</si>
  <si>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</si>
  <si>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</si>
  <si>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</si>
  <si>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</si>
  <si>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</si>
  <si>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</si>
  <si>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</si>
  <si>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</si>
  <si>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</si>
  <si>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</si>
  <si>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</si>
  <si>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</si>
  <si>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</si>
  <si>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</si>
  <si>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</si>
  <si>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</si>
  <si>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</si>
  <si>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</si>
  <si>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</si>
  <si>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</si>
  <si>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</si>
  <si>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</si>
  <si>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</si>
  <si>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</si>
  <si>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</si>
  <si>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</si>
  <si>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</si>
  <si>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</si>
  <si>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</si>
  <si>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</si>
  <si>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</si>
  <si>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</si>
  <si>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</si>
  <si>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</si>
  <si>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</si>
  <si>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</si>
  <si>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</si>
  <si>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</si>
  <si>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</si>
  <si>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</si>
  <si>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</si>
  <si>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</si>
  <si>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</si>
  <si>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</si>
  <si>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</si>
  <si>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</si>
  <si>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</si>
  <si>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</si>
  <si>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</si>
  <si>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</si>
  <si>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</si>
  <si>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</si>
  <si>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</si>
  <si>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</si>
  <si>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</si>
  <si>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</si>
  <si>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</si>
  <si>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</si>
  <si>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</si>
  <si>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</si>
  <si>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</si>
  <si>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</si>
  <si>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</si>
  <si>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</si>
  <si>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</si>
  <si>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</si>
  <si>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</si>
  <si>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</si>
  <si>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</si>
  <si>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CIENCIAS DE LA SALUD</t>
  </si>
  <si>
    <t>CS-P-08-1</t>
  </si>
  <si>
    <t>BOHORQUEZ ESQUIVEL</t>
  </si>
  <si>
    <t>SONIA BIVIANA</t>
  </si>
  <si>
    <t>3004545507
2772979</t>
  </si>
  <si>
    <t>sonitamajo1@hotmail.com</t>
  </si>
  <si>
    <t>JARDINES DE NAVARRA CASA 4 ETAPA 2</t>
  </si>
  <si>
    <t>ENFERMERO - UNIVERSIDAD DEL TOLIMA - 16/12/2011</t>
  </si>
  <si>
    <t>ESPECIALISTA EN EPIDEMIOLOGIA - UNIVERSIDAD DEL TOLIMA - 13/07/2014</t>
  </si>
  <si>
    <t>MONROY RUBIANO</t>
  </si>
  <si>
    <t>MARY LUZ</t>
  </si>
  <si>
    <t>3114806377
8887421</t>
  </si>
  <si>
    <t>mar_y_luzmonru@yahoo.es</t>
  </si>
  <si>
    <t>CALLE 19 # 24-220 MZ 11 CASA 1</t>
  </si>
  <si>
    <t>GIRARDOT</t>
  </si>
  <si>
    <t>ENFERMERA - UNIVERSIDAD NACIONAL DE COLOMBIA - 29/07/1994</t>
  </si>
  <si>
    <t>ESPECIALISTA EN PEDAGOGIA - UNIVERSIDAD EL BOSQUE - 17/04/1998</t>
  </si>
  <si>
    <t>MAGISTER EN ENFERMERIA CON ENFASIS PERINATAL - UNIVERSIDAD NACIONAL DE COLOMBIA, BOGOTA - 21/08/2008</t>
  </si>
  <si>
    <t>GUTIERREZ DEVIA</t>
  </si>
  <si>
    <t>ADRIANA JANNETH</t>
  </si>
  <si>
    <t>adriana.gd@hotmail.com</t>
  </si>
  <si>
    <t>MANZANA H CASA 10 JORDAN 9 ETAPA</t>
  </si>
  <si>
    <t>ENFERMERO - UNIVERSIDAD DEL TOLIMA - 23/07/2004</t>
  </si>
  <si>
    <t>ESPECIALISTA EN GERENCIA DE SERVICIOS DE SALUD - UNIVERSIDAD COOPERATIVA DE COLOMBIA - 26/11/2009</t>
  </si>
  <si>
    <t>MOLINA MARTINEZ</t>
  </si>
  <si>
    <t>LINDA YANINA</t>
  </si>
  <si>
    <t>3188200201
2657567</t>
  </si>
  <si>
    <t>lymesa@gmail.com</t>
  </si>
  <si>
    <t>MZA 4 CASA 3 VARSOVIA 2</t>
  </si>
  <si>
    <t>ENFERMERA - UNIVERSIDAD DEL TOLIMA - 20/12/2002</t>
  </si>
  <si>
    <t>ESPECIALISTA EN CIUDADO INTENSIVO PEDIATRICO - UNIVERSIDAD DE LA SABANA - 24/03/2006</t>
  </si>
  <si>
    <t>SANCHEZ TRIANA</t>
  </si>
  <si>
    <t>JAZMIN YOLIMA</t>
  </si>
  <si>
    <t>CARRERA 14 # 46-157 CONDOMINIO BUENA VISTA TORRE 3 APTO 502</t>
  </si>
  <si>
    <t>ENFERMERO - UNIVERSIDAD DEL TOLIMA - 15/02/2002</t>
  </si>
  <si>
    <t>ESPECISTA EN ENFERMERIA EN CUIDADO CRITICO PEDIATRICO - UNIVERSIDAD DE LA SABANA - 24/03/2006
ESPECIALISTA EN AUDITORIA Y GARANTIA DE LA CALIDAD EN SALUD - UNIVERSIDAD EAN - 10/12/2011</t>
  </si>
  <si>
    <t>MONROY RUBIANO MARY LUZ</t>
  </si>
  <si>
    <t>UNIVERSIDAD DE CUNDINAMARCA - UDEC - 11/11/2000 AL 30/10/2007 - OCASIONAL DE TIEMPO COMPLETO = 5 PUNTOS
EXCEDE EL MÁXIMO</t>
  </si>
  <si>
    <t>SANCHEZ TRIANA JAZMIN YOLIMA</t>
  </si>
  <si>
    <t>CLINICA TOLIMA - ENFERMERA JEFE - 01/06/2007 AL 09/03/2015</t>
  </si>
  <si>
    <t>MOLINA MARTINEZ LINDA YANINA</t>
  </si>
  <si>
    <t>PROMEDIS - ENFERMERA - 01/01/2006 AL 30/09/2011 = 5 PUNTOS 
EXCEDE EL MÁXIMO</t>
  </si>
  <si>
    <t>UNIVERSIDAD DEL TOLIMA - PROFESORA CÁTEDRA - 06/05/2008 AL 28/11/2014 2848,9 HORAS =  5 PUNTOS
EXCEDE EL MÁXIMO</t>
  </si>
  <si>
    <t>ESPECIALISTA EN CIUDADO CRITICO PEDIATRICO - UNIVERSIDAD DE LA SABANA - 24/03/2006</t>
  </si>
  <si>
    <t>UNIVERSIDAD DEL TOLIMA - PROFESORA CÁTEDRA - 90 HORAS = 0,18 PUNTOS</t>
  </si>
  <si>
    <t>CLINICA SAN SEBASTIAN - ENFERMERA JEFE - 07/07/1996 AL 30/09/1996 = 0,23 PUNTOS
HOSPITAL DE TUNJUELITO - 01/11/1994 AL 30/10/1995 = 1 PUNTO
FUNDACION SANTAFE - ENFERMERA JEFE - 29/07/1994 AL 25/10/1994 = 0,23 PUNTOS
MEGACOOP - ENFERMERA - 15/11/2012 AL 30/07/2013 = 0,70 PUNTOS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</si>
  <si>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</si>
  <si>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</si>
  <si>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</si>
  <si>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</si>
  <si>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</si>
  <si>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</si>
  <si>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</si>
  <si>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</si>
  <si>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</si>
  <si>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</si>
  <si>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</si>
  <si>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</si>
  <si>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VAC/BENÍTEZ/ESTEBAN LARA.</t>
  </si>
  <si>
    <t>BOHORQUEZ ESQUIVEL SONIA BIVIANA</t>
  </si>
  <si>
    <t>GUTIERREZ DEVIA ADRIANA JANNETH</t>
  </si>
  <si>
    <t>ESPECIALISTA EN PEDAGOGIA - UNIVERSIDAD EL BOSQUE - 17/04/1998
MAGISTER EN ENFERMERIA CON ENFASIS PERINATAL - UNIVERSIDAD NACIONAL DE COLOMBIA, BOGOTA - 21/08/2008</t>
  </si>
  <si>
    <t>ATENCIÓN PERINATAL</t>
  </si>
  <si>
    <t>PROFESIONAL DE ENFERMERÍA CON POSGRADO EN EL ÁREA DE LA SALUD, CON EXPERIENCIA PROFESIONAL O DOCENTE DE TRES (3) AÑOS EN ATENCIÓN PERINATAL.</t>
  </si>
  <si>
    <t xml:space="preserve">PRESELECCIONADO
</t>
  </si>
  <si>
    <r>
      <t xml:space="preserve">NO PRESELECCIONADO
</t>
    </r>
    <r>
      <rPr>
        <sz val="10"/>
        <rFont val="Arial"/>
        <family val="2"/>
      </rPr>
      <t>NO TIENE LA EXPERIENCIA MINIMA EN EL ÁREA REQUERIDA EN EL PERFIL</t>
    </r>
  </si>
  <si>
    <t xml:space="preserve">                                                      LISTADO DEFINITIVO DE PRESELECCIONADOS AL CÓDIGO DE CONCURSO CS-P-08-1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</si>
</sst>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49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0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4" fontId="0" fillId="0" borderId="0" xfId="0" applyNumberFormat="1"/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2</xdr:col>
      <xdr:colOff>171450</xdr:colOff>
      <xdr:row>2</xdr:row>
      <xdr:rowOff>202298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752600" cy="554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a.gd@hotmail.com" TargetMode="External"/><Relationship Id="rId2" Type="http://schemas.openxmlformats.org/officeDocument/2006/relationships/hyperlink" Target="mailto:mar_y_luzmonru@yahoo.es" TargetMode="External"/><Relationship Id="rId1" Type="http://schemas.openxmlformats.org/officeDocument/2006/relationships/hyperlink" Target="mailto:sonitamajo1@hotmail.com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ymes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5"/>
  <sheetViews>
    <sheetView tabSelected="1" zoomScaleNormal="100" workbookViewId="0">
      <selection activeCell="D7" sqref="D7"/>
    </sheetView>
  </sheetViews>
  <sheetFormatPr baseColWidth="10" defaultRowHeight="14.4" x14ac:dyDescent="0.3"/>
  <cols>
    <col min="1" max="1" width="4.6640625" customWidth="1"/>
    <col min="2" max="2" width="20.109375" customWidth="1"/>
    <col min="3" max="3" width="20.33203125" customWidth="1"/>
    <col min="4" max="4" width="28.21875" customWidth="1"/>
    <col min="5" max="5" width="37.33203125" customWidth="1"/>
    <col min="6" max="6" width="21.6640625" customWidth="1"/>
    <col min="7" max="7" width="34.109375" customWidth="1"/>
    <col min="8" max="9" width="9.6640625" customWidth="1"/>
    <col min="10" max="10" width="11.5546875" customWidth="1"/>
    <col min="11" max="11" width="24.109375" customWidth="1"/>
  </cols>
  <sheetData>
    <row r="1" spans="1:11" ht="17.399999999999999" x14ac:dyDescent="0.3">
      <c r="A1" s="207" t="s">
        <v>150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x14ac:dyDescent="0.3">
      <c r="A2" s="208" t="s">
        <v>170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ht="22.5" customHeight="1" thickBot="1" x14ac:dyDescent="0.35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</row>
    <row r="4" spans="1:11" ht="39.75" customHeight="1" thickBot="1" x14ac:dyDescent="0.35">
      <c r="A4" s="209" t="s">
        <v>151</v>
      </c>
      <c r="B4" s="209" t="s">
        <v>152</v>
      </c>
      <c r="C4" s="209" t="s">
        <v>153</v>
      </c>
      <c r="D4" s="211" t="s">
        <v>154</v>
      </c>
      <c r="E4" s="212"/>
      <c r="F4" s="196" t="s">
        <v>155</v>
      </c>
      <c r="G4" s="196" t="s">
        <v>156</v>
      </c>
      <c r="H4" s="211" t="s">
        <v>157</v>
      </c>
      <c r="I4" s="212"/>
      <c r="J4" s="213" t="s">
        <v>158</v>
      </c>
      <c r="K4" s="196" t="s">
        <v>6</v>
      </c>
    </row>
    <row r="5" spans="1:11" ht="15" thickBot="1" x14ac:dyDescent="0.35">
      <c r="A5" s="210"/>
      <c r="B5" s="210"/>
      <c r="C5" s="210"/>
      <c r="D5" s="171" t="s">
        <v>7</v>
      </c>
      <c r="E5" s="171" t="s">
        <v>8</v>
      </c>
      <c r="F5" s="197"/>
      <c r="G5" s="197"/>
      <c r="H5" s="172" t="s">
        <v>159</v>
      </c>
      <c r="I5" s="172" t="s">
        <v>160</v>
      </c>
      <c r="J5" s="214"/>
      <c r="K5" s="197"/>
    </row>
    <row r="6" spans="1:11" ht="39.6" x14ac:dyDescent="0.3">
      <c r="A6" s="173">
        <v>1</v>
      </c>
      <c r="B6" s="174" t="s">
        <v>144</v>
      </c>
      <c r="C6" s="198" t="s">
        <v>104</v>
      </c>
      <c r="D6" s="174" t="s">
        <v>133</v>
      </c>
      <c r="E6" s="174" t="s">
        <v>134</v>
      </c>
      <c r="F6" s="201" t="s">
        <v>166</v>
      </c>
      <c r="G6" s="204" t="s">
        <v>167</v>
      </c>
      <c r="H6" s="175" t="s">
        <v>161</v>
      </c>
      <c r="I6" s="175"/>
      <c r="J6" s="176">
        <v>15</v>
      </c>
      <c r="K6" s="177" t="s">
        <v>168</v>
      </c>
    </row>
    <row r="7" spans="1:11" ht="110.4" customHeight="1" x14ac:dyDescent="0.3">
      <c r="A7" s="178">
        <v>2</v>
      </c>
      <c r="B7" s="179" t="s">
        <v>140</v>
      </c>
      <c r="C7" s="199"/>
      <c r="D7" s="179" t="s">
        <v>119</v>
      </c>
      <c r="E7" s="179" t="s">
        <v>165</v>
      </c>
      <c r="F7" s="202"/>
      <c r="G7" s="205"/>
      <c r="H7" s="180" t="s">
        <v>161</v>
      </c>
      <c r="I7" s="180"/>
      <c r="J7" s="181">
        <v>14.16</v>
      </c>
      <c r="K7" s="182" t="s">
        <v>168</v>
      </c>
    </row>
    <row r="8" spans="1:11" ht="127.8" customHeight="1" x14ac:dyDescent="0.3">
      <c r="A8" s="178">
        <v>3</v>
      </c>
      <c r="B8" s="179" t="s">
        <v>142</v>
      </c>
      <c r="C8" s="199"/>
      <c r="D8" s="179" t="s">
        <v>138</v>
      </c>
      <c r="E8" s="179" t="s">
        <v>139</v>
      </c>
      <c r="F8" s="202"/>
      <c r="G8" s="205"/>
      <c r="H8" s="180" t="s">
        <v>161</v>
      </c>
      <c r="I8" s="180"/>
      <c r="J8" s="181">
        <v>11.18</v>
      </c>
      <c r="K8" s="182" t="s">
        <v>168</v>
      </c>
    </row>
    <row r="9" spans="1:11" ht="66" x14ac:dyDescent="0.3">
      <c r="A9" s="178">
        <v>4</v>
      </c>
      <c r="B9" s="179" t="s">
        <v>163</v>
      </c>
      <c r="C9" s="199"/>
      <c r="D9" s="179" t="s">
        <v>111</v>
      </c>
      <c r="E9" s="179" t="s">
        <v>112</v>
      </c>
      <c r="F9" s="202"/>
      <c r="G9" s="205"/>
      <c r="H9" s="180"/>
      <c r="I9" s="180" t="s">
        <v>161</v>
      </c>
      <c r="J9" s="181">
        <v>0</v>
      </c>
      <c r="K9" s="182" t="s">
        <v>169</v>
      </c>
    </row>
    <row r="10" spans="1:11" ht="66.599999999999994" thickBot="1" x14ac:dyDescent="0.35">
      <c r="A10" s="183">
        <v>5</v>
      </c>
      <c r="B10" s="184" t="s">
        <v>164</v>
      </c>
      <c r="C10" s="200"/>
      <c r="D10" s="184" t="s">
        <v>126</v>
      </c>
      <c r="E10" s="184" t="s">
        <v>127</v>
      </c>
      <c r="F10" s="203"/>
      <c r="G10" s="206"/>
      <c r="H10" s="185"/>
      <c r="I10" s="185" t="s">
        <v>161</v>
      </c>
      <c r="J10" s="186">
        <v>0</v>
      </c>
      <c r="K10" s="187" t="s">
        <v>169</v>
      </c>
    </row>
    <row r="11" spans="1:11" ht="17.399999999999999" x14ac:dyDescent="0.3">
      <c r="A11" s="188" t="s">
        <v>162</v>
      </c>
      <c r="B11" s="189"/>
      <c r="C11" s="189"/>
      <c r="D11" s="189"/>
      <c r="E11" s="189"/>
      <c r="F11" s="189"/>
      <c r="G11" s="190"/>
      <c r="H11" s="191"/>
      <c r="I11" s="192"/>
      <c r="J11" s="193"/>
      <c r="K11" s="194"/>
    </row>
    <row r="12" spans="1:11" x14ac:dyDescent="0.3">
      <c r="B12" s="195"/>
    </row>
    <row r="15" spans="1:11" x14ac:dyDescent="0.3">
      <c r="B15" s="195"/>
    </row>
  </sheetData>
  <sheetProtection algorithmName="SHA-512" hashValue="1vuERMzdoxqkIsH7hx+tmTKp7BvYlvelWnjP1z250jPtuGvLQ/GK0TrBqQokMFpEknD14xdl6Sf+Z4rG1jiXgA==" saltValue="j0PSqrHkFaI3C8t66Ov+3A==" spinCount="100000" sheet="1" objects="1" scenarios="1"/>
  <mergeCells count="14">
    <mergeCell ref="K4:K5"/>
    <mergeCell ref="C6:C10"/>
    <mergeCell ref="F6:F10"/>
    <mergeCell ref="G6:G10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5"/>
  <sheetViews>
    <sheetView topLeftCell="F1" zoomScale="80" zoomScaleNormal="80" workbookViewId="0">
      <selection activeCell="N7" sqref="N7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4.44140625" style="157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218" t="s">
        <v>104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D1" s="119">
        <f>COUNTA(C:C)-1</f>
        <v>5</v>
      </c>
    </row>
    <row r="2" spans="1:30" ht="15" thickBot="1" x14ac:dyDescent="0.35">
      <c r="A2" s="218" t="s">
        <v>105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25" t="s">
        <v>93</v>
      </c>
      <c r="B3" s="222" t="s">
        <v>91</v>
      </c>
      <c r="C3" s="222" t="s">
        <v>92</v>
      </c>
      <c r="D3" s="222" t="s">
        <v>89</v>
      </c>
      <c r="E3" s="222" t="s">
        <v>90</v>
      </c>
      <c r="F3" s="167"/>
      <c r="G3" s="222" t="s">
        <v>0</v>
      </c>
      <c r="H3" s="222" t="s">
        <v>1</v>
      </c>
      <c r="I3" s="222" t="s">
        <v>2</v>
      </c>
      <c r="J3" s="215" t="s">
        <v>3</v>
      </c>
      <c r="K3" s="215" t="s">
        <v>100</v>
      </c>
      <c r="L3" s="228" t="s">
        <v>4</v>
      </c>
      <c r="M3" s="229"/>
      <c r="N3" s="229"/>
      <c r="O3" s="230"/>
      <c r="P3" s="222" t="s">
        <v>5</v>
      </c>
      <c r="Q3" s="222" t="s">
        <v>88</v>
      </c>
      <c r="R3" s="215" t="s">
        <v>96</v>
      </c>
      <c r="S3" s="215" t="s">
        <v>97</v>
      </c>
      <c r="T3" s="222" t="s">
        <v>6</v>
      </c>
      <c r="U3" s="220" t="s">
        <v>16</v>
      </c>
      <c r="V3" s="220" t="s">
        <v>17</v>
      </c>
      <c r="W3" s="220" t="s">
        <v>18</v>
      </c>
      <c r="X3" s="220" t="s">
        <v>19</v>
      </c>
      <c r="Y3" s="220" t="s">
        <v>20</v>
      </c>
      <c r="Z3" s="220" t="s">
        <v>21</v>
      </c>
      <c r="AA3" s="220" t="s">
        <v>22</v>
      </c>
      <c r="AB3" s="215" t="s">
        <v>94</v>
      </c>
    </row>
    <row r="4" spans="1:30" s="1" customFormat="1" ht="15.75" customHeight="1" thickBot="1" x14ac:dyDescent="0.35">
      <c r="A4" s="226"/>
      <c r="B4" s="223"/>
      <c r="C4" s="223"/>
      <c r="D4" s="223"/>
      <c r="E4" s="223"/>
      <c r="F4" s="168"/>
      <c r="G4" s="223"/>
      <c r="H4" s="223"/>
      <c r="I4" s="223"/>
      <c r="J4" s="216"/>
      <c r="K4" s="216"/>
      <c r="L4" s="215" t="s">
        <v>7</v>
      </c>
      <c r="M4" s="121"/>
      <c r="N4" s="121" t="s">
        <v>8</v>
      </c>
      <c r="O4" s="122"/>
      <c r="P4" s="223"/>
      <c r="Q4" s="223"/>
      <c r="R4" s="216"/>
      <c r="S4" s="216"/>
      <c r="T4" s="223"/>
      <c r="U4" s="221"/>
      <c r="V4" s="221"/>
      <c r="W4" s="221"/>
      <c r="X4" s="221"/>
      <c r="Y4" s="221"/>
      <c r="Z4" s="221"/>
      <c r="AA4" s="221"/>
      <c r="AB4" s="216"/>
    </row>
    <row r="5" spans="1:30" s="1" customFormat="1" ht="13.5" customHeight="1" thickBot="1" x14ac:dyDescent="0.35">
      <c r="A5" s="227"/>
      <c r="B5" s="224"/>
      <c r="C5" s="224"/>
      <c r="D5" s="224"/>
      <c r="E5" s="224"/>
      <c r="F5" s="169"/>
      <c r="G5" s="224"/>
      <c r="H5" s="224"/>
      <c r="I5" s="224"/>
      <c r="J5" s="217"/>
      <c r="K5" s="217"/>
      <c r="L5" s="217"/>
      <c r="M5" s="122" t="s">
        <v>85</v>
      </c>
      <c r="N5" s="123" t="s">
        <v>86</v>
      </c>
      <c r="O5" s="123" t="s">
        <v>87</v>
      </c>
      <c r="P5" s="224"/>
      <c r="Q5" s="224"/>
      <c r="R5" s="217"/>
      <c r="S5" s="217"/>
      <c r="T5" s="224"/>
      <c r="U5" s="221"/>
      <c r="V5" s="221"/>
      <c r="W5" s="221"/>
      <c r="X5" s="221"/>
      <c r="Y5" s="221"/>
      <c r="Z5" s="221"/>
      <c r="AA5" s="221"/>
      <c r="AB5" s="217"/>
    </row>
    <row r="6" spans="1:30" s="1" customFormat="1" ht="53.25" customHeight="1" x14ac:dyDescent="0.3">
      <c r="A6" s="126">
        <v>1</v>
      </c>
      <c r="B6" s="129" t="s">
        <v>98</v>
      </c>
      <c r="C6" s="120">
        <v>28558618</v>
      </c>
      <c r="D6" s="120" t="s">
        <v>106</v>
      </c>
      <c r="E6" s="120" t="s">
        <v>107</v>
      </c>
      <c r="F6" s="120" t="str">
        <f>CONCATENATE(D6," ",E6)</f>
        <v>BOHORQUEZ ESQUIVEL SONIA BIVIANA</v>
      </c>
      <c r="G6" s="120" t="s">
        <v>108</v>
      </c>
      <c r="H6" s="150" t="s">
        <v>109</v>
      </c>
      <c r="I6" s="120" t="s">
        <v>110</v>
      </c>
      <c r="J6" s="120" t="s">
        <v>102</v>
      </c>
      <c r="K6" s="120" t="s">
        <v>103</v>
      </c>
      <c r="L6" s="120" t="s">
        <v>111</v>
      </c>
      <c r="M6" s="120" t="s">
        <v>112</v>
      </c>
      <c r="N6" s="120" t="s">
        <v>99</v>
      </c>
      <c r="O6" s="120" t="s">
        <v>99</v>
      </c>
      <c r="P6" s="120">
        <v>33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3">
      <c r="A7" s="128">
        <v>2</v>
      </c>
      <c r="B7" s="129" t="s">
        <v>98</v>
      </c>
      <c r="C7" s="129">
        <v>51849612</v>
      </c>
      <c r="D7" s="120" t="s">
        <v>113</v>
      </c>
      <c r="E7" s="120" t="s">
        <v>114</v>
      </c>
      <c r="F7" s="120" t="str">
        <f t="shared" ref="F7:F10" si="0">CONCATENATE(D7," ",E7)</f>
        <v>MONROY RUBIANO MARY LUZ</v>
      </c>
      <c r="G7" s="120" t="s">
        <v>115</v>
      </c>
      <c r="H7" s="150" t="s">
        <v>116</v>
      </c>
      <c r="I7" s="120" t="s">
        <v>117</v>
      </c>
      <c r="J7" s="120" t="s">
        <v>118</v>
      </c>
      <c r="K7" s="120" t="s">
        <v>103</v>
      </c>
      <c r="L7" s="120" t="s">
        <v>119</v>
      </c>
      <c r="M7" s="120" t="s">
        <v>120</v>
      </c>
      <c r="N7" s="120" t="s">
        <v>121</v>
      </c>
      <c r="O7" s="120" t="s">
        <v>99</v>
      </c>
      <c r="P7" s="120">
        <v>26</v>
      </c>
      <c r="Q7" s="120" t="s">
        <v>101</v>
      </c>
      <c r="R7" s="125">
        <v>0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46.5" customHeight="1" x14ac:dyDescent="0.3">
      <c r="A8" s="128">
        <v>3</v>
      </c>
      <c r="B8" s="129" t="s">
        <v>98</v>
      </c>
      <c r="C8" s="120">
        <v>28550873</v>
      </c>
      <c r="D8" s="120" t="s">
        <v>122</v>
      </c>
      <c r="E8" s="120" t="s">
        <v>123</v>
      </c>
      <c r="F8" s="120" t="str">
        <f t="shared" si="0"/>
        <v>GUTIERREZ DEVIA ADRIANA JANNETH</v>
      </c>
      <c r="G8" s="120">
        <v>3112808766</v>
      </c>
      <c r="H8" s="150" t="s">
        <v>124</v>
      </c>
      <c r="I8" s="120" t="s">
        <v>125</v>
      </c>
      <c r="J8" s="120" t="s">
        <v>102</v>
      </c>
      <c r="K8" s="120" t="s">
        <v>103</v>
      </c>
      <c r="L8" s="120" t="s">
        <v>126</v>
      </c>
      <c r="M8" s="120" t="s">
        <v>127</v>
      </c>
      <c r="N8" s="120" t="s">
        <v>99</v>
      </c>
      <c r="O8" s="120" t="s">
        <v>99</v>
      </c>
      <c r="P8" s="120">
        <v>20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41.4" x14ac:dyDescent="0.3">
      <c r="A9" s="128">
        <v>4</v>
      </c>
      <c r="B9" s="129" t="s">
        <v>98</v>
      </c>
      <c r="C9" s="120">
        <v>28556335</v>
      </c>
      <c r="D9" s="120" t="s">
        <v>128</v>
      </c>
      <c r="E9" s="120" t="s">
        <v>129</v>
      </c>
      <c r="F9" s="120" t="str">
        <f t="shared" si="0"/>
        <v>MOLINA MARTINEZ LINDA YANINA</v>
      </c>
      <c r="G9" s="120" t="s">
        <v>130</v>
      </c>
      <c r="H9" s="150" t="s">
        <v>131</v>
      </c>
      <c r="I9" s="120" t="s">
        <v>132</v>
      </c>
      <c r="J9" s="120" t="s">
        <v>102</v>
      </c>
      <c r="K9" s="120" t="s">
        <v>103</v>
      </c>
      <c r="L9" s="120" t="s">
        <v>133</v>
      </c>
      <c r="M9" s="120" t="s">
        <v>134</v>
      </c>
      <c r="N9" s="120" t="s">
        <v>99</v>
      </c>
      <c r="O9" s="120" t="s">
        <v>99</v>
      </c>
      <c r="P9" s="120">
        <v>57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2" customFormat="1" ht="103.5" customHeight="1" x14ac:dyDescent="0.3">
      <c r="A10" s="128">
        <v>5</v>
      </c>
      <c r="B10" s="129" t="s">
        <v>98</v>
      </c>
      <c r="C10" s="120">
        <v>28556190</v>
      </c>
      <c r="D10" s="120" t="s">
        <v>135</v>
      </c>
      <c r="E10" s="120" t="s">
        <v>136</v>
      </c>
      <c r="F10" s="120" t="str">
        <f t="shared" si="0"/>
        <v>SANCHEZ TRIANA JAZMIN YOLIMA</v>
      </c>
      <c r="G10" s="120">
        <v>3114754319</v>
      </c>
      <c r="H10" s="150" t="s">
        <v>99</v>
      </c>
      <c r="I10" s="120" t="s">
        <v>137</v>
      </c>
      <c r="J10" s="120" t="s">
        <v>102</v>
      </c>
      <c r="K10" s="120" t="s">
        <v>103</v>
      </c>
      <c r="L10" s="120" t="s">
        <v>138</v>
      </c>
      <c r="M10" s="120" t="s">
        <v>139</v>
      </c>
      <c r="N10" s="120" t="s">
        <v>99</v>
      </c>
      <c r="O10" s="120" t="s">
        <v>99</v>
      </c>
      <c r="P10" s="120">
        <v>27</v>
      </c>
      <c r="Q10" s="120" t="s">
        <v>101</v>
      </c>
      <c r="R10" s="125">
        <v>0</v>
      </c>
      <c r="S10" s="125">
        <v>0</v>
      </c>
      <c r="T10" s="125"/>
      <c r="U10" s="128"/>
      <c r="V10" s="129"/>
      <c r="W10" s="129"/>
      <c r="X10" s="129"/>
      <c r="Y10" s="129"/>
      <c r="Z10" s="129"/>
      <c r="AA10" s="129"/>
      <c r="AB10" s="130"/>
    </row>
    <row r="11" spans="1:30" s="1" customFormat="1" ht="14.4" x14ac:dyDescent="0.3">
      <c r="A11" s="128">
        <v>6</v>
      </c>
      <c r="B11" s="129"/>
      <c r="C11" s="120"/>
      <c r="D11" s="120"/>
      <c r="E11" s="120"/>
      <c r="F11" s="120"/>
      <c r="G11" s="120"/>
      <c r="H11" s="150"/>
      <c r="I11" s="120"/>
      <c r="J11" s="120"/>
      <c r="K11" s="120"/>
      <c r="L11" s="120"/>
      <c r="M11" s="120"/>
      <c r="N11" s="120"/>
      <c r="O11" s="120"/>
      <c r="P11" s="120"/>
      <c r="Q11" s="120"/>
      <c r="R11" s="125"/>
      <c r="S11" s="125"/>
      <c r="T11" s="125"/>
      <c r="U11" s="131"/>
      <c r="V11" s="132"/>
      <c r="W11" s="132"/>
      <c r="X11" s="132"/>
      <c r="Y11" s="132"/>
      <c r="Z11" s="132"/>
      <c r="AA11" s="132"/>
      <c r="AB11" s="133"/>
    </row>
    <row r="12" spans="1:30" s="2" customFormat="1" ht="14.4" x14ac:dyDescent="0.3">
      <c r="A12" s="128">
        <v>7</v>
      </c>
      <c r="B12" s="129"/>
      <c r="C12" s="120"/>
      <c r="D12" s="120"/>
      <c r="E12" s="120"/>
      <c r="F12" s="120"/>
      <c r="G12" s="120"/>
      <c r="H12" s="150"/>
      <c r="I12" s="120"/>
      <c r="J12" s="120"/>
      <c r="K12" s="120"/>
      <c r="L12" s="120"/>
      <c r="M12" s="120"/>
      <c r="N12" s="120"/>
      <c r="O12" s="120"/>
      <c r="P12" s="120"/>
      <c r="Q12" s="120"/>
      <c r="R12" s="125"/>
      <c r="S12" s="125"/>
      <c r="T12" s="125"/>
      <c r="U12" s="128"/>
      <c r="V12" s="129"/>
      <c r="W12" s="129"/>
      <c r="X12" s="129"/>
      <c r="Y12" s="129"/>
      <c r="Z12" s="129"/>
      <c r="AA12" s="129"/>
      <c r="AB12" s="130"/>
    </row>
    <row r="13" spans="1:30" s="2" customFormat="1" ht="14.4" x14ac:dyDescent="0.3">
      <c r="A13" s="128">
        <v>8</v>
      </c>
      <c r="B13" s="129"/>
      <c r="C13" s="120"/>
      <c r="D13" s="120"/>
      <c r="E13" s="120"/>
      <c r="F13" s="120"/>
      <c r="G13" s="120"/>
      <c r="H13" s="15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4.4" x14ac:dyDescent="0.3">
      <c r="A14" s="128">
        <v>9</v>
      </c>
      <c r="B14" s="129"/>
      <c r="C14" s="120"/>
      <c r="D14" s="120"/>
      <c r="E14" s="120"/>
      <c r="F14" s="120"/>
      <c r="G14" s="120"/>
      <c r="H14" s="15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2" customFormat="1" ht="14.4" x14ac:dyDescent="0.3">
      <c r="A15" s="128">
        <v>10</v>
      </c>
      <c r="B15" s="129"/>
      <c r="C15" s="120"/>
      <c r="D15" s="120"/>
      <c r="E15" s="120"/>
      <c r="F15" s="120"/>
      <c r="G15" s="120"/>
      <c r="H15" s="15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28"/>
      <c r="V15" s="129"/>
      <c r="W15" s="129"/>
      <c r="X15" s="129"/>
      <c r="Y15" s="129"/>
      <c r="Z15" s="129"/>
      <c r="AA15" s="129"/>
      <c r="AB15" s="130"/>
    </row>
    <row r="16" spans="1:30" s="1" customFormat="1" x14ac:dyDescent="0.3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31"/>
      <c r="V16" s="132"/>
      <c r="W16" s="132"/>
      <c r="X16" s="132"/>
      <c r="Y16" s="132"/>
      <c r="Z16" s="132"/>
      <c r="AA16" s="132"/>
      <c r="AB16" s="133"/>
    </row>
    <row r="17" spans="1:28" s="2" customFormat="1" x14ac:dyDescent="0.3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x14ac:dyDescent="0.3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x14ac:dyDescent="0.3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2" customFormat="1" x14ac:dyDescent="0.3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28"/>
      <c r="V20" s="129"/>
      <c r="W20" s="129"/>
      <c r="X20" s="129"/>
      <c r="Y20" s="129"/>
      <c r="Z20" s="129"/>
      <c r="AA20" s="129"/>
      <c r="AB20" s="130"/>
    </row>
    <row r="21" spans="1:28" s="1" customFormat="1" x14ac:dyDescent="0.3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31"/>
      <c r="V21" s="132"/>
      <c r="W21" s="132"/>
      <c r="X21" s="132"/>
      <c r="Y21" s="132"/>
      <c r="Z21" s="132"/>
      <c r="AA21" s="132"/>
      <c r="AB21" s="133"/>
    </row>
    <row r="22" spans="1:28" s="2" customFormat="1" x14ac:dyDescent="0.3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x14ac:dyDescent="0.3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x14ac:dyDescent="0.3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s="2" customFormat="1" x14ac:dyDescent="0.3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5"/>
      <c r="S25" s="125"/>
      <c r="T25" s="125"/>
      <c r="U25" s="128"/>
      <c r="V25" s="129"/>
      <c r="W25" s="129"/>
      <c r="X25" s="129"/>
      <c r="Y25" s="129"/>
      <c r="Z25" s="129"/>
      <c r="AA25" s="129"/>
      <c r="AB25" s="130"/>
    </row>
    <row r="26" spans="1:28" x14ac:dyDescent="0.25">
      <c r="A26" s="128">
        <v>21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25">
      <c r="A27" s="128">
        <v>22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25">
      <c r="A28" s="128">
        <v>23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25">
      <c r="A29" s="128">
        <v>24</v>
      </c>
      <c r="B29" s="134"/>
      <c r="C29" s="135"/>
      <c r="D29" s="135"/>
      <c r="E29" s="136"/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x14ac:dyDescent="0.25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ht="15.6" x14ac:dyDescent="0.25">
      <c r="A31" s="128">
        <v>26</v>
      </c>
      <c r="B31" s="134"/>
      <c r="C31" s="135"/>
      <c r="D31" s="135"/>
      <c r="E31" s="140" t="str">
        <f>RIGHT(E29,1)</f>
        <v/>
      </c>
      <c r="F31" s="140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25">
      <c r="A32" s="128">
        <v>27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25">
      <c r="A33" s="128">
        <v>28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25">
      <c r="A34" s="128">
        <v>29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25">
      <c r="A35" s="128">
        <v>30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25">
      <c r="A36" s="128">
        <v>31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25">
      <c r="A37" s="128">
        <v>32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25">
      <c r="A38" s="128">
        <v>33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25">
      <c r="A39" s="128">
        <v>34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25">
      <c r="A40" s="128">
        <v>35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25">
      <c r="A41" s="128">
        <v>36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25">
      <c r="A42" s="128">
        <v>37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25">
      <c r="A43" s="128">
        <v>38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25">
      <c r="A44" s="128">
        <v>39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25">
      <c r="A45" s="128">
        <v>40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25">
      <c r="A46" s="128">
        <v>41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25">
      <c r="A47" s="128">
        <v>42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25">
      <c r="A48" s="128">
        <v>43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25">
      <c r="A49" s="128">
        <v>44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25">
      <c r="A50" s="128">
        <v>45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25">
      <c r="A51" s="128">
        <v>46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36"/>
      <c r="J54" s="155"/>
      <c r="K54" s="136"/>
      <c r="L54" s="134"/>
      <c r="M54" s="134"/>
      <c r="N54" s="134"/>
      <c r="O54" s="134"/>
      <c r="P54" s="134"/>
      <c r="Q54" s="134"/>
      <c r="R54" s="137"/>
      <c r="S54" s="137"/>
      <c r="T54" s="137"/>
      <c r="U54" s="138"/>
      <c r="V54" s="134"/>
      <c r="W54" s="134"/>
      <c r="X54" s="134"/>
      <c r="Y54" s="134"/>
      <c r="Z54" s="134"/>
      <c r="AA54" s="134"/>
      <c r="AB54" s="139"/>
    </row>
    <row r="55" spans="1:28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44"/>
      <c r="J55" s="156"/>
      <c r="K55" s="144"/>
      <c r="L55" s="142"/>
      <c r="M55" s="142"/>
      <c r="N55" s="142"/>
      <c r="O55" s="142"/>
      <c r="P55" s="142"/>
      <c r="Q55" s="142"/>
      <c r="R55" s="145"/>
      <c r="S55" s="145"/>
      <c r="T55" s="145"/>
      <c r="U55" s="146"/>
      <c r="V55" s="142"/>
      <c r="W55" s="142"/>
      <c r="X55" s="142"/>
      <c r="Y55" s="142"/>
      <c r="Z55" s="142"/>
      <c r="AA55" s="142"/>
      <c r="AB55" s="147"/>
    </row>
  </sheetData>
  <autoFilter ref="B3:WWB6">
    <filterColumn colId="10" showButton="0"/>
    <filterColumn colId="11" showButton="0"/>
    <filterColumn colId="12" showButton="0"/>
  </autoFilter>
  <mergeCells count="27"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</mergeCells>
  <hyperlinks>
    <hyperlink ref="H6" r:id="rId1"/>
    <hyperlink ref="H7" r:id="rId2"/>
    <hyperlink ref="H8" r:id="rId3"/>
    <hyperlink ref="H9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6" zoomScaleNormal="100" workbookViewId="0">
      <selection activeCell="O41" sqref="O4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9"/>
      <c r="B1" s="360"/>
      <c r="C1" s="360"/>
      <c r="D1" s="360"/>
      <c r="E1" s="361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62"/>
      <c r="B2" s="363"/>
      <c r="C2" s="363"/>
      <c r="D2" s="363"/>
      <c r="E2" s="364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52" t="str">
        <f ca="1">MID(CELL("nombrearchivo",'MARY LUZ MONROY'!E10),FIND("]", CELL("nombrearchivo",'MARY LUZ MONROY'!E10),1)+1,LEN(CELL("nombrearchivo",'MARY LUZ MONROY'!E10))-FIND("]",CELL("nombrearchivo",'MARY LUZ MONROY'!E10),1))</f>
        <v>MARY LUZ MONROY</v>
      </c>
    </row>
    <row r="3" spans="1:17" ht="19.5" customHeight="1" thickBot="1" x14ac:dyDescent="0.35">
      <c r="A3" s="365"/>
      <c r="B3" s="366"/>
      <c r="C3" s="366"/>
      <c r="D3" s="366"/>
      <c r="E3" s="367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52"/>
    </row>
    <row r="4" spans="1:17" ht="15.6" x14ac:dyDescent="0.3">
      <c r="A4" s="355" t="s">
        <v>11</v>
      </c>
      <c r="B4" s="356"/>
      <c r="C4" s="356"/>
      <c r="D4" s="356"/>
      <c r="E4" s="368" t="str">
        <f>GENERAL!AD$2</f>
        <v>PLANTA</v>
      </c>
      <c r="F4" s="368"/>
      <c r="G4" s="36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29" t="s">
        <v>12</v>
      </c>
      <c r="B5" s="330"/>
      <c r="C5" s="330"/>
      <c r="D5" s="330"/>
      <c r="E5" s="369" t="str">
        <f>GENERAL!A$2</f>
        <v>CS-P-08-1</v>
      </c>
      <c r="F5" s="369"/>
      <c r="G5" s="36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9" t="s">
        <v>13</v>
      </c>
      <c r="B6" s="330"/>
      <c r="C6" s="330"/>
      <c r="D6" s="3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331" t="s">
        <v>15</v>
      </c>
      <c r="B9" s="332"/>
      <c r="C9" s="335" t="s">
        <v>16</v>
      </c>
      <c r="D9" s="14"/>
      <c r="E9" s="348" t="s">
        <v>17</v>
      </c>
      <c r="F9" s="349"/>
      <c r="G9" s="348" t="s">
        <v>18</v>
      </c>
      <c r="H9" s="349"/>
      <c r="I9" s="337" t="s">
        <v>19</v>
      </c>
      <c r="J9" s="337" t="s">
        <v>20</v>
      </c>
      <c r="K9" s="337" t="s">
        <v>21</v>
      </c>
      <c r="L9" s="353" t="s">
        <v>22</v>
      </c>
      <c r="M9" s="339"/>
      <c r="N9" s="339"/>
      <c r="O9" s="341" t="s">
        <v>23</v>
      </c>
    </row>
    <row r="10" spans="1:17" ht="31.5" customHeight="1" thickBot="1" x14ac:dyDescent="0.35">
      <c r="A10" s="333"/>
      <c r="B10" s="334"/>
      <c r="C10" s="336"/>
      <c r="D10" s="16"/>
      <c r="E10" s="336"/>
      <c r="F10" s="350"/>
      <c r="G10" s="336"/>
      <c r="H10" s="350"/>
      <c r="I10" s="338"/>
      <c r="J10" s="338"/>
      <c r="K10" s="338"/>
      <c r="L10" s="354"/>
      <c r="M10" s="340"/>
      <c r="N10" s="340"/>
      <c r="O10" s="342"/>
    </row>
    <row r="11" spans="1:17" ht="44.25" customHeight="1" thickBot="1" x14ac:dyDescent="0.35">
      <c r="A11" s="343" t="s">
        <v>140</v>
      </c>
      <c r="B11" s="344"/>
      <c r="C11" s="17">
        <f>O15</f>
        <v>4</v>
      </c>
      <c r="D11" s="18"/>
      <c r="E11" s="351">
        <f>O17</f>
        <v>0</v>
      </c>
      <c r="F11" s="352"/>
      <c r="G11" s="351">
        <f>O19</f>
        <v>3</v>
      </c>
      <c r="H11" s="352"/>
      <c r="I11" s="19">
        <f>O21</f>
        <v>0</v>
      </c>
      <c r="J11" s="19">
        <f>O28</f>
        <v>2.16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14.16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5" t="s">
        <v>24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7"/>
      <c r="O13" s="25" t="s">
        <v>25</v>
      </c>
    </row>
    <row r="14" spans="1:17" ht="23.4" thickBot="1" x14ac:dyDescent="0.35">
      <c r="A14" s="312" t="s">
        <v>26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4"/>
      <c r="N14" s="7"/>
      <c r="O14" s="24"/>
    </row>
    <row r="15" spans="1:17" ht="31.5" customHeight="1" thickBot="1" x14ac:dyDescent="0.35">
      <c r="A15" s="262" t="s">
        <v>27</v>
      </c>
      <c r="B15" s="264"/>
      <c r="C15" s="26"/>
      <c r="D15" s="315" t="s">
        <v>119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8" t="s">
        <v>28</v>
      </c>
      <c r="B17" s="319"/>
      <c r="C17" s="7"/>
      <c r="D17" s="32"/>
      <c r="E17" s="326" t="s">
        <v>120</v>
      </c>
      <c r="F17" s="327"/>
      <c r="G17" s="327"/>
      <c r="H17" s="327"/>
      <c r="I17" s="327"/>
      <c r="J17" s="327"/>
      <c r="K17" s="327"/>
      <c r="L17" s="327"/>
      <c r="M17" s="328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8" t="s">
        <v>29</v>
      </c>
      <c r="B19" s="319"/>
      <c r="C19" s="26"/>
      <c r="D19" s="33"/>
      <c r="E19" s="327" t="s">
        <v>121</v>
      </c>
      <c r="F19" s="327"/>
      <c r="G19" s="327"/>
      <c r="H19" s="327"/>
      <c r="I19" s="327"/>
      <c r="J19" s="327"/>
      <c r="K19" s="327"/>
      <c r="L19" s="327"/>
      <c r="M19" s="328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8" t="s">
        <v>30</v>
      </c>
      <c r="B21" s="319"/>
      <c r="C21" s="26"/>
      <c r="D21" s="323" t="s">
        <v>99</v>
      </c>
      <c r="E21" s="324"/>
      <c r="F21" s="324"/>
      <c r="G21" s="324"/>
      <c r="H21" s="324"/>
      <c r="I21" s="324"/>
      <c r="J21" s="324"/>
      <c r="K21" s="324"/>
      <c r="L21" s="324"/>
      <c r="M21" s="325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309" t="s">
        <v>31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2" t="s">
        <v>32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7"/>
      <c r="O25" s="38"/>
    </row>
    <row r="26" spans="1:18" ht="76.8" customHeight="1" thickBot="1" x14ac:dyDescent="0.35">
      <c r="A26" s="262" t="s">
        <v>33</v>
      </c>
      <c r="B26" s="264"/>
      <c r="C26" s="26"/>
      <c r="D26" s="315" t="s">
        <v>149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2.16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309" t="s">
        <v>34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1"/>
      <c r="N28" s="36"/>
      <c r="O28" s="151">
        <f>IF(O26&lt;=5,O26,"EXCEDE LOS 5 PUNTOS PERMITIDOS")</f>
        <v>2.16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2" t="s">
        <v>35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4"/>
      <c r="N30" s="43"/>
      <c r="O30" s="38"/>
    </row>
    <row r="31" spans="1:18" ht="66.599999999999994" customHeight="1" thickBot="1" x14ac:dyDescent="0.35">
      <c r="A31" s="262" t="s">
        <v>36</v>
      </c>
      <c r="B31" s="264"/>
      <c r="C31" s="26"/>
      <c r="D31" s="315" t="s">
        <v>141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9" t="s">
        <v>37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1"/>
      <c r="N33" s="36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2" t="s">
        <v>38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7"/>
      <c r="O35" s="38"/>
    </row>
    <row r="36" spans="1:15" ht="40.200000000000003" customHeight="1" thickBot="1" x14ac:dyDescent="0.35">
      <c r="A36" s="318" t="s">
        <v>39</v>
      </c>
      <c r="B36" s="319"/>
      <c r="C36" s="26"/>
      <c r="D36" s="315" t="s">
        <v>99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0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309" t="s">
        <v>40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1"/>
      <c r="N38" s="3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46"/>
      <c r="O41" s="47">
        <f>IF((O23+O28+O33+O38)&lt;=30,(O23+O28+O33+O38),"ERROR EXCEDE LOS 30 PUNTOS")</f>
        <v>14.16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3" t="s">
        <v>43</v>
      </c>
      <c r="B58" s="304"/>
      <c r="C58" s="304"/>
      <c r="D58" s="304"/>
      <c r="E58" s="304"/>
      <c r="F58" s="307"/>
      <c r="G58" s="307"/>
      <c r="H58" s="308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2" t="s">
        <v>49</v>
      </c>
      <c r="C59" s="292"/>
      <c r="D59" s="292"/>
      <c r="E59" s="292"/>
      <c r="F59" s="293"/>
      <c r="G59" s="293"/>
      <c r="H59" s="29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8" t="s">
        <v>51</v>
      </c>
      <c r="C60" s="294"/>
      <c r="D60" s="294"/>
      <c r="E60" s="294"/>
      <c r="F60" s="279"/>
      <c r="G60" s="279"/>
      <c r="H60" s="279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4" t="s">
        <v>52</v>
      </c>
      <c r="C61" s="294"/>
      <c r="D61" s="294"/>
      <c r="E61" s="294"/>
      <c r="F61" s="279"/>
      <c r="G61" s="279"/>
      <c r="H61" s="279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4" t="s">
        <v>54</v>
      </c>
      <c r="C62" s="294"/>
      <c r="D62" s="294"/>
      <c r="E62" s="294"/>
      <c r="F62" s="279"/>
      <c r="G62" s="279"/>
      <c r="H62" s="279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4" t="s">
        <v>55</v>
      </c>
      <c r="C63" s="294"/>
      <c r="D63" s="294"/>
      <c r="E63" s="294"/>
      <c r="F63" s="279"/>
      <c r="G63" s="279"/>
      <c r="H63" s="279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4" t="s">
        <v>56</v>
      </c>
      <c r="C64" s="294"/>
      <c r="D64" s="294"/>
      <c r="E64" s="294"/>
      <c r="F64" s="279"/>
      <c r="G64" s="279"/>
      <c r="H64" s="279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5" t="s">
        <v>58</v>
      </c>
      <c r="C65" s="295"/>
      <c r="D65" s="295"/>
      <c r="E65" s="295"/>
      <c r="F65" s="261"/>
      <c r="G65" s="261"/>
      <c r="H65" s="261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06" t="s">
        <v>62</v>
      </c>
      <c r="C70" s="306"/>
      <c r="D70" s="306"/>
      <c r="E70" s="306"/>
      <c r="F70" s="293"/>
      <c r="G70" s="293"/>
      <c r="H70" s="29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8" t="s">
        <v>64</v>
      </c>
      <c r="C71" s="278"/>
      <c r="D71" s="278"/>
      <c r="E71" s="278"/>
      <c r="F71" s="279"/>
      <c r="G71" s="279"/>
      <c r="H71" s="279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0" t="s">
        <v>65</v>
      </c>
      <c r="C72" s="260"/>
      <c r="D72" s="260"/>
      <c r="E72" s="260"/>
      <c r="F72" s="261"/>
      <c r="G72" s="261"/>
      <c r="H72" s="261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263"/>
      <c r="D73" s="263"/>
      <c r="E73" s="263"/>
      <c r="F73" s="263"/>
      <c r="G73" s="263"/>
      <c r="H73" s="263"/>
      <c r="I73" s="26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5" t="s">
        <v>67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7"/>
      <c r="M74" s="80"/>
      <c r="N74" s="43"/>
      <c r="O74" s="75">
        <f>O73/3</f>
        <v>0</v>
      </c>
    </row>
    <row r="75" spans="1:15" ht="18.600000000000001" thickTop="1" thickBot="1" x14ac:dyDescent="0.35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70"/>
      <c r="L75" s="270"/>
      <c r="M75" s="80"/>
      <c r="N75" s="43"/>
      <c r="O75" s="90"/>
    </row>
    <row r="76" spans="1:15" ht="27" thickBot="1" x14ac:dyDescent="0.35">
      <c r="A76" s="271" t="s">
        <v>68</v>
      </c>
      <c r="B76" s="272"/>
      <c r="C76" s="272"/>
      <c r="D76" s="272"/>
      <c r="E76" s="272"/>
      <c r="F76" s="272"/>
      <c r="G76" s="272"/>
      <c r="H76" s="273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274" t="s">
        <v>69</v>
      </c>
      <c r="C77" s="274"/>
      <c r="D77" s="274"/>
      <c r="E77" s="274"/>
      <c r="F77" s="275"/>
      <c r="G77" s="276"/>
      <c r="H77" s="27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8" t="s">
        <v>70</v>
      </c>
      <c r="C78" s="278"/>
      <c r="D78" s="278"/>
      <c r="E78" s="278"/>
      <c r="F78" s="279"/>
      <c r="G78" s="280"/>
      <c r="H78" s="28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0" t="s">
        <v>71</v>
      </c>
      <c r="C79" s="260"/>
      <c r="D79" s="260"/>
      <c r="E79" s="260"/>
      <c r="F79" s="261"/>
      <c r="G79" s="282"/>
      <c r="H79" s="28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4" t="s">
        <v>72</v>
      </c>
      <c r="B80" s="285"/>
      <c r="C80" s="285"/>
      <c r="D80" s="285"/>
      <c r="E80" s="285"/>
      <c r="F80" s="285"/>
      <c r="G80" s="285"/>
      <c r="H80" s="285"/>
      <c r="I80" s="28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7" t="s">
        <v>73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9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0" t="s">
        <v>75</v>
      </c>
      <c r="B86" s="241"/>
      <c r="C86" s="241"/>
      <c r="D86" s="241"/>
      <c r="E86" s="241"/>
      <c r="F86" s="242"/>
      <c r="G86" s="242"/>
      <c r="H86" s="243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4" t="s">
        <v>76</v>
      </c>
      <c r="C87" s="245"/>
      <c r="D87" s="245"/>
      <c r="E87" s="245"/>
      <c r="F87" s="246"/>
      <c r="G87" s="246"/>
      <c r="H87" s="247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8" t="s">
        <v>78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50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1" t="s">
        <v>79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3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4" t="s">
        <v>23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6"/>
      <c r="L93" s="109"/>
      <c r="M93" s="109"/>
      <c r="N93" s="110"/>
      <c r="O93" s="111">
        <f>O41</f>
        <v>14.16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9"/>
      <c r="M94" s="109"/>
      <c r="N94" s="110"/>
      <c r="O94" s="112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9"/>
      <c r="M95" s="109"/>
      <c r="N95" s="110"/>
      <c r="O95" s="113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9"/>
      <c r="M96" s="109"/>
      <c r="N96" s="110"/>
      <c r="O96" s="114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9"/>
      <c r="M97" s="109"/>
      <c r="N97" s="110"/>
      <c r="O97" s="114">
        <f>O87</f>
        <v>0</v>
      </c>
    </row>
    <row r="98" spans="1:15" ht="24" thickTop="1" thickBot="1" x14ac:dyDescent="0.35">
      <c r="A98" s="237" t="s">
        <v>84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9"/>
      <c r="L98" s="115"/>
      <c r="M98" s="116"/>
      <c r="N98" s="117"/>
      <c r="O98" s="118">
        <f>SUM(O93:O97)</f>
        <v>14.16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gjDlogiLdydn9SCwBs5hqHH8FKqtmXfh0IVCE6XN6KjuPoh9o1hymfQVY9rl9BlQhIWO6BjOxX64SW0i+VADjA==" saltValue="CbSgWzU0IlicelI4gFS00w==" spinCount="100000" sheet="1" objects="1" scenarios="1"/>
  <mergeCells count="84"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A25:M25"/>
    <mergeCell ref="A26:B26"/>
    <mergeCell ref="D26:M26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6" zoomScaleNormal="100" workbookViewId="0">
      <selection activeCell="O15" sqref="O15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9"/>
      <c r="B1" s="360"/>
      <c r="C1" s="360"/>
      <c r="D1" s="360"/>
      <c r="E1" s="361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62"/>
      <c r="B2" s="363"/>
      <c r="C2" s="363"/>
      <c r="D2" s="363"/>
      <c r="E2" s="364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52" t="str">
        <f ca="1">MID(CELL("nombrearchivo",'JAZMIN SANCHEZ'!E10),FIND("]", CELL("nombrearchivo",'JAZMIN SANCHEZ'!E10),1)+1,LEN(CELL("nombrearchivo",'JAZMIN SANCHEZ'!E10))-FIND("]",CELL("nombrearchivo",'JAZMIN SANCHEZ'!E10),1))</f>
        <v>JAZMIN SANCHEZ</v>
      </c>
    </row>
    <row r="3" spans="1:17" ht="19.5" customHeight="1" thickBot="1" x14ac:dyDescent="0.35">
      <c r="A3" s="365"/>
      <c r="B3" s="366"/>
      <c r="C3" s="366"/>
      <c r="D3" s="366"/>
      <c r="E3" s="367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52"/>
    </row>
    <row r="4" spans="1:17" ht="15.6" x14ac:dyDescent="0.3">
      <c r="A4" s="355" t="s">
        <v>11</v>
      </c>
      <c r="B4" s="356"/>
      <c r="C4" s="356"/>
      <c r="D4" s="356"/>
      <c r="E4" s="368" t="str">
        <f>GENERAL!AD$2</f>
        <v>PLANTA</v>
      </c>
      <c r="F4" s="368"/>
      <c r="G4" s="36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29" t="s">
        <v>12</v>
      </c>
      <c r="B5" s="330"/>
      <c r="C5" s="330"/>
      <c r="D5" s="330"/>
      <c r="E5" s="369" t="str">
        <f>GENERAL!A$2</f>
        <v>CS-P-08-1</v>
      </c>
      <c r="F5" s="369"/>
      <c r="G5" s="36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9" t="s">
        <v>13</v>
      </c>
      <c r="B6" s="330"/>
      <c r="C6" s="330"/>
      <c r="D6" s="3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331" t="s">
        <v>15</v>
      </c>
      <c r="B9" s="332"/>
      <c r="C9" s="335" t="s">
        <v>16</v>
      </c>
      <c r="D9" s="161"/>
      <c r="E9" s="348" t="s">
        <v>17</v>
      </c>
      <c r="F9" s="349"/>
      <c r="G9" s="348" t="s">
        <v>18</v>
      </c>
      <c r="H9" s="349"/>
      <c r="I9" s="337" t="s">
        <v>19</v>
      </c>
      <c r="J9" s="337" t="s">
        <v>20</v>
      </c>
      <c r="K9" s="337" t="s">
        <v>21</v>
      </c>
      <c r="L9" s="353" t="s">
        <v>22</v>
      </c>
      <c r="M9" s="339"/>
      <c r="N9" s="339"/>
      <c r="O9" s="341" t="s">
        <v>23</v>
      </c>
    </row>
    <row r="10" spans="1:17" ht="31.5" customHeight="1" thickBot="1" x14ac:dyDescent="0.35">
      <c r="A10" s="333"/>
      <c r="B10" s="334"/>
      <c r="C10" s="336"/>
      <c r="D10" s="158"/>
      <c r="E10" s="336"/>
      <c r="F10" s="350"/>
      <c r="G10" s="336"/>
      <c r="H10" s="350"/>
      <c r="I10" s="338"/>
      <c r="J10" s="338"/>
      <c r="K10" s="338"/>
      <c r="L10" s="354"/>
      <c r="M10" s="340"/>
      <c r="N10" s="340"/>
      <c r="O10" s="342"/>
    </row>
    <row r="11" spans="1:17" ht="44.25" customHeight="1" thickBot="1" x14ac:dyDescent="0.35">
      <c r="A11" s="343" t="s">
        <v>142</v>
      </c>
      <c r="B11" s="344"/>
      <c r="C11" s="159">
        <f>O15</f>
        <v>4</v>
      </c>
      <c r="D11" s="160"/>
      <c r="E11" s="351">
        <f>O17</f>
        <v>2</v>
      </c>
      <c r="F11" s="352"/>
      <c r="G11" s="351">
        <f>O19</f>
        <v>0</v>
      </c>
      <c r="H11" s="352"/>
      <c r="I11" s="19">
        <f>O21</f>
        <v>0</v>
      </c>
      <c r="J11" s="19">
        <f>O28</f>
        <v>5</v>
      </c>
      <c r="K11" s="19">
        <f>O33</f>
        <v>0.18</v>
      </c>
      <c r="L11" s="20">
        <f>O38</f>
        <v>0</v>
      </c>
      <c r="M11" s="21"/>
      <c r="N11" s="21"/>
      <c r="O11" s="22">
        <f>IF( SUM(C11:L11)&lt;=30,SUM(C11:L11),"EXCEDE LOS 30 PUNTOS")</f>
        <v>11.18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5" t="s">
        <v>24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7"/>
      <c r="O13" s="25" t="s">
        <v>25</v>
      </c>
    </row>
    <row r="14" spans="1:17" ht="23.4" thickBot="1" x14ac:dyDescent="0.35">
      <c r="A14" s="312" t="s">
        <v>26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4"/>
      <c r="N14" s="7"/>
      <c r="O14" s="24"/>
    </row>
    <row r="15" spans="1:17" ht="31.5" customHeight="1" thickBot="1" x14ac:dyDescent="0.35">
      <c r="A15" s="262" t="s">
        <v>27</v>
      </c>
      <c r="B15" s="264"/>
      <c r="C15" s="26"/>
      <c r="D15" s="315" t="s">
        <v>138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8" t="s">
        <v>28</v>
      </c>
      <c r="B17" s="319"/>
      <c r="C17" s="7"/>
      <c r="D17" s="32"/>
      <c r="E17" s="326" t="s">
        <v>139</v>
      </c>
      <c r="F17" s="327"/>
      <c r="G17" s="327"/>
      <c r="H17" s="327"/>
      <c r="I17" s="327"/>
      <c r="J17" s="327"/>
      <c r="K17" s="327"/>
      <c r="L17" s="327"/>
      <c r="M17" s="328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8" t="s">
        <v>29</v>
      </c>
      <c r="B19" s="319"/>
      <c r="C19" s="26"/>
      <c r="D19" s="165"/>
      <c r="E19" s="327" t="s">
        <v>99</v>
      </c>
      <c r="F19" s="327"/>
      <c r="G19" s="327"/>
      <c r="H19" s="327"/>
      <c r="I19" s="327"/>
      <c r="J19" s="327"/>
      <c r="K19" s="327"/>
      <c r="L19" s="327"/>
      <c r="M19" s="328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8" t="s">
        <v>30</v>
      </c>
      <c r="B21" s="319"/>
      <c r="C21" s="26"/>
      <c r="D21" s="323" t="s">
        <v>99</v>
      </c>
      <c r="E21" s="324"/>
      <c r="F21" s="324"/>
      <c r="G21" s="324"/>
      <c r="H21" s="324"/>
      <c r="I21" s="324"/>
      <c r="J21" s="324"/>
      <c r="K21" s="324"/>
      <c r="L21" s="324"/>
      <c r="M21" s="325"/>
      <c r="N21" s="27"/>
      <c r="O21" s="28">
        <v>0</v>
      </c>
    </row>
    <row r="22" spans="1:18" ht="16.2" thickBot="1" x14ac:dyDescent="0.35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8.600000000000001" thickTop="1" thickBot="1" x14ac:dyDescent="0.35">
      <c r="A23" s="309" t="s">
        <v>31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7"/>
      <c r="O23" s="151">
        <f>IF( SUM(O15:O21)&lt;=10,SUM(O15:O21),"EXCEDE LOS 10 PUNTOS VALIDOS")</f>
        <v>6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2" t="s">
        <v>32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7"/>
      <c r="O25" s="38"/>
    </row>
    <row r="26" spans="1:18" ht="69.599999999999994" customHeight="1" thickBot="1" x14ac:dyDescent="0.35">
      <c r="A26" s="262" t="s">
        <v>33</v>
      </c>
      <c r="B26" s="264"/>
      <c r="C26" s="26"/>
      <c r="D26" s="315" t="s">
        <v>143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8.600000000000001" thickTop="1" thickBot="1" x14ac:dyDescent="0.35">
      <c r="A28" s="309" t="s">
        <v>34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1"/>
      <c r="N28" s="16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2" t="s">
        <v>35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4"/>
      <c r="N30" s="43"/>
      <c r="O30" s="38"/>
    </row>
    <row r="31" spans="1:18" ht="48.6" customHeight="1" thickBot="1" x14ac:dyDescent="0.35">
      <c r="A31" s="262" t="s">
        <v>36</v>
      </c>
      <c r="B31" s="264"/>
      <c r="C31" s="26"/>
      <c r="D31" s="315" t="s">
        <v>148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0.18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9" t="s">
        <v>37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1"/>
      <c r="N33" s="166"/>
      <c r="O33" s="151">
        <f>IF(O31&lt;=5,O31,"EXCEDE LOS 5 PUNTOS PERMITIDOS")</f>
        <v>0.18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2" t="s">
        <v>38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7"/>
      <c r="O35" s="38"/>
    </row>
    <row r="36" spans="1:15" ht="47.4" customHeight="1" thickBot="1" x14ac:dyDescent="0.35">
      <c r="A36" s="318" t="s">
        <v>39</v>
      </c>
      <c r="B36" s="319"/>
      <c r="C36" s="26"/>
      <c r="D36" s="315" t="s">
        <v>99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0</v>
      </c>
    </row>
    <row r="37" spans="1:15" ht="16.2" thickBot="1" x14ac:dyDescent="0.35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8.600000000000001" thickTop="1" thickBot="1" x14ac:dyDescent="0.35">
      <c r="A38" s="309" t="s">
        <v>40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1"/>
      <c r="N38" s="16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46"/>
      <c r="O41" s="47">
        <f>IF((O23+O28+O33+O38)&lt;=30,(O23+O28+O33+O38),"ERROR EXCEDE LOS 30 PUNTOS")</f>
        <v>11.18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3" t="s">
        <v>43</v>
      </c>
      <c r="B58" s="304"/>
      <c r="C58" s="304"/>
      <c r="D58" s="304"/>
      <c r="E58" s="304"/>
      <c r="F58" s="307"/>
      <c r="G58" s="307"/>
      <c r="H58" s="308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2" t="s">
        <v>49</v>
      </c>
      <c r="C59" s="292"/>
      <c r="D59" s="292"/>
      <c r="E59" s="292"/>
      <c r="F59" s="293"/>
      <c r="G59" s="293"/>
      <c r="H59" s="29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8" t="s">
        <v>51</v>
      </c>
      <c r="C60" s="294"/>
      <c r="D60" s="294"/>
      <c r="E60" s="294"/>
      <c r="F60" s="279"/>
      <c r="G60" s="279"/>
      <c r="H60" s="279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4" t="s">
        <v>52</v>
      </c>
      <c r="C61" s="294"/>
      <c r="D61" s="294"/>
      <c r="E61" s="294"/>
      <c r="F61" s="279"/>
      <c r="G61" s="279"/>
      <c r="H61" s="279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4" t="s">
        <v>54</v>
      </c>
      <c r="C62" s="294"/>
      <c r="D62" s="294"/>
      <c r="E62" s="294"/>
      <c r="F62" s="279"/>
      <c r="G62" s="279"/>
      <c r="H62" s="279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4" t="s">
        <v>55</v>
      </c>
      <c r="C63" s="294"/>
      <c r="D63" s="294"/>
      <c r="E63" s="294"/>
      <c r="F63" s="279"/>
      <c r="G63" s="279"/>
      <c r="H63" s="279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4" t="s">
        <v>56</v>
      </c>
      <c r="C64" s="294"/>
      <c r="D64" s="294"/>
      <c r="E64" s="294"/>
      <c r="F64" s="279"/>
      <c r="G64" s="279"/>
      <c r="H64" s="279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5" t="s">
        <v>58</v>
      </c>
      <c r="C65" s="295"/>
      <c r="D65" s="295"/>
      <c r="E65" s="295"/>
      <c r="F65" s="261"/>
      <c r="G65" s="261"/>
      <c r="H65" s="261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6.8" thickTop="1" thickBot="1" x14ac:dyDescent="0.35">
      <c r="A70" s="56">
        <v>1</v>
      </c>
      <c r="B70" s="306" t="s">
        <v>62</v>
      </c>
      <c r="C70" s="306"/>
      <c r="D70" s="306"/>
      <c r="E70" s="306"/>
      <c r="F70" s="293"/>
      <c r="G70" s="293"/>
      <c r="H70" s="29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8" t="s">
        <v>64</v>
      </c>
      <c r="C71" s="278"/>
      <c r="D71" s="278"/>
      <c r="E71" s="278"/>
      <c r="F71" s="279"/>
      <c r="G71" s="279"/>
      <c r="H71" s="279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0" t="s">
        <v>65</v>
      </c>
      <c r="C72" s="260"/>
      <c r="D72" s="260"/>
      <c r="E72" s="260"/>
      <c r="F72" s="261"/>
      <c r="G72" s="261"/>
      <c r="H72" s="261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263"/>
      <c r="D73" s="263"/>
      <c r="E73" s="263"/>
      <c r="F73" s="263"/>
      <c r="G73" s="263"/>
      <c r="H73" s="263"/>
      <c r="I73" s="26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5" t="s">
        <v>67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7"/>
      <c r="M74" s="80"/>
      <c r="N74" s="43"/>
      <c r="O74" s="75">
        <f>O73/3</f>
        <v>0</v>
      </c>
    </row>
    <row r="75" spans="1:15" ht="18.600000000000001" thickTop="1" thickBot="1" x14ac:dyDescent="0.35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70"/>
      <c r="L75" s="270"/>
      <c r="M75" s="80"/>
      <c r="N75" s="43"/>
      <c r="O75" s="164"/>
    </row>
    <row r="76" spans="1:15" ht="27" thickBot="1" x14ac:dyDescent="0.35">
      <c r="A76" s="271" t="s">
        <v>68</v>
      </c>
      <c r="B76" s="272"/>
      <c r="C76" s="272"/>
      <c r="D76" s="272"/>
      <c r="E76" s="272"/>
      <c r="F76" s="272"/>
      <c r="G76" s="272"/>
      <c r="H76" s="27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2" thickBot="1" x14ac:dyDescent="0.35">
      <c r="A77" s="93">
        <v>1</v>
      </c>
      <c r="B77" s="274" t="s">
        <v>69</v>
      </c>
      <c r="C77" s="274"/>
      <c r="D77" s="274"/>
      <c r="E77" s="274"/>
      <c r="F77" s="275"/>
      <c r="G77" s="276"/>
      <c r="H77" s="27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8" t="s">
        <v>70</v>
      </c>
      <c r="C78" s="278"/>
      <c r="D78" s="278"/>
      <c r="E78" s="278"/>
      <c r="F78" s="279"/>
      <c r="G78" s="280"/>
      <c r="H78" s="28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0" t="s">
        <v>71</v>
      </c>
      <c r="C79" s="260"/>
      <c r="D79" s="260"/>
      <c r="E79" s="260"/>
      <c r="F79" s="261"/>
      <c r="G79" s="282"/>
      <c r="H79" s="28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4" t="s">
        <v>72</v>
      </c>
      <c r="B80" s="285"/>
      <c r="C80" s="285"/>
      <c r="D80" s="285"/>
      <c r="E80" s="285"/>
      <c r="F80" s="285"/>
      <c r="G80" s="285"/>
      <c r="H80" s="285"/>
      <c r="I80" s="28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7" t="s">
        <v>73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9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0" t="s">
        <v>75</v>
      </c>
      <c r="B86" s="241"/>
      <c r="C86" s="241"/>
      <c r="D86" s="241"/>
      <c r="E86" s="241"/>
      <c r="F86" s="242"/>
      <c r="G86" s="242"/>
      <c r="H86" s="243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4" t="s">
        <v>76</v>
      </c>
      <c r="C87" s="245"/>
      <c r="D87" s="245"/>
      <c r="E87" s="245"/>
      <c r="F87" s="246"/>
      <c r="G87" s="246"/>
      <c r="H87" s="247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8" t="s">
        <v>78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50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1" t="s">
        <v>79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3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4" t="s">
        <v>23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6"/>
      <c r="L93" s="109"/>
      <c r="M93" s="109"/>
      <c r="N93" s="110"/>
      <c r="O93" s="111">
        <f>O41</f>
        <v>11.18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9"/>
      <c r="M94" s="109"/>
      <c r="N94" s="110"/>
      <c r="O94" s="112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9"/>
      <c r="M95" s="109"/>
      <c r="N95" s="110"/>
      <c r="O95" s="113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9"/>
      <c r="M96" s="109"/>
      <c r="N96" s="110"/>
      <c r="O96" s="114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9"/>
      <c r="M97" s="109"/>
      <c r="N97" s="110"/>
      <c r="O97" s="114">
        <f>O87</f>
        <v>0</v>
      </c>
    </row>
    <row r="98" spans="1:15" ht="24" thickTop="1" thickBot="1" x14ac:dyDescent="0.35">
      <c r="A98" s="237" t="s">
        <v>84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9"/>
      <c r="L98" s="115"/>
      <c r="M98" s="116"/>
      <c r="N98" s="117"/>
      <c r="O98" s="118">
        <f>SUM(O93:O97)</f>
        <v>11.18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O6vARAqDhMANZRhEoAYLF7VOvj/MsUiOhSfsL+XgRfmePyp4wFNAK+3+bSdqP7oh5siovA6fYMVqKuUv0WIVzQ==" saltValue="rNzQHkMsmZh+YDDqTrW6gg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5"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359"/>
      <c r="B1" s="360"/>
      <c r="C1" s="360"/>
      <c r="D1" s="360"/>
      <c r="E1" s="361"/>
      <c r="F1" s="357" t="s">
        <v>9</v>
      </c>
      <c r="G1" s="357"/>
      <c r="H1" s="357"/>
      <c r="I1" s="357"/>
      <c r="J1" s="357"/>
      <c r="K1" s="357"/>
      <c r="L1" s="357"/>
      <c r="M1" s="357"/>
      <c r="N1" s="357"/>
      <c r="O1" s="358"/>
    </row>
    <row r="2" spans="1:17" ht="45" customHeight="1" thickBot="1" x14ac:dyDescent="0.35">
      <c r="A2" s="362"/>
      <c r="B2" s="363"/>
      <c r="C2" s="363"/>
      <c r="D2" s="363"/>
      <c r="E2" s="364"/>
      <c r="F2" s="357" t="s">
        <v>10</v>
      </c>
      <c r="G2" s="357"/>
      <c r="H2" s="357"/>
      <c r="I2" s="357"/>
      <c r="J2" s="357"/>
      <c r="K2" s="357"/>
      <c r="L2" s="357"/>
      <c r="M2" s="357"/>
      <c r="N2" s="357"/>
      <c r="O2" s="358"/>
      <c r="Q2" s="152" t="str">
        <f ca="1">MID(CELL("nombrearchivo",'LINDA MOLINA'!E10),FIND("]", CELL("nombrearchivo",'LINDA MOLINA'!E10),1)+1,LEN(CELL("nombrearchivo",'LINDA MOLINA'!E10))-FIND("]",CELL("nombrearchivo",'LINDA MOLINA'!E10),1))</f>
        <v>LINDA MOLINA</v>
      </c>
    </row>
    <row r="3" spans="1:17" ht="19.5" customHeight="1" thickBot="1" x14ac:dyDescent="0.35">
      <c r="A3" s="365"/>
      <c r="B3" s="366"/>
      <c r="C3" s="366"/>
      <c r="D3" s="366"/>
      <c r="E3" s="367"/>
      <c r="F3" s="357" t="s">
        <v>95</v>
      </c>
      <c r="G3" s="357"/>
      <c r="H3" s="357"/>
      <c r="I3" s="357"/>
      <c r="J3" s="357"/>
      <c r="K3" s="357"/>
      <c r="L3" s="357"/>
      <c r="M3" s="357"/>
      <c r="N3" s="357"/>
      <c r="O3" s="358"/>
      <c r="Q3" s="152"/>
    </row>
    <row r="4" spans="1:17" ht="15.6" x14ac:dyDescent="0.3">
      <c r="A4" s="355" t="s">
        <v>11</v>
      </c>
      <c r="B4" s="356"/>
      <c r="C4" s="356"/>
      <c r="D4" s="356"/>
      <c r="E4" s="368" t="str">
        <f>GENERAL!AD$2</f>
        <v>PLANTA</v>
      </c>
      <c r="F4" s="368"/>
      <c r="G4" s="368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329" t="s">
        <v>12</v>
      </c>
      <c r="B5" s="330"/>
      <c r="C5" s="330"/>
      <c r="D5" s="330"/>
      <c r="E5" s="369" t="str">
        <f>GENERAL!A$2</f>
        <v>CS-P-08-1</v>
      </c>
      <c r="F5" s="369"/>
      <c r="G5" s="369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329" t="s">
        <v>13</v>
      </c>
      <c r="B6" s="330"/>
      <c r="C6" s="330"/>
      <c r="D6" s="33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331" t="s">
        <v>15</v>
      </c>
      <c r="B9" s="332"/>
      <c r="C9" s="335" t="s">
        <v>16</v>
      </c>
      <c r="D9" s="161"/>
      <c r="E9" s="348" t="s">
        <v>17</v>
      </c>
      <c r="F9" s="349"/>
      <c r="G9" s="348" t="s">
        <v>18</v>
      </c>
      <c r="H9" s="349"/>
      <c r="I9" s="337" t="s">
        <v>19</v>
      </c>
      <c r="J9" s="337" t="s">
        <v>20</v>
      </c>
      <c r="K9" s="337" t="s">
        <v>21</v>
      </c>
      <c r="L9" s="353" t="s">
        <v>22</v>
      </c>
      <c r="M9" s="339"/>
      <c r="N9" s="339"/>
      <c r="O9" s="341" t="s">
        <v>23</v>
      </c>
    </row>
    <row r="10" spans="1:17" ht="31.5" customHeight="1" thickBot="1" x14ac:dyDescent="0.35">
      <c r="A10" s="333"/>
      <c r="B10" s="334"/>
      <c r="C10" s="336"/>
      <c r="D10" s="158"/>
      <c r="E10" s="336"/>
      <c r="F10" s="350"/>
      <c r="G10" s="336"/>
      <c r="H10" s="350"/>
      <c r="I10" s="338"/>
      <c r="J10" s="338"/>
      <c r="K10" s="338"/>
      <c r="L10" s="354"/>
      <c r="M10" s="340"/>
      <c r="N10" s="340"/>
      <c r="O10" s="342"/>
    </row>
    <row r="11" spans="1:17" ht="44.25" customHeight="1" thickBot="1" x14ac:dyDescent="0.35">
      <c r="A11" s="343" t="s">
        <v>144</v>
      </c>
      <c r="B11" s="344"/>
      <c r="C11" s="159">
        <f>O15</f>
        <v>4</v>
      </c>
      <c r="D11" s="160"/>
      <c r="E11" s="351">
        <f>O17</f>
        <v>1</v>
      </c>
      <c r="F11" s="352"/>
      <c r="G11" s="351">
        <f>O19</f>
        <v>0</v>
      </c>
      <c r="H11" s="352"/>
      <c r="I11" s="19">
        <f>O21</f>
        <v>0</v>
      </c>
      <c r="J11" s="19">
        <f>O28</f>
        <v>5</v>
      </c>
      <c r="K11" s="19">
        <f>O33</f>
        <v>5</v>
      </c>
      <c r="L11" s="20">
        <f>O38</f>
        <v>0</v>
      </c>
      <c r="M11" s="21"/>
      <c r="N11" s="21"/>
      <c r="O11" s="22">
        <f>IF( SUM(C11:L11)&lt;=30,SUM(C11:L11),"EXCEDE LOS 30 PUNTOS")</f>
        <v>15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345" t="s">
        <v>24</v>
      </c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7"/>
      <c r="O13" s="25" t="s">
        <v>25</v>
      </c>
    </row>
    <row r="14" spans="1:17" ht="23.4" thickBot="1" x14ac:dyDescent="0.35">
      <c r="A14" s="312" t="s">
        <v>26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4"/>
      <c r="N14" s="7"/>
      <c r="O14" s="24"/>
    </row>
    <row r="15" spans="1:17" ht="31.5" customHeight="1" thickBot="1" x14ac:dyDescent="0.35">
      <c r="A15" s="262" t="s">
        <v>27</v>
      </c>
      <c r="B15" s="264"/>
      <c r="C15" s="26"/>
      <c r="D15" s="315" t="s">
        <v>133</v>
      </c>
      <c r="E15" s="316"/>
      <c r="F15" s="316"/>
      <c r="G15" s="316"/>
      <c r="H15" s="316"/>
      <c r="I15" s="316"/>
      <c r="J15" s="316"/>
      <c r="K15" s="316"/>
      <c r="L15" s="316"/>
      <c r="M15" s="317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318" t="s">
        <v>28</v>
      </c>
      <c r="B17" s="319"/>
      <c r="C17" s="7"/>
      <c r="D17" s="32"/>
      <c r="E17" s="326" t="s">
        <v>147</v>
      </c>
      <c r="F17" s="327"/>
      <c r="G17" s="327"/>
      <c r="H17" s="327"/>
      <c r="I17" s="327"/>
      <c r="J17" s="327"/>
      <c r="K17" s="327"/>
      <c r="L17" s="327"/>
      <c r="M17" s="328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318" t="s">
        <v>29</v>
      </c>
      <c r="B19" s="319"/>
      <c r="C19" s="26"/>
      <c r="D19" s="165"/>
      <c r="E19" s="327" t="s">
        <v>99</v>
      </c>
      <c r="F19" s="327"/>
      <c r="G19" s="327"/>
      <c r="H19" s="327"/>
      <c r="I19" s="327"/>
      <c r="J19" s="327"/>
      <c r="K19" s="327"/>
      <c r="L19" s="327"/>
      <c r="M19" s="328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318" t="s">
        <v>30</v>
      </c>
      <c r="B21" s="319"/>
      <c r="C21" s="26"/>
      <c r="D21" s="323" t="s">
        <v>99</v>
      </c>
      <c r="E21" s="324"/>
      <c r="F21" s="324"/>
      <c r="G21" s="324"/>
      <c r="H21" s="324"/>
      <c r="I21" s="324"/>
      <c r="J21" s="324"/>
      <c r="K21" s="324"/>
      <c r="L21" s="324"/>
      <c r="M21" s="325"/>
      <c r="N21" s="27"/>
      <c r="O21" s="28">
        <v>0</v>
      </c>
    </row>
    <row r="22" spans="1:18" ht="16.2" thickBot="1" x14ac:dyDescent="0.35">
      <c r="A22" s="34"/>
      <c r="B22" s="35"/>
      <c r="C22" s="16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6"/>
      <c r="O22" s="38"/>
    </row>
    <row r="23" spans="1:18" ht="18.600000000000001" thickTop="1" thickBot="1" x14ac:dyDescent="0.35">
      <c r="A23" s="309" t="s">
        <v>31</v>
      </c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1"/>
      <c r="N23" s="7"/>
      <c r="O23" s="151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312" t="s">
        <v>32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4"/>
      <c r="N25" s="7"/>
      <c r="O25" s="38"/>
    </row>
    <row r="26" spans="1:18" ht="66.599999999999994" customHeight="1" thickBot="1" x14ac:dyDescent="0.35">
      <c r="A26" s="262" t="s">
        <v>33</v>
      </c>
      <c r="B26" s="264"/>
      <c r="C26" s="26"/>
      <c r="D26" s="315" t="s">
        <v>145</v>
      </c>
      <c r="E26" s="316"/>
      <c r="F26" s="316"/>
      <c r="G26" s="316"/>
      <c r="H26" s="316"/>
      <c r="I26" s="316"/>
      <c r="J26" s="316"/>
      <c r="K26" s="316"/>
      <c r="L26" s="316"/>
      <c r="M26" s="317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6"/>
      <c r="O27" s="38"/>
    </row>
    <row r="28" spans="1:18" ht="18.600000000000001" thickTop="1" thickBot="1" x14ac:dyDescent="0.35">
      <c r="A28" s="309" t="s">
        <v>34</v>
      </c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1"/>
      <c r="N28" s="16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312" t="s">
        <v>35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4"/>
      <c r="N30" s="43"/>
      <c r="O30" s="38"/>
    </row>
    <row r="31" spans="1:18" ht="59.4" customHeight="1" thickBot="1" x14ac:dyDescent="0.35">
      <c r="A31" s="262" t="s">
        <v>36</v>
      </c>
      <c r="B31" s="264"/>
      <c r="C31" s="26"/>
      <c r="D31" s="315" t="s">
        <v>146</v>
      </c>
      <c r="E31" s="316"/>
      <c r="F31" s="316"/>
      <c r="G31" s="316"/>
      <c r="H31" s="316"/>
      <c r="I31" s="316"/>
      <c r="J31" s="316"/>
      <c r="K31" s="316"/>
      <c r="L31" s="316"/>
      <c r="M31" s="317"/>
      <c r="N31" s="27"/>
      <c r="O31" s="28">
        <v>5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309" t="s">
        <v>37</v>
      </c>
      <c r="B33" s="310"/>
      <c r="C33" s="310"/>
      <c r="D33" s="310"/>
      <c r="E33" s="310"/>
      <c r="F33" s="310"/>
      <c r="G33" s="310"/>
      <c r="H33" s="310"/>
      <c r="I33" s="310"/>
      <c r="J33" s="310"/>
      <c r="K33" s="310"/>
      <c r="L33" s="310"/>
      <c r="M33" s="311"/>
      <c r="N33" s="166"/>
      <c r="O33" s="151">
        <f>IF(O31&lt;=5,O31,"EXCEDE LOS 5 PUNTOS PERMITIDOS")</f>
        <v>5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312" t="s">
        <v>38</v>
      </c>
      <c r="B35" s="313"/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4"/>
      <c r="N35" s="7"/>
      <c r="O35" s="38"/>
    </row>
    <row r="36" spans="1:15" ht="41.4" customHeight="1" thickBot="1" x14ac:dyDescent="0.35">
      <c r="A36" s="318" t="s">
        <v>39</v>
      </c>
      <c r="B36" s="319"/>
      <c r="C36" s="26"/>
      <c r="D36" s="315" t="s">
        <v>99</v>
      </c>
      <c r="E36" s="316"/>
      <c r="F36" s="316"/>
      <c r="G36" s="316"/>
      <c r="H36" s="316"/>
      <c r="I36" s="316"/>
      <c r="J36" s="316"/>
      <c r="K36" s="316"/>
      <c r="L36" s="316"/>
      <c r="M36" s="317"/>
      <c r="N36" s="27"/>
      <c r="O36" s="28">
        <v>0</v>
      </c>
    </row>
    <row r="37" spans="1:15" ht="16.2" thickBot="1" x14ac:dyDescent="0.35">
      <c r="A37" s="34"/>
      <c r="B37" s="35"/>
      <c r="C37" s="16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6"/>
      <c r="O37" s="38"/>
    </row>
    <row r="38" spans="1:15" ht="18.600000000000001" thickTop="1" thickBot="1" x14ac:dyDescent="0.35">
      <c r="A38" s="309" t="s">
        <v>40</v>
      </c>
      <c r="B38" s="310"/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1"/>
      <c r="N38" s="166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20" t="s">
        <v>23</v>
      </c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2"/>
      <c r="N41" s="46"/>
      <c r="O41" s="47">
        <f>IF((O23+O28+O33+O38)&lt;=30,(O23+O28+O33+O38),"ERROR EXCEDE LOS 30 PUNTOS")</f>
        <v>15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303" t="s">
        <v>43</v>
      </c>
      <c r="B58" s="304"/>
      <c r="C58" s="304"/>
      <c r="D58" s="304"/>
      <c r="E58" s="304"/>
      <c r="F58" s="307"/>
      <c r="G58" s="307"/>
      <c r="H58" s="308"/>
      <c r="I58" s="51" t="s">
        <v>44</v>
      </c>
      <c r="J58" s="52" t="s">
        <v>45</v>
      </c>
      <c r="K58" s="162" t="s">
        <v>46</v>
      </c>
      <c r="L58" s="54" t="s">
        <v>47</v>
      </c>
      <c r="M58" s="163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292" t="s">
        <v>49</v>
      </c>
      <c r="C59" s="292"/>
      <c r="D59" s="292"/>
      <c r="E59" s="292"/>
      <c r="F59" s="293"/>
      <c r="G59" s="293"/>
      <c r="H59" s="293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278" t="s">
        <v>51</v>
      </c>
      <c r="C60" s="294"/>
      <c r="D60" s="294"/>
      <c r="E60" s="294"/>
      <c r="F60" s="279"/>
      <c r="G60" s="279"/>
      <c r="H60" s="279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294" t="s">
        <v>52</v>
      </c>
      <c r="C61" s="294"/>
      <c r="D61" s="294"/>
      <c r="E61" s="294"/>
      <c r="F61" s="279"/>
      <c r="G61" s="279"/>
      <c r="H61" s="279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294" t="s">
        <v>54</v>
      </c>
      <c r="C62" s="294"/>
      <c r="D62" s="294"/>
      <c r="E62" s="294"/>
      <c r="F62" s="279"/>
      <c r="G62" s="279"/>
      <c r="H62" s="279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294" t="s">
        <v>55</v>
      </c>
      <c r="C63" s="294"/>
      <c r="D63" s="294"/>
      <c r="E63" s="294"/>
      <c r="F63" s="279"/>
      <c r="G63" s="279"/>
      <c r="H63" s="279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294" t="s">
        <v>56</v>
      </c>
      <c r="C64" s="294"/>
      <c r="D64" s="294"/>
      <c r="E64" s="294"/>
      <c r="F64" s="279"/>
      <c r="G64" s="279"/>
      <c r="H64" s="279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295" t="s">
        <v>58</v>
      </c>
      <c r="C65" s="295"/>
      <c r="D65" s="295"/>
      <c r="E65" s="295"/>
      <c r="F65" s="261"/>
      <c r="G65" s="261"/>
      <c r="H65" s="261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296" t="s">
        <v>59</v>
      </c>
      <c r="B66" s="297"/>
      <c r="C66" s="297"/>
      <c r="D66" s="297"/>
      <c r="E66" s="297"/>
      <c r="F66" s="297"/>
      <c r="G66" s="297"/>
      <c r="H66" s="297"/>
      <c r="I66" s="298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299" t="s">
        <v>60</v>
      </c>
      <c r="B67" s="300"/>
      <c r="C67" s="300"/>
      <c r="D67" s="300"/>
      <c r="E67" s="300"/>
      <c r="F67" s="300"/>
      <c r="G67" s="300"/>
      <c r="H67" s="300"/>
      <c r="I67" s="300"/>
      <c r="J67" s="301"/>
      <c r="K67" s="301"/>
      <c r="L67" s="302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303" t="s">
        <v>61</v>
      </c>
      <c r="B69" s="304"/>
      <c r="C69" s="304"/>
      <c r="D69" s="304"/>
      <c r="E69" s="304"/>
      <c r="F69" s="304"/>
      <c r="G69" s="304"/>
      <c r="H69" s="305"/>
      <c r="I69" s="76" t="s">
        <v>44</v>
      </c>
      <c r="J69" s="52" t="s">
        <v>45</v>
      </c>
      <c r="K69" s="162" t="s">
        <v>46</v>
      </c>
      <c r="L69" s="54" t="s">
        <v>47</v>
      </c>
      <c r="M69" s="163"/>
      <c r="N69" s="7"/>
      <c r="O69" s="55" t="s">
        <v>48</v>
      </c>
    </row>
    <row r="70" spans="1:15" ht="16.8" thickTop="1" thickBot="1" x14ac:dyDescent="0.35">
      <c r="A70" s="56">
        <v>1</v>
      </c>
      <c r="B70" s="306" t="s">
        <v>62</v>
      </c>
      <c r="C70" s="306"/>
      <c r="D70" s="306"/>
      <c r="E70" s="306"/>
      <c r="F70" s="293"/>
      <c r="G70" s="293"/>
      <c r="H70" s="293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278" t="s">
        <v>64</v>
      </c>
      <c r="C71" s="278"/>
      <c r="D71" s="278"/>
      <c r="E71" s="278"/>
      <c r="F71" s="279"/>
      <c r="G71" s="279"/>
      <c r="H71" s="279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260" t="s">
        <v>65</v>
      </c>
      <c r="C72" s="260"/>
      <c r="D72" s="260"/>
      <c r="E72" s="260"/>
      <c r="F72" s="261"/>
      <c r="G72" s="261"/>
      <c r="H72" s="261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62" t="s">
        <v>66</v>
      </c>
      <c r="C73" s="263"/>
      <c r="D73" s="263"/>
      <c r="E73" s="263"/>
      <c r="F73" s="263"/>
      <c r="G73" s="263"/>
      <c r="H73" s="263"/>
      <c r="I73" s="264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265" t="s">
        <v>67</v>
      </c>
      <c r="B74" s="266"/>
      <c r="C74" s="266"/>
      <c r="D74" s="266"/>
      <c r="E74" s="266"/>
      <c r="F74" s="266"/>
      <c r="G74" s="266"/>
      <c r="H74" s="266"/>
      <c r="I74" s="266"/>
      <c r="J74" s="266"/>
      <c r="K74" s="266"/>
      <c r="L74" s="267"/>
      <c r="M74" s="80"/>
      <c r="N74" s="43"/>
      <c r="O74" s="75">
        <f>O73/3</f>
        <v>0</v>
      </c>
    </row>
    <row r="75" spans="1:15" ht="18.600000000000001" thickTop="1" thickBot="1" x14ac:dyDescent="0.35">
      <c r="A75" s="268"/>
      <c r="B75" s="269"/>
      <c r="C75" s="269"/>
      <c r="D75" s="269"/>
      <c r="E75" s="269"/>
      <c r="F75" s="269"/>
      <c r="G75" s="269"/>
      <c r="H75" s="269"/>
      <c r="I75" s="269"/>
      <c r="J75" s="269"/>
      <c r="K75" s="270"/>
      <c r="L75" s="270"/>
      <c r="M75" s="80"/>
      <c r="N75" s="43"/>
      <c r="O75" s="164"/>
    </row>
    <row r="76" spans="1:15" ht="27" thickBot="1" x14ac:dyDescent="0.35">
      <c r="A76" s="271" t="s">
        <v>68</v>
      </c>
      <c r="B76" s="272"/>
      <c r="C76" s="272"/>
      <c r="D76" s="272"/>
      <c r="E76" s="272"/>
      <c r="F76" s="272"/>
      <c r="G76" s="272"/>
      <c r="H76" s="273"/>
      <c r="I76" s="91" t="s">
        <v>44</v>
      </c>
      <c r="J76" s="55" t="s">
        <v>45</v>
      </c>
      <c r="K76" s="163"/>
      <c r="L76" s="163"/>
      <c r="M76" s="80"/>
      <c r="N76" s="43"/>
      <c r="O76" s="92" t="s">
        <v>48</v>
      </c>
    </row>
    <row r="77" spans="1:15" ht="16.2" thickBot="1" x14ac:dyDescent="0.35">
      <c r="A77" s="93">
        <v>1</v>
      </c>
      <c r="B77" s="274" t="s">
        <v>69</v>
      </c>
      <c r="C77" s="274"/>
      <c r="D77" s="274"/>
      <c r="E77" s="274"/>
      <c r="F77" s="275"/>
      <c r="G77" s="276"/>
      <c r="H77" s="277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278" t="s">
        <v>70</v>
      </c>
      <c r="C78" s="278"/>
      <c r="D78" s="278"/>
      <c r="E78" s="278"/>
      <c r="F78" s="279"/>
      <c r="G78" s="280"/>
      <c r="H78" s="281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260" t="s">
        <v>71</v>
      </c>
      <c r="C79" s="260"/>
      <c r="D79" s="260"/>
      <c r="E79" s="260"/>
      <c r="F79" s="261"/>
      <c r="G79" s="282"/>
      <c r="H79" s="283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284" t="s">
        <v>72</v>
      </c>
      <c r="B80" s="285"/>
      <c r="C80" s="285"/>
      <c r="D80" s="285"/>
      <c r="E80" s="285"/>
      <c r="F80" s="285"/>
      <c r="G80" s="285"/>
      <c r="H80" s="285"/>
      <c r="I80" s="286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287" t="s">
        <v>73</v>
      </c>
      <c r="B81" s="288"/>
      <c r="C81" s="288"/>
      <c r="D81" s="288"/>
      <c r="E81" s="288"/>
      <c r="F81" s="288"/>
      <c r="G81" s="288"/>
      <c r="H81" s="288"/>
      <c r="I81" s="288"/>
      <c r="J81" s="288"/>
      <c r="K81" s="288"/>
      <c r="L81" s="289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1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240" t="s">
        <v>75</v>
      </c>
      <c r="B86" s="241"/>
      <c r="C86" s="241"/>
      <c r="D86" s="241"/>
      <c r="E86" s="241"/>
      <c r="F86" s="242"/>
      <c r="G86" s="242"/>
      <c r="H86" s="243"/>
      <c r="I86" s="91" t="s">
        <v>44</v>
      </c>
      <c r="J86" s="163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244" t="s">
        <v>76</v>
      </c>
      <c r="C87" s="245"/>
      <c r="D87" s="245"/>
      <c r="E87" s="245"/>
      <c r="F87" s="246"/>
      <c r="G87" s="246"/>
      <c r="H87" s="247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248" t="s">
        <v>78</v>
      </c>
      <c r="B89" s="249"/>
      <c r="C89" s="249"/>
      <c r="D89" s="249"/>
      <c r="E89" s="249"/>
      <c r="F89" s="249"/>
      <c r="G89" s="249"/>
      <c r="H89" s="249"/>
      <c r="I89" s="249"/>
      <c r="J89" s="249"/>
      <c r="K89" s="250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251" t="s">
        <v>79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3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254" t="s">
        <v>23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6"/>
      <c r="L93" s="109"/>
      <c r="M93" s="109"/>
      <c r="N93" s="110"/>
      <c r="O93" s="111">
        <f>O41</f>
        <v>15</v>
      </c>
    </row>
    <row r="94" spans="1:15" ht="17.399999999999999" x14ac:dyDescent="0.3">
      <c r="A94" s="231" t="s">
        <v>80</v>
      </c>
      <c r="B94" s="232"/>
      <c r="C94" s="232"/>
      <c r="D94" s="232"/>
      <c r="E94" s="232"/>
      <c r="F94" s="232"/>
      <c r="G94" s="232"/>
      <c r="H94" s="232"/>
      <c r="I94" s="232"/>
      <c r="J94" s="232"/>
      <c r="K94" s="233"/>
      <c r="L94" s="109"/>
      <c r="M94" s="109"/>
      <c r="N94" s="110"/>
      <c r="O94" s="112">
        <f>O67</f>
        <v>0</v>
      </c>
    </row>
    <row r="95" spans="1:15" ht="17.399999999999999" x14ac:dyDescent="0.3">
      <c r="A95" s="231" t="s">
        <v>81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3"/>
      <c r="L95" s="109"/>
      <c r="M95" s="109"/>
      <c r="N95" s="110"/>
      <c r="O95" s="113">
        <f>O74</f>
        <v>0</v>
      </c>
    </row>
    <row r="96" spans="1:15" ht="17.399999999999999" x14ac:dyDescent="0.3">
      <c r="A96" s="231" t="s">
        <v>82</v>
      </c>
      <c r="B96" s="232"/>
      <c r="C96" s="232"/>
      <c r="D96" s="232"/>
      <c r="E96" s="232"/>
      <c r="F96" s="232"/>
      <c r="G96" s="232"/>
      <c r="H96" s="232"/>
      <c r="I96" s="232"/>
      <c r="J96" s="232"/>
      <c r="K96" s="233"/>
      <c r="L96" s="109"/>
      <c r="M96" s="109"/>
      <c r="N96" s="110"/>
      <c r="O96" s="114">
        <f>O81</f>
        <v>0</v>
      </c>
    </row>
    <row r="97" spans="1:15" ht="18" thickBot="1" x14ac:dyDescent="0.35">
      <c r="A97" s="234" t="s">
        <v>83</v>
      </c>
      <c r="B97" s="235"/>
      <c r="C97" s="235"/>
      <c r="D97" s="235"/>
      <c r="E97" s="235"/>
      <c r="F97" s="235"/>
      <c r="G97" s="235"/>
      <c r="H97" s="235"/>
      <c r="I97" s="235"/>
      <c r="J97" s="235"/>
      <c r="K97" s="236"/>
      <c r="L97" s="109"/>
      <c r="M97" s="109"/>
      <c r="N97" s="110"/>
      <c r="O97" s="114">
        <f>O87</f>
        <v>0</v>
      </c>
    </row>
    <row r="98" spans="1:15" ht="24" thickTop="1" thickBot="1" x14ac:dyDescent="0.35">
      <c r="A98" s="237" t="s">
        <v>84</v>
      </c>
      <c r="B98" s="238"/>
      <c r="C98" s="238"/>
      <c r="D98" s="238"/>
      <c r="E98" s="238"/>
      <c r="F98" s="238"/>
      <c r="G98" s="238"/>
      <c r="H98" s="238"/>
      <c r="I98" s="238"/>
      <c r="J98" s="238"/>
      <c r="K98" s="239"/>
      <c r="L98" s="115"/>
      <c r="M98" s="116"/>
      <c r="N98" s="117"/>
      <c r="O98" s="118">
        <f>SUM(O93:O97)</f>
        <v>15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L+4VB96FHsZEtgHBQzu/Usp2iJ0mJ24VKxQkN5EZQSyyv5guHWGis7dWOjMwtvXSa4RNoNUfLkYX1vIm3QtBJw==" saltValue="w7Um9BuJMeiiVk7nj4+AA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EVALUACIÓN DEL PERFIL</vt:lpstr>
      <vt:lpstr>GENERAL</vt:lpstr>
      <vt:lpstr>MARY LUZ MONROY</vt:lpstr>
      <vt:lpstr>JAZMIN SANCHEZ</vt:lpstr>
      <vt:lpstr>LINDA MOLINA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2015-04-14T15:30:37Z</cp:lastPrinted>
  <dcterms:created xsi:type="dcterms:W3CDTF">2014-02-18T13:10:52Z</dcterms:created>
  <dcterms:modified xsi:type="dcterms:W3CDTF">2015-04-22T05:41:02Z</dcterms:modified>
</cp:coreProperties>
</file>