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r\Preseleccionados despues de reclamaciones\9. Facultad de ciencias humanas y artes\"/>
    </mc:Choice>
  </mc:AlternateContent>
  <workbookProtection workbookAlgorithmName="SHA-512" workbookHashValue="3w7YLN37XBW3kWysE+8syI7Ijrs6R9a86vFEz+l3kU9x5UTxI66FZMbC6cRrUTTA3fletxNEd2CV5r0EVPwb3g==" workbookSaltValue="MTKd48vFneubuRTcfA+2Fw==" workbookSpinCount="100000" lockStructure="1"/>
  <bookViews>
    <workbookView xWindow="0" yWindow="0" windowWidth="12816" windowHeight="12432" tabRatio="500" firstSheet="10" activeTab="1"/>
  </bookViews>
  <sheets>
    <sheet name="CHA-P-09-9" sheetId="1" state="hidden" r:id="rId1"/>
    <sheet name="ARIAS HENAO DIANA PATRICIA" sheetId="5" r:id="rId2"/>
    <sheet name="CASTRO GUIZA OMAR ERNESTO" sheetId="6" r:id="rId3"/>
    <sheet name="VIVAS BARRERA TANIA GIOVANNA" sheetId="8" r:id="rId4"/>
    <sheet name="PEÑA OCAMPO JHON JAIRO" sheetId="9" r:id="rId5"/>
    <sheet name="GUTIERREZ SALAZAR MARTHA L" sheetId="15" r:id="rId6"/>
    <sheet name="TOBON PERILLA VLADIMIR" sheetId="10" r:id="rId7"/>
    <sheet name="HERRREÑO HERNANDEZ ANGEL L" sheetId="11" r:id="rId8"/>
    <sheet name="LOSADA POSADA BENJAMIN" sheetId="12" r:id="rId9"/>
    <sheet name="CASTILLO MORALES EDGAR DARIO" sheetId="13" r:id="rId10"/>
    <sheet name="GONZALEZ RUA JUAN DIEGO" sheetId="2" r:id="rId11"/>
    <sheet name="EVALUACION PERFIL " sheetId="3" r:id="rId12"/>
    <sheet name="INFORMACION IMPORTANTE " sheetId="4" r:id="rId13"/>
  </sheets>
  <definedNames>
    <definedName name="_xlnm._FilterDatabase" localSheetId="0" hidden="1">'CHA-P-09-9'!$B$3:$WWA$5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15" l="1"/>
  <c r="O89" i="15"/>
  <c r="J80" i="15"/>
  <c r="O79" i="15"/>
  <c r="O78" i="15"/>
  <c r="O77" i="15"/>
  <c r="O81" i="15" s="1"/>
  <c r="O96" i="15" s="1"/>
  <c r="L73" i="15"/>
  <c r="K73" i="15"/>
  <c r="J73" i="15"/>
  <c r="O72" i="15"/>
  <c r="O71" i="15"/>
  <c r="O70" i="15"/>
  <c r="L66" i="15"/>
  <c r="K66" i="15"/>
  <c r="J66" i="15"/>
  <c r="O65" i="15"/>
  <c r="O64" i="15"/>
  <c r="O63" i="15"/>
  <c r="O62" i="15"/>
  <c r="O61" i="15"/>
  <c r="O60" i="15"/>
  <c r="O59" i="15"/>
  <c r="O38" i="15"/>
  <c r="L11" i="15" s="1"/>
  <c r="O33" i="15"/>
  <c r="K11" i="15" s="1"/>
  <c r="O28" i="15"/>
  <c r="O23" i="15"/>
  <c r="J11" i="15"/>
  <c r="I11" i="15"/>
  <c r="G11" i="15"/>
  <c r="E11" i="15"/>
  <c r="C11" i="15"/>
  <c r="E6" i="15"/>
  <c r="E5" i="15"/>
  <c r="Q2" i="15"/>
  <c r="O66" i="15" l="1"/>
  <c r="O67" i="15" s="1"/>
  <c r="O94" i="15" s="1"/>
  <c r="O73" i="15"/>
  <c r="O74" i="15" s="1"/>
  <c r="O95" i="15" s="1"/>
  <c r="O41" i="15"/>
  <c r="O93" i="15" s="1"/>
  <c r="O98" i="15" s="1"/>
  <c r="O11" i="15"/>
  <c r="O97" i="9" l="1"/>
  <c r="O89" i="9"/>
  <c r="O81" i="9"/>
  <c r="O96" i="9" s="1"/>
  <c r="J80" i="9"/>
  <c r="O79" i="9"/>
  <c r="O78" i="9"/>
  <c r="O77" i="9"/>
  <c r="L73" i="9"/>
  <c r="K73" i="9"/>
  <c r="J73" i="9"/>
  <c r="O72" i="9"/>
  <c r="O71" i="9"/>
  <c r="O70" i="9"/>
  <c r="O73" i="9" s="1"/>
  <c r="O74" i="9" s="1"/>
  <c r="O95" i="9" s="1"/>
  <c r="L66" i="9"/>
  <c r="K66" i="9"/>
  <c r="J66" i="9"/>
  <c r="O65" i="9"/>
  <c r="O64" i="9"/>
  <c r="O63" i="9"/>
  <c r="O62" i="9"/>
  <c r="O61" i="9"/>
  <c r="O66" i="9" s="1"/>
  <c r="O67" i="9" s="1"/>
  <c r="O94" i="9" s="1"/>
  <c r="O60" i="9"/>
  <c r="O59" i="9"/>
  <c r="O38" i="9"/>
  <c r="L11" i="9" s="1"/>
  <c r="O33" i="9"/>
  <c r="O28" i="9"/>
  <c r="O23" i="9"/>
  <c r="O41" i="9" s="1"/>
  <c r="O93" i="9" s="1"/>
  <c r="K11" i="9"/>
  <c r="J11" i="9"/>
  <c r="I11" i="9"/>
  <c r="G11" i="9"/>
  <c r="E11" i="9"/>
  <c r="C11" i="9"/>
  <c r="O11" i="9" l="1"/>
  <c r="O98" i="9"/>
  <c r="O97" i="13" l="1"/>
  <c r="O89" i="13"/>
  <c r="J80" i="13"/>
  <c r="O79" i="13"/>
  <c r="O78" i="13"/>
  <c r="O77" i="13"/>
  <c r="O81" i="13" s="1"/>
  <c r="O96" i="13" s="1"/>
  <c r="L73" i="13"/>
  <c r="K73" i="13"/>
  <c r="J73" i="13"/>
  <c r="O72" i="13"/>
  <c r="O71" i="13"/>
  <c r="O70" i="13"/>
  <c r="L66" i="13"/>
  <c r="K66" i="13"/>
  <c r="J66" i="13"/>
  <c r="O65" i="13"/>
  <c r="O64" i="13"/>
  <c r="O63" i="13"/>
  <c r="O62" i="13"/>
  <c r="O61" i="13"/>
  <c r="O60" i="13"/>
  <c r="O59" i="13"/>
  <c r="O38" i="13"/>
  <c r="L11" i="13" s="1"/>
  <c r="O33" i="13"/>
  <c r="O28" i="13"/>
  <c r="J11" i="13" s="1"/>
  <c r="O23" i="13"/>
  <c r="K11" i="13"/>
  <c r="I11" i="13"/>
  <c r="G11" i="13"/>
  <c r="E11" i="13"/>
  <c r="C11" i="13"/>
  <c r="E6" i="13"/>
  <c r="E5" i="13"/>
  <c r="Q2" i="13"/>
  <c r="O97" i="12"/>
  <c r="O89" i="12"/>
  <c r="J80" i="12"/>
  <c r="O79" i="12"/>
  <c r="O78" i="12"/>
  <c r="O77" i="12"/>
  <c r="L73" i="12"/>
  <c r="K73" i="12"/>
  <c r="J73" i="12"/>
  <c r="O72" i="12"/>
  <c r="O71" i="12"/>
  <c r="O70" i="12"/>
  <c r="O73" i="12" s="1"/>
  <c r="O74" i="12" s="1"/>
  <c r="O95" i="12" s="1"/>
  <c r="L66" i="12"/>
  <c r="K66" i="12"/>
  <c r="J66" i="12"/>
  <c r="O65" i="12"/>
  <c r="O64" i="12"/>
  <c r="O63" i="12"/>
  <c r="O62" i="12"/>
  <c r="O61" i="12"/>
  <c r="O60" i="12"/>
  <c r="O59" i="12"/>
  <c r="O38" i="12"/>
  <c r="L11" i="12" s="1"/>
  <c r="O33" i="12"/>
  <c r="K11" i="12" s="1"/>
  <c r="O28" i="12"/>
  <c r="O23" i="12"/>
  <c r="J11" i="12"/>
  <c r="I11" i="12"/>
  <c r="G11" i="12"/>
  <c r="E11" i="12"/>
  <c r="C11" i="12"/>
  <c r="E6" i="12"/>
  <c r="E5" i="12"/>
  <c r="Q2" i="12"/>
  <c r="O97" i="11"/>
  <c r="O89" i="11"/>
  <c r="J80" i="11"/>
  <c r="O79" i="11"/>
  <c r="O78" i="11"/>
  <c r="O77" i="11"/>
  <c r="L73" i="11"/>
  <c r="K73" i="11"/>
  <c r="J73" i="11"/>
  <c r="O72" i="11"/>
  <c r="O71" i="11"/>
  <c r="O70" i="11"/>
  <c r="O73" i="11" s="1"/>
  <c r="O74" i="11" s="1"/>
  <c r="O95" i="11" s="1"/>
  <c r="L66" i="11"/>
  <c r="K66" i="11"/>
  <c r="J66" i="11"/>
  <c r="O65" i="11"/>
  <c r="O64" i="11"/>
  <c r="O63" i="11"/>
  <c r="O62" i="11"/>
  <c r="O61" i="11"/>
  <c r="O60" i="11"/>
  <c r="O59" i="11"/>
  <c r="O38" i="11"/>
  <c r="L11" i="11" s="1"/>
  <c r="O33" i="11"/>
  <c r="K11" i="11" s="1"/>
  <c r="O28" i="11"/>
  <c r="O23" i="11"/>
  <c r="J11" i="11"/>
  <c r="I11" i="11"/>
  <c r="G11" i="11"/>
  <c r="E11" i="11"/>
  <c r="C11" i="11"/>
  <c r="E6" i="11"/>
  <c r="E5" i="11"/>
  <c r="Q2" i="11"/>
  <c r="O97" i="10"/>
  <c r="O89" i="10"/>
  <c r="J80" i="10"/>
  <c r="O79" i="10"/>
  <c r="O78" i="10"/>
  <c r="O81" i="10" s="1"/>
  <c r="O96" i="10" s="1"/>
  <c r="O77" i="10"/>
  <c r="L73" i="10"/>
  <c r="K73" i="10"/>
  <c r="J73" i="10"/>
  <c r="O72" i="10"/>
  <c r="O71" i="10"/>
  <c r="O70" i="10"/>
  <c r="O73" i="10" s="1"/>
  <c r="O74" i="10" s="1"/>
  <c r="O95" i="10" s="1"/>
  <c r="L66" i="10"/>
  <c r="K66" i="10"/>
  <c r="J66" i="10"/>
  <c r="O65" i="10"/>
  <c r="O64" i="10"/>
  <c r="O63" i="10"/>
  <c r="O62" i="10"/>
  <c r="O61" i="10"/>
  <c r="O60" i="10"/>
  <c r="O59" i="10"/>
  <c r="O38" i="10"/>
  <c r="L11" i="10" s="1"/>
  <c r="O33" i="10"/>
  <c r="K11" i="10" s="1"/>
  <c r="O28" i="10"/>
  <c r="J11" i="10" s="1"/>
  <c r="O23" i="10"/>
  <c r="I11" i="10"/>
  <c r="G11" i="10"/>
  <c r="E11" i="10"/>
  <c r="C11" i="10"/>
  <c r="E6" i="10"/>
  <c r="E5" i="10"/>
  <c r="Q2" i="10"/>
  <c r="E6" i="9"/>
  <c r="E5" i="9"/>
  <c r="Q2" i="9"/>
  <c r="O97" i="8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66" i="8" s="1"/>
  <c r="O67" i="8" s="1"/>
  <c r="O94" i="8" s="1"/>
  <c r="O38" i="8"/>
  <c r="L11" i="8" s="1"/>
  <c r="O33" i="8"/>
  <c r="K11" i="8" s="1"/>
  <c r="O28" i="8"/>
  <c r="J11" i="8" s="1"/>
  <c r="O23" i="8"/>
  <c r="I11" i="8"/>
  <c r="G11" i="8"/>
  <c r="E11" i="8"/>
  <c r="C11" i="8"/>
  <c r="E6" i="8"/>
  <c r="E5" i="8"/>
  <c r="Q2" i="8"/>
  <c r="O97" i="6"/>
  <c r="O89" i="6"/>
  <c r="J80" i="6"/>
  <c r="O79" i="6"/>
  <c r="O78" i="6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O23" i="6"/>
  <c r="J11" i="6"/>
  <c r="I11" i="6"/>
  <c r="G11" i="6"/>
  <c r="E11" i="6"/>
  <c r="C11" i="6"/>
  <c r="E6" i="6"/>
  <c r="E5" i="6"/>
  <c r="Q2" i="6"/>
  <c r="O97" i="5"/>
  <c r="O89" i="5"/>
  <c r="J80" i="5"/>
  <c r="O79" i="5"/>
  <c r="O78" i="5"/>
  <c r="O81" i="5" s="1"/>
  <c r="O96" i="5" s="1"/>
  <c r="O77" i="5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66" i="5" s="1"/>
  <c r="O67" i="5" s="1"/>
  <c r="O94" i="5" s="1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81" i="6" l="1"/>
  <c r="O96" i="6" s="1"/>
  <c r="O66" i="10"/>
  <c r="O67" i="10" s="1"/>
  <c r="O94" i="10" s="1"/>
  <c r="O66" i="11"/>
  <c r="O67" i="11" s="1"/>
  <c r="O94" i="11" s="1"/>
  <c r="O81" i="11"/>
  <c r="O96" i="11" s="1"/>
  <c r="O66" i="12"/>
  <c r="O67" i="12" s="1"/>
  <c r="O94" i="12" s="1"/>
  <c r="O81" i="12"/>
  <c r="O96" i="12" s="1"/>
  <c r="O73" i="13"/>
  <c r="O74" i="13" s="1"/>
  <c r="O95" i="13" s="1"/>
  <c r="O81" i="8"/>
  <c r="O96" i="8" s="1"/>
  <c r="O41" i="13"/>
  <c r="O93" i="13" s="1"/>
  <c r="O66" i="6"/>
  <c r="O67" i="6" s="1"/>
  <c r="O94" i="6" s="1"/>
  <c r="O73" i="8"/>
  <c r="O74" i="8" s="1"/>
  <c r="O95" i="8" s="1"/>
  <c r="O66" i="13"/>
  <c r="O67" i="13" s="1"/>
  <c r="O94" i="13" s="1"/>
  <c r="O41" i="12"/>
  <c r="O93" i="12" s="1"/>
  <c r="O98" i="12" s="1"/>
  <c r="O41" i="11"/>
  <c r="O93" i="11" s="1"/>
  <c r="O41" i="10"/>
  <c r="O93" i="10" s="1"/>
  <c r="O98" i="10" s="1"/>
  <c r="O41" i="8"/>
  <c r="O93" i="8" s="1"/>
  <c r="O98" i="8" s="1"/>
  <c r="O41" i="6"/>
  <c r="O93" i="6" s="1"/>
  <c r="O98" i="6" s="1"/>
  <c r="O41" i="5"/>
  <c r="O93" i="5" s="1"/>
  <c r="O98" i="5" s="1"/>
  <c r="O11" i="13"/>
  <c r="O11" i="12"/>
  <c r="O11" i="11"/>
  <c r="O11" i="10"/>
  <c r="O11" i="8"/>
  <c r="O11" i="6"/>
  <c r="O11" i="5"/>
  <c r="O98" i="11" l="1"/>
  <c r="O98" i="13"/>
  <c r="A6" i="3"/>
  <c r="A7" i="3" s="1"/>
  <c r="A8" i="3" s="1"/>
  <c r="A9" i="3" s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15" l="1"/>
  <c r="E4" i="11"/>
  <c r="E4" i="6"/>
  <c r="E4" i="13"/>
  <c r="E4" i="12"/>
  <c r="E4" i="8"/>
  <c r="E4" i="10"/>
  <c r="E4" i="9"/>
  <c r="E4" i="5"/>
  <c r="E4" i="2"/>
  <c r="AC1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73" i="2" l="1"/>
  <c r="O74" i="2" s="1"/>
  <c r="O95" i="2" s="1"/>
  <c r="O81" i="2"/>
  <c r="O96" i="2" s="1"/>
  <c r="O11" i="2"/>
  <c r="O66" i="2"/>
  <c r="O67" i="2" s="1"/>
  <c r="O94" i="2" s="1"/>
  <c r="O93" i="2"/>
  <c r="O98" i="2" s="1"/>
</calcChain>
</file>

<file path=xl/sharedStrings.xml><?xml version="1.0" encoding="utf-8"?>
<sst xmlns="http://schemas.openxmlformats.org/spreadsheetml/2006/main" count="1287" uniqueCount="286">
  <si>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</si>
  <si>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</si>
  <si>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</si>
  <si>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</si>
  <si>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</si>
  <si>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</si>
  <si>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</si>
  <si>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</si>
  <si>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</si>
  <si>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</si>
  <si>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</si>
  <si>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</si>
  <si>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</si>
  <si>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</si>
  <si>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</si>
  <si>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</si>
  <si>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</si>
  <si>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</si>
  <si>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</si>
  <si>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</si>
  <si>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</si>
  <si>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</si>
  <si>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</si>
  <si>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</si>
  <si>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</si>
  <si>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</si>
  <si>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</si>
  <si>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</si>
  <si>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</si>
  <si>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</si>
  <si>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</si>
  <si>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</si>
  <si>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</si>
  <si>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</si>
  <si>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</si>
  <si>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</si>
  <si>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</si>
  <si>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</si>
  <si>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</si>
  <si>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</si>
  <si>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</si>
  <si>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</si>
  <si>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</si>
  <si>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</si>
  <si>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</si>
  <si>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</si>
  <si>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</si>
  <si>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</si>
  <si>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</si>
  <si>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</si>
  <si>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</si>
  <si>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</si>
  <si>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</si>
  <si>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</si>
  <si>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</si>
  <si>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</si>
  <si>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</si>
  <si>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</si>
  <si>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</si>
  <si>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</si>
  <si>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</si>
  <si>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</si>
  <si>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</si>
  <si>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</si>
  <si>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</si>
  <si>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</si>
  <si>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</si>
  <si>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</si>
  <si>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</si>
  <si>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</si>
  <si>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</si>
  <si>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</si>
  <si>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</si>
  <si>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</si>
  <si>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</si>
  <si>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</si>
  <si>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</si>
  <si>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</si>
  <si>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</si>
  <si>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</si>
  <si>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</si>
  <si>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</si>
  <si>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</si>
  <si>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</si>
  <si>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</si>
  <si>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</si>
  <si>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</si>
  <si>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</si>
  <si>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</si>
  <si>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</si>
  <si>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</si>
  <si>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</si>
  <si>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</si>
  <si>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</si>
  <si>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</si>
  <si>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</si>
  <si>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</si>
  <si>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</si>
  <si>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</si>
  <si>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</si>
  <si>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CIENCIAS HUMANAS Y ARTES</t>
  </si>
  <si>
    <t xml:space="preserve">CUNDINAMARCA </t>
  </si>
  <si>
    <t>BOGOTA DC</t>
  </si>
  <si>
    <t>PERSONAL</t>
  </si>
  <si>
    <t>CHA -P -09-9</t>
  </si>
  <si>
    <t xml:space="preserve">4 COPIAS DE LIBROS </t>
  </si>
  <si>
    <t xml:space="preserve">VIVAS BARRERA </t>
  </si>
  <si>
    <t>TANIA GIOVANNA</t>
  </si>
  <si>
    <t>8102023
3002936817</t>
  </si>
  <si>
    <t>vivastania@gmail.com</t>
  </si>
  <si>
    <t xml:space="preserve">CRA 42 NO 1G 28 BARRIO EL JAZMIN </t>
  </si>
  <si>
    <t>MAGISTER EN CIENCIA POLITICA - UNIVERSIDAD JEAN MOULIN LYON  - FRANCIA - 25-01-2008</t>
  </si>
  <si>
    <t>ESPECIALISTA EN DERECHO CONSTITUCIONAL - UNIVERSIDAD NACIONAL DE COLOMBIA - 16-09-2005</t>
  </si>
  <si>
    <t>ABOGADA  - UNIVERSIDAD NACIONAL DE COLOMBIA - 01-10-2004</t>
  </si>
  <si>
    <t>DOCTORADO EN DERECHO PUBLICO - UNIVERSIDAD DE PAU ET DES PAYS DE LADOUR - FRANCIA - 22-04-2014</t>
  </si>
  <si>
    <t xml:space="preserve">LOSADA POSADA </t>
  </si>
  <si>
    <t>BENJAMIN</t>
  </si>
  <si>
    <t>CRA 21 NO 37 64</t>
  </si>
  <si>
    <t>ABOGADO - UNIVERSIDAD LA GRAN COLOMBIA - 11-12-1981</t>
  </si>
  <si>
    <t>MAGISTER EN ECONOMIA PUBLICA Y ADMINISTRATIVA - EEUU. 19-05-1986</t>
  </si>
  <si>
    <t>DOCTOR EN CIENCIAS DE LA EDUCACION CON ENFASIS EN INVESTIGACION EVALUACION Y FORMULACION DE PROYECTOS EDUCATIVOS - UNIVERSIDAD METROPOLITANA DE  EDUCACION CIENCIA Y TECNOLOGIA UMCIT - PANAMA- 15-10-2014</t>
  </si>
  <si>
    <t xml:space="preserve">PEÑA OCAMPO </t>
  </si>
  <si>
    <t>JHON JAIRO</t>
  </si>
  <si>
    <t>2642198
310292108</t>
  </si>
  <si>
    <t>jhonja19@gmai.com</t>
  </si>
  <si>
    <t xml:space="preserve">CRA 4 NO 48 60 BARRIO PIEDRA PINATADA </t>
  </si>
  <si>
    <t>IBAGUE</t>
  </si>
  <si>
    <t xml:space="preserve">TOLIMA </t>
  </si>
  <si>
    <t>ABOGADO  - UNIVERSIDAD COOPERATIVA DE COLOMBIA - 14-03 2003</t>
  </si>
  <si>
    <t>ESPECIALISTA EN DERECHO ADMINISTRATIVO - UNIVERSIDAD DEL ROSARIO - 18-11-2005
ESPECIALISTA EN DERECHO PROBATORIO - UNIVERSIDAD CATOLICA DE COLOMBIA - 9-05-2009</t>
  </si>
  <si>
    <t>MAESTRIA EN DERECHO CON ENFASIS EN RESPONSABILIDAD CONTRACTUAL Y EXTRA CONTRACTUAL CIVIL Y DEL ESTADO  - UNIVERSIDAD EXTERNADO DE COLOMBIA - 27-01-2015</t>
  </si>
  <si>
    <t xml:space="preserve">CASTRO GUIZA </t>
  </si>
  <si>
    <t xml:space="preserve">OMAR ERNESTO </t>
  </si>
  <si>
    <t>2774246
3156173188</t>
  </si>
  <si>
    <t>omarc75@hotmail.com</t>
  </si>
  <si>
    <t>CRA 14 NO 46 157 CONDOMINIO BUENAVISTA  TORRE 4 APTO 206</t>
  </si>
  <si>
    <t>ABOGADO  - UNIVERSIDAD COOPERATIVA DE COLOMBIA - 09-05-2008</t>
  </si>
  <si>
    <t>ESPECIALISTA EN DERECHO LABORAL - UNIVERSIDAD DE IBAGUE - 26-09-2008</t>
  </si>
  <si>
    <t>MAGISTER EN DERECHO - UNIVERSIDAD SERGIO ARBOLEDA - 20-11-2012</t>
  </si>
  <si>
    <t>DOCTORADO ACTUALMENTE ESTUDIANDO</t>
  </si>
  <si>
    <t xml:space="preserve">GUTIERREZ SALAZAR </t>
  </si>
  <si>
    <t xml:space="preserve">MARTHA LILIANA </t>
  </si>
  <si>
    <t>mgutierrez@outlook.com</t>
  </si>
  <si>
    <t xml:space="preserve">CRA 19 NO 39B 43 APTO 303 </t>
  </si>
  <si>
    <t>ABOGADA - UNIVERSIDAD DE CALDAS - 31-08-2001</t>
  </si>
  <si>
    <t>ESPECIALISTA EN INSTITUCIONES JURICO PENALES - UNIVERSIDAD NACIONAL DE COLOMBIA - BOGOTA - 15-10-2003</t>
  </si>
  <si>
    <t>MASTER UNIVERSITARIO EN ESTUDIOS LATINO AMERICANOS - UNIVERSIDAD DE SALAMANCA - 17-11-2011</t>
  </si>
  <si>
    <t xml:space="preserve">DOCTORADO PROXIMA A SUSTENTAR TESIS </t>
  </si>
  <si>
    <t>ZARTA MARTINEZ</t>
  </si>
  <si>
    <t>DIEGO FERNANDO</t>
  </si>
  <si>
    <t>2682688
3153368220</t>
  </si>
  <si>
    <t>dzm23@hotmail.com</t>
  </si>
  <si>
    <t>CRA 5 NO 68 16 NIZA NORTE</t>
  </si>
  <si>
    <t>ABOGADO  - UNIVERSIDAD COOPERATIVA DE COLOMBIA - 15-03-2005</t>
  </si>
  <si>
    <t>ESPECIALISTA EN CIENCIAS ADMINISTRATIVAS Y CONSTITUCIONALES - UNIVERSIDAD CATOLICA DE COLOMBIA - 8-05-2010</t>
  </si>
  <si>
    <t>MAGISTER EN ADMINISTRACION DE EMPRESAS CON ESPECIALIDAD EN GESTION INTEGRADA DE LA CALIDAD SEGIRIDAD Y MEDIO AMBIENTE - UNIVERSIDAD DEL MAR  17-07-2013</t>
  </si>
  <si>
    <t>1 LIBRO</t>
  </si>
  <si>
    <t xml:space="preserve">ARIAS HENAO </t>
  </si>
  <si>
    <t xml:space="preserve">DIANA PATRICIA </t>
  </si>
  <si>
    <t>6783963
3142348999</t>
  </si>
  <si>
    <t>ariashenaoabogados@hotmail.com</t>
  </si>
  <si>
    <t>CRA 55B NO 186 81 APTO 202 INT 7</t>
  </si>
  <si>
    <t>ABOGADO - UNIVERSIDAD SANTO TOMAS - 25-03-2004</t>
  </si>
  <si>
    <t>ESPECIALISTA EN DEERCHO DE TELECOMUNICACIONES - UNIVERSIDAD DEL ROSARIO - 19-08-2005</t>
  </si>
  <si>
    <t>MAGISTER EN RELACIONES INTERNACIONALES - UNIVERSIDAD NACIONAL DE LA PLATA - ARGENTINA - 4-09-2008</t>
  </si>
  <si>
    <t xml:space="preserve">CASTILLO MORALES </t>
  </si>
  <si>
    <t>EDGAR DARIO</t>
  </si>
  <si>
    <t>castilloedgardario@hotmail.com</t>
  </si>
  <si>
    <t xml:space="preserve">URQUIZA 717 5B </t>
  </si>
  <si>
    <t xml:space="preserve">CUIDAD AUTONOMA DE BUENOS AIRES </t>
  </si>
  <si>
    <t xml:space="preserve">ARGENTINA </t>
  </si>
  <si>
    <t>ABOGADO - UNIVERSIDAD PEDAGOGICA Y TECNOLOGICA DE COLOMBIA - TUNJA - 14-12-201</t>
  </si>
  <si>
    <t>MAGISTER EN RELACIONES INTERNACIONALES - UNIVERSIDAD NACIONAL DE LA PLATA - ARGENTINA - 18-02-2013</t>
  </si>
  <si>
    <t xml:space="preserve">DOCTOR EN CIENCIAS  JURIDICAS - UNIVERSIDAD DEL SALVADOR - ARGENTINA - ACTUALMENTE ESTUDIANDO </t>
  </si>
  <si>
    <t>ELECTRONICO</t>
  </si>
  <si>
    <t xml:space="preserve">GONZALEZ RUA </t>
  </si>
  <si>
    <t>JUAN DIEGO</t>
  </si>
  <si>
    <t>juandiegoo@gmail.com</t>
  </si>
  <si>
    <t>ARANGUREN1552  APTO 5 B</t>
  </si>
  <si>
    <t xml:space="preserve">BUENOS AIRES </t>
  </si>
  <si>
    <t>ESPECIALISTA EN DERECHO CIVIL AREA DE RESPONSABILIDAD CIVIL CONTRACTUAL Y EXTRACONTRACTUAL Y DEL ESTADO- UNIVERSIDAD AUTONOMA LATINOAMERICA - MEDELLIN - 7-02-2007</t>
  </si>
  <si>
    <t>ABOGADO - UNIVERSIDAD AUTONOMA LATINOAMERICA - MEDELLIN - 22-04-2005
 FILOSOFO - UNIVERSIDAD DE ANTIOQUIA - 14-10-2011</t>
  </si>
  <si>
    <t>MAGISTER CIENCIAS HUMANAS Y SOCIALES - CON ENFSIS EN INVESTIGACION - UNIVERSIDAD DE BESANCON-  ARGENTINA - 09-12-2013
MAGISTER EN HISTORIA - UNIVERSIDAD NACIONAL DE COLOMBIA - 11-04-2014</t>
  </si>
  <si>
    <t>DOCTOR EN FILOSOFIA - ACTUALMENTE ESTUDIANDO</t>
  </si>
  <si>
    <t>VLADIMIR</t>
  </si>
  <si>
    <t xml:space="preserve">TOBON PERILLA </t>
  </si>
  <si>
    <t>4159930
3102860365</t>
  </si>
  <si>
    <t>vladimir232002@gmail.com</t>
  </si>
  <si>
    <t xml:space="preserve">BORDEUX </t>
  </si>
  <si>
    <t xml:space="preserve">FRANCIA </t>
  </si>
  <si>
    <t>ABOGADO - UNIVERSIDAD NACIONAL DE COLOMBIA - BOGOTA - 17-09-2008</t>
  </si>
  <si>
    <t>ESPECIALISTA EN DERECHO LABORAL Y SEGURIDAD SOCIAL - UNIVURSIDAD LIBRE - 25-09-2012</t>
  </si>
  <si>
    <t>MAGISTER EN DERECHO - UNIVERSIDAD NACIONAL DE COLOMBIA - 04-10-2011</t>
  </si>
  <si>
    <t xml:space="preserve">CERTIFICADO </t>
  </si>
  <si>
    <t>7 LIBOS 
2 COPIAS DE CARTILLAS</t>
  </si>
  <si>
    <t>HERREÑO HERNANDEZ</t>
  </si>
  <si>
    <t>ANGEL LIBARDO</t>
  </si>
  <si>
    <t>libardo@ilsa.org.co</t>
  </si>
  <si>
    <t xml:space="preserve">CALLE 181C NO 9   30 INT 1 APTO 402 </t>
  </si>
  <si>
    <t>LICENCIADO EN CIENCIAS SOCIALES - UNIVERSIDAD PEDAGOGICA NACIONAL - 3 08-1990
 ABOGADO - UNIVERSIDAD NACIONAL DE COLOMBIA - 14-10-1999</t>
  </si>
  <si>
    <t>ESPECIALISTA EN DERECHO CONSTITUCIONAL - UNIVERSIDAD NACIONAL DE COLOMBIA - 01-03-2007</t>
  </si>
  <si>
    <t>MAGISTER EN INVESTIGACION SOCIAL INTERDISCIPLINARIA - UNIVERSIDAD DISTRITAL FRANCISCO JOSE DE CALDAS - 26-09-2014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</si>
  <si>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</si>
  <si>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</si>
  <si>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</si>
  <si>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</si>
  <si>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</si>
  <si>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</si>
  <si>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</si>
  <si>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</si>
  <si>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</si>
  <si>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</si>
  <si>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</si>
  <si>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</si>
  <si>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</si>
  <si>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>INVESTIGACIÓN SOCIOJURÍDICA</t>
  </si>
  <si>
    <t xml:space="preserve">
ABOGADO CON MAESTRÍA O DOCTORADO EN DERECHO O EN EL ÁREA DE LAS CIENCIAS SOCIALES O HUMANAS. CON EXPERIENCIA EN INVESTIGACIÓN SOCIO-JURÍDICA O PUBLICACIONES EN EL ÁREA. CON EXPERIENCIA DOCENTE UNIVERSITARIA.
</t>
  </si>
  <si>
    <t>ZARTA MARTINEZ DIEGO FERENANDO</t>
  </si>
  <si>
    <t>ESPECIALISTA EN CIENCIAS ADMINISTRATIVAS Y CONSTITUCIONALES - UNIVERSIDAD CATOLICA DE COLOMBIA - 8-05-2010 MAGISTER EN ADMINISTRACION DE EMPRESAS CON ESPECIALIDAD EN GESTION INTEGRADA DE LA CALIDAD SEGIRIDAD Y MEDIO AMBIENTE - UNIVERSIDAD DEL MAR  17-07-2013</t>
  </si>
  <si>
    <t>NO ACREDITA EXPERIENICA DE INVESTIGACIÓN EN EL AREA DEL CONCURSO</t>
  </si>
  <si>
    <t>GUTIERREZ SALAZAR MARTHA LILIANA</t>
  </si>
  <si>
    <t>ESPECIALISTA EN INSTITUCIONES JURICO PENALES - UNIVERSIDAD NACIONAL DE COLOMBIA - BOGOTA - 15-10-2003 MASTER UNIVERSITARIO EN ESTUDIOS LATINO AMERICANOS - UNIVERSIDAD DE SALAMANCA - 17-11-2011</t>
  </si>
  <si>
    <t>ARIAS HENAO DIANA PATRICIA</t>
  </si>
  <si>
    <t>DOCTORADO EN RELACIONES INTERNACIONAL UNIVERSIDA DE LA PLATA. TRAMITE DE GRADO</t>
  </si>
  <si>
    <t>ESPECIALISTA EN DEERCHO DE TELECOMUNICACIONES - UNIVERSIDAD DEL ROSARIO - 19-08-2005 MAGISTER EN RELACIONES INTERNACIONALES - UNIVERSIDAD NACIONAL DE LA PLATA - ARGENTINA - 4-09-2008 DOCTORADO EN RELACIONES INTERNACIONAL UNIVERSIDA DE LA PLATA. TRAMITE DE GRADO</t>
  </si>
  <si>
    <t>GRUPO COSNTUCLINICAS 3 MESES:0,25 PUNTOS,  CABLE BELLO  TELEVISION 2 MESES: 0,16 PUNTOS, SECRETARIA DISTRITAL DE DESARROLLO ECONOMICO 4 MESES: 0,33 PUNTOS,SERVIOFTALMOS S.A 18 MESES: 1,5 PUNTOS. ESDEGUE 4 MESES:0,33 PUNTOS GRUPO DE INVESTIGACIONGRINSALUD 18 MESES: 1,5 PUNTOS. EL RESTO DE LAS CERTIFICACIONES NO CUMPLEN LOS TEMRINOS DE REFERECNIA DEL CONCURSO</t>
  </si>
  <si>
    <t xml:space="preserve"> UNIVERSIDAD MILITAR DDE GRANADA TIEMPO COMLETO 3 MESES: 0,25 PUNTOS. ESCUELA  MILITAR DE CADETES 324 HORAS: 0,67, UNIVERSIDAD AGRARIA 1 AÑO. 1 PUNTO.UNIVERSIDAD DISTRITAL168 HORAS: 0,33 PUTNOS,  UNIVERSIDA DLIBRE 11 PUNTOS: 0,25 PUNTOS,  UNIVERSIDAD AGRARIA  6 MESES. 0,5 PUNTOS. CATEDRA 228 HORAS. 0,47 HORAS</t>
  </si>
  <si>
    <t>ARTICULO  REVISTA INDEXADA A2 REVISTA DE RELACIONES INTERNACIONALES 2014: 4 PUNTOS. ARTICULO REVISTA INDEXADA B REVISTA DE DERECHO PUBLICO 2014: 2 PUNTOS,  REVSITA INDEXADA C TECNURA 2011: 2 PUNTOS, ARTICULO ESTUDIOS DE SEGURIDAD Y DEFENSA 2014 :2 PUNTOS. SE ASIGNA EL MAXIMO DE PUNTOS.</t>
  </si>
  <si>
    <t xml:space="preserve">CASTRO GUIZA OMAR ERNESTO </t>
  </si>
  <si>
    <t>CASTRO GUIZA OMAR ERNESTO</t>
  </si>
  <si>
    <t>DOCTORADO EN DERECHO   UNIVERSIDAD SANTO TOMAS EN CURSO</t>
  </si>
  <si>
    <t>ESPECIALISTA EN DERECHO LABORAL - UNIVERSIDAD DE IBAGUE - 26-09-2008 MAGISTER EN DERECHO - UNIVERSIDAD SERGIO ARBOLEDA - 20-11-2012 DOCTORADO EN DERECHO   UNIVERSIDAD SANTO TOMAS EN CURSO</t>
  </si>
  <si>
    <t>UNIVERSIDAD COOPEATIVA  COORDINADOR DE PROGRAMA 6 MESES. 0,5 PUNTOS,  UNIVERSIDAD COOPERATIVA DE COLOMBIA COORDIANDOR DE INVESTIAGCIONES 2 MESES:0,20 PUNTOS. UNIVERSIDAD COOPEATIVA   COORDIANDOR COMITÉ DE INVESTIGACONES PROGRAMA DE DERECHO 22 MESES:1,83 PUNTOS. LA DEMAS CERTIFICACION NO CUMPLEN LOS TERMINOS DE REFERENCIA DEL CONCRURSO</t>
  </si>
  <si>
    <t>PROFESORA CATEDRATICO UTOLIMA 1488 HORAS: 3,1 PUNTOS. PROFESOR TIEMPO COMPLETO UNIVERSIDAD COOPERATIVA DE COLOMBIA 14 MESES. 4,26 PUNTOS. LA DEMAS CERTIFICACION NO CUMPLEN LOS TERMINOS DE REFERENCIA DEL CONCRURSO</t>
  </si>
  <si>
    <t>ARTICULO REVISTA INDEXADA C CRITERIOS 2012: 2 PUNTOS.  ARTICULO REVISTA INDEXADA C PRINCIPIA IURUIS 2012: 2 PUNTOS. ARTICULO REVISTA INDEXADA C CRITERIOS 2013: 2 PUNTOS ARTICULO REVISTA INDEXADA C VIA UIRIS 2013: 2 PUNTOS. ARTICULO REVISTA NO INDEXADA VIA INVENIENDI ET 2012 : 0,5 PUNTOS ARTICULO REVISTA NO INDEXADA REVISTA INTERNACIONAL Y COMPRADA DE  RELACIONES LABORALES 2013 : 0,5 PUNTOS ARTICULO REVISTA NO INDEXADA REVISTA INTERNACIONAL Y COMPRADA DE  RELACIONES LABORALES ET 2014 : 0,5 PUNTOS</t>
  </si>
  <si>
    <t>VIVAS BARRERA TANIA GIOVANNA</t>
  </si>
  <si>
    <t>ESPECIALISTA EN DERECHO CONSTITUCIONAL - UNIVERSIDAD NACIONAL DE COLOMBIA - 16-09-2005 MAGISTER EN CIENCIA POLITICA - UNIVERSIDAD JEAN MOULIN LYON  - FRANCIA - 25-01-2008</t>
  </si>
  <si>
    <t>CONVENIO UNIVERSIDAD NACIONAL Y  INTERNATIONAL TRAINING PROGRAME… 6 MESES:0,5 PUNTOS. TRIBUNAL SUPERIOR DE BOGOTA 4 MESES: 0,38 PUNTOS. LAS DEMAS CERTIFICIAICONES NO CUMPLEN CON LOS TERMINOS DE REFERNCIA  DEL CONCURSO</t>
  </si>
  <si>
    <t>PROFESORA CATEDRATICA UNIVERSIDAD NACIONAL 2352 HORAS: 4,9 PUNTOS.PROFESORA TIEMPO  COMPLETO UNIVERSIDAD CATOLICA 36 MESES: 3 PUNTOS. SE AIGAN EL MAXIMO DE PUNTOS</t>
  </si>
  <si>
    <t>ARTICULO REVISTA INDEXADA C PENSAMIENTO JURIDICO 2011: 2 PUNTOS. ARTICULO REVISTA INDEXADA B ENTRAMADO 2012: 2 PUNTOS. ARTICULO REVISTA INDEXADA B LOGOS CIENCIA Y TECNOLOGIA 2013: 2 PUNTOS.ARTICULO REVISTA INDEXADA C RATIO JURIS 2014: 2 PUNTOS. ARTICULO REVISTA INDEXADA B ENTRAMADO 2014: 2 PUNTOS. SE ASIGAN EL MAXIMO DE PUNTOS</t>
  </si>
  <si>
    <t>ABOGADO - UNIVERSIDAD COOPERATIVA DE COLOMBIA - IBAGUÉ - 14/03/2003</t>
  </si>
  <si>
    <t>ESPECIALISTA EN DERECHO ADMINISTRATIVO - UNIVERSIDAD DEL ROSARIO - BOGOTÁ - 18/11/2005
ESPECIALISTA EN DERECHO PROBATORIO - UNIVERSIDAD CATÓLICA DE COLOMBIA - IBAGUÉ - 09/05/2009
ESPECIALISTA EN DERECHO DEL TRABAJO - UNIVERSIDAD NACIONAL DE COLOMBIA - BOGOTÁ - 18/08/2011  MAGISTER EN DERECHO CON ÉNFASIS EN RESPOSABILIDAD CONTRACTUAL Y EXTRACONTRACTUAL CIVIL Y DEL ESTADO - UNIVERSIDAD EXTERNADO DE COLOMBIA - BOGOTÁ - 27/01/2015</t>
  </si>
  <si>
    <t>PEÑA OCAMPO JHON JAIRO</t>
  </si>
  <si>
    <t xml:space="preserve">ESPECIALISTA EN DERECHO ADMINISTRATIVO - UNIVERSIDAD DEL ROSARIO - BOGOTÁ - 18/11/2005
ESPECIALISTA EN DERECHO PROBATORIO - UNIVERSIDAD CATÓLICA DE COLOMBIA - IBAGUÉ - 09/05/2009
ESPECIALISTA EN DERECHO DEL TRABAJO - UNIVERSIDAD NACIONAL DE COLOMBIA - BOGOTÁ - 18/08/2011 </t>
  </si>
  <si>
    <t>MAGISTER EN DERECHO CON ÉNFASIS EN RESPOSABILIDAD CONTRACTUAL Y EXTRACONTRACTUAL CIVIL Y DEL ESTADO - UNIVERSIDAD EXTERNADO DE COLOMBIA - BOGOTÁ - 27/01/2015</t>
  </si>
  <si>
    <t>LOTERIA DEL TOLIMA 11 MESES:0,91 PUNTOS, DIRECTO DEPT ADMISNITRATIVO DE ASUNTOS JURIDICOS GOBERNACION DEL TOLIMA 36 MESES: 3 PUNTOS, ABOGADO COOPERATIVA TRANSPORTE MEGATAXI 36 MESES: 3 PUNTOS. SE ASIGNA EL MAXIMO DE PUNTOS.</t>
  </si>
  <si>
    <t>PROFESOR CATEDRATICO  UNIVERSIDAD COOPERATIVA DE COLOMBIA 3328 HORAS: 6,93 PUNTOS, PROFESOR CATEDRATICO UNIVERSIDAD DEL TOLIMA. SE ASIGAN EL MAXIMO DE PUNTOS.</t>
  </si>
  <si>
    <t>ARTICULO REVSIT AINDEXADA C MAGISTRO. 2012: 2 PUNTOS</t>
  </si>
  <si>
    <t>TOBON PERILLA VLADIMIR</t>
  </si>
  <si>
    <t>ESPECIALISTA EN DERECHO LABORAL Y SEGURIDAD SOCIAL - UNIVURSIDAD LIBRE - 25-09-2012 MAGISTER EN DERECHO - UNIVERSIDAD NACIONAL DE COLOMBIA - 04-10-2011</t>
  </si>
  <si>
    <t>UNIVERSIDAD NACIONAL DE COLOMBIA 10 MESES:0,83 PUNTOS.  RAMA JUDICIAL DEL PODER PUBLICO 17 MESES: 1,41 PUNTOS, UNAL OFICINA JURIDICA 4 MESES:0,33 PUNTOS MISNTERIO DE TRABAJO 18 MESES: 1,5 PUNTOS. LA DEMAS CERTIFICIONES NO CUMPLEN LOS TERMINOS DE REFERENCIA DEL CONCURSO</t>
  </si>
  <si>
    <t>PROFESOR TIEMPO COMPLETO UNIAGRARIA 11 MESES: 0,91 PUNTOS,  PROFESOR CATEDRATICO UNAL 512 HORAS: 1,06 PUNTOS,  PROFESOR CATEDRATICO  UNIVERSIDAD AUTONOMA DE COLOMBIA 816 HORAS: 1,71 PUNTOS.  UNIVERISIDAD SAN BUENAVENTURA 32 HORAS: 0,06.LA DEMAS CERTIFICIONES NO CUMPLEN LOS TERMINOS DE REFERENCIA DEL CONCURSO</t>
  </si>
  <si>
    <t>MATERIAL DIVULGATIVO UNAL 2011. 0,5 PUNTOS.MATERIAL DIVULGATIVO UNAL 2013. 0,5 PUNTOS.</t>
  </si>
  <si>
    <t>HERREÑO HERNANDEZ  ANGEL LIBARDO</t>
  </si>
  <si>
    <t>HERREÑO HERNANDEZ ANGEL LIBARDO</t>
  </si>
  <si>
    <t xml:space="preserve">
 ABOGADO - UNIVERSIDAD NACIONAL DE COLOMBIA - 14-10-1999</t>
  </si>
  <si>
    <t>ESPECIALISTA EN DERECHO CONSTITUCIONAL - UNIVERSIDAD NACIONAL DE COLOMBIA - 01-03-2007 MAGISTER EN INVESTIGACION SOCIAL INTERDISCIPLINARIA - UNIVERSIDAD DISTRITAL FRANCISCO JOSE DE CALDAS - 26-09-2014</t>
  </si>
  <si>
    <t>INSITITUTO PARA  UNA SOCIEDAD Y DERECHO ALTERNATIVOS ILSA  14 AÑOS: 5 PUNTOS SE ASIGAN EL MAXIMO DE PUNTOS</t>
  </si>
  <si>
    <t>PROFESOR CATEDRATICO  UNIVERSIDAD PEDAGOGICA NACIONAL 38 HORAS: 0,76 PUNTOS. LA DEMAS CERTIFICIANOES NO CUMPLEN LOS TERMINOS DE REFERENCIA DEL CONCURSO</t>
  </si>
  <si>
    <t>CAPITULO EN LIBRO EDUCACION SUPERIOR  CUN EDT CUN 2014: 0,55 PUNTOS. MATERIAL DIVULGATIVO LOS DERECHOS SOCIALES EN LA LUCHA.. ILSA 2010: 0,5 PUNTOS ATERIAL DIVULGATIVO LOS DERECHOS SOCIALES EN LOS PLANES DE DESARROLLO.. ILSA 2012: 0,5 PUNTOSATERIAL DIVULGATIVO LOSPRINCIPIOS PROCESALES DEL DERECHO GLOBAL.. ILSA 2013: 0,5 PUNTOS. LA DEMAS PUBLICACIONES NO CUMPLEN LOS TERMINOS DE REFERENCIA DEL CONCURSO</t>
  </si>
  <si>
    <t>PRESELECCIONADA</t>
  </si>
  <si>
    <t>LOSADA POSADA BENJAMIN</t>
  </si>
  <si>
    <t>MAGISTER EN ECONOMIA PUBLICA Y ADMINISTRATIVA - EEUU. 19-05-1986 DOCTOR EN CIENCIAS DE LA EDUCACION CON ENFASIS EN INVESTIGACION EVALUACION Y FORMULACION DE PROYECTOS EDUCATIVOS - UNIVERSIDAD METROPOLITANA DE  EDUCACION CIENCIA Y TECNOLOGIA UMCIT - PANAMA- 15-10-2014</t>
  </si>
  <si>
    <t>VERITAS  AID. 34 MESES: 2,8 PUNTOS, CIDCA INVESTIGADOR  27 MESES. 2,5 PUNTOS. SE ASIGNA EL MAXIMO DE PUNTOS</t>
  </si>
  <si>
    <t>LA CERTIFICACION NO CUMPLE CON LOS TERMINOS DE REFERENCIA DEL CONCURSO</t>
  </si>
  <si>
    <t>CASTILLO MORALES EDGAR DARIO</t>
  </si>
  <si>
    <t>CASTILLLO MORALES EDGAR DARO</t>
  </si>
  <si>
    <t>DOCTOR EN CIENCIAS  JURIDICAS - UNIVERSIDAD DEL SALVADOR - ARGENTINA - ACTUALMENTE ESTUDIANDO</t>
  </si>
  <si>
    <t>MAGISTER EN RELACIONES INTERNACIONALES - UNIVERSIDAD NACIONAL DE LA PLATA - ARGENTINA - 18-02-2013 DOCTOR EN CIENCIAS  JURIDICAS - UNIVERSIDAD DEL SALVADOR - ARGENTINA - ACTUALMENTE ESTUDIANDO</t>
  </si>
  <si>
    <t>REGSITRADURIA NACIONAL DE ESTADO CIVIL 5 AÑOS. 5 PUNTOS.  CENSUD INVESTIGADOR. SE ASIGAN EL  MAXIMO DE PUNTOS</t>
  </si>
  <si>
    <t>MATERIAL DIVULGATIVO DOCUEMNTOS DE TRABAJO  2010: 0,5 PUNTOS MATERIAL DIVULGATIVO INFORME DE INTEGRACION EN AMERICA….  2010: 0,5 PUNTOS MATERIAL DIVULGATIVO INFORME DE INTEGRACION EN AMERICA….  2011: 0,5 PUNTOS MATERIAL DIVULGATIVO GLOBAL IURE   2013: 0,5</t>
  </si>
  <si>
    <t>GONZALEZ RUA JUAN DIEGO</t>
  </si>
  <si>
    <t>GONZALEZ RUA JAN DIEGO</t>
  </si>
  <si>
    <t>ESPECIALISTA EN DERECHO CIVIL AREA DE RESPONSABILIDAD CIVIL CONTRACTUAL Y EXTRACONTRACTUAL Y DEL ESTADO- UNIVERSIDAD AUTONOMA LATINOAMERICA - MEDELLIN - 7-02-200</t>
  </si>
  <si>
    <t>ESPECIALISTA EN DERECHO CIVIL AREA DE RESPONSABILIDAD CIVIL CONTRACTUAL Y EXTRACONTRACTUAL Y DEL ESTADO- UNIVERSIDAD AUTONOMA LATINOAMERICA - MEDELLIN - 7-02-200 MAGISTER CIENCIAS HUMANAS Y SOCIALES - CON ENFSIS EN INVESTIGACION - UNIVERSIDAD DE BESANCON-  ARGENTINA - 09-12-2013
MAGISTER EN HISTORIA - UNIVERSIDAD NACIONAL DE COLOMBIA - 11-04-2014</t>
  </si>
  <si>
    <t>ESCUELA NACIONAL  ENS 40 MESES.3,33 PUNTOS</t>
  </si>
  <si>
    <t>PROFESOR CATEDRATICO UNIVERSIDAD DE ANTIOQUIA 80 HORAS: 0,16 PUNTOS, PROFESOR CATEDRATICO UNAL COLOMBIA 96 HORAS: 0,2 PUNTOS</t>
  </si>
  <si>
    <t>GUITIERREZ SALAZAR MARTHA LILIANA</t>
  </si>
  <si>
    <t xml:space="preserve">
 ABOGADO - UNIVERSIDAD DE CALDAS 31/08/2001</t>
  </si>
  <si>
    <t>ESPECIALISTA EN INSTITUCIONES JURIDICO PENALES. UNAL .15/10/2003</t>
  </si>
  <si>
    <t>MAGISTER EN ESTUDIOS LATINOAMERICANOS. UNIVERSIDAD DE SALAMANCA. 2011</t>
  </si>
  <si>
    <t>DOCTORADO. UNIVERSIDAD DE SALAMANCA. EN CURSO</t>
  </si>
  <si>
    <t>IMINISTERIO DE LA PROTECION SOCIAL: 4 PUNTOS. UNIVERSIDAD NACIONAL  1 AÑO: 1 PUNTO. SE ASIGAN EL MAXIMO PUNTAJE</t>
  </si>
  <si>
    <t>PROFESOR CATEDRATICO  UNIVERSIDAD NACIONAL 60 HORAS: 0,12 PUNTOS. PROFESORA CATEDRATICA UNIVERSIDAD SERGIO ARBOLEDA 352 HORAS: 0,73 PUNTOS.</t>
  </si>
  <si>
    <t>ARTICULO EN REVISTA HOMOLOGADA A1. AMERICA LATINA HOY: 4 PUNTOS. PONENCIACON PUBLICACION DE MEMORIA XIV ENCUENTRO DE LATINOAMERICANISTAS ESPAÑOLES…. 2010. : 0.5 PUNTOS. LA DEMAS PRODUCCIÓN INTELECTUAL NO CUMPE CON LOS TERMINOS DE REFERENCIA DEL CONCURSO.</t>
  </si>
  <si>
    <t xml:space="preserve">                                                    LISTADO DEFINITIVO DE PRESELECCIONADOS AL CÓDIGO DE CONCURSO CHA-P-09-9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</si>
</sst>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5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133351</xdr:rowOff>
    </xdr:from>
    <xdr:to>
      <xdr:col>1</xdr:col>
      <xdr:colOff>733425</xdr:colOff>
      <xdr:row>1</xdr:row>
      <xdr:rowOff>333375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1"/>
          <a:ext cx="1362075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ladimir232002@gmail.com" TargetMode="External"/><Relationship Id="rId3" Type="http://schemas.openxmlformats.org/officeDocument/2006/relationships/hyperlink" Target="mailto:omarc75@hotmail.com" TargetMode="External"/><Relationship Id="rId7" Type="http://schemas.openxmlformats.org/officeDocument/2006/relationships/hyperlink" Target="mailto:juandiegoo@gmail.com" TargetMode="External"/><Relationship Id="rId2" Type="http://schemas.openxmlformats.org/officeDocument/2006/relationships/hyperlink" Target="mailto:jhonja19@gmai.com" TargetMode="External"/><Relationship Id="rId1" Type="http://schemas.openxmlformats.org/officeDocument/2006/relationships/hyperlink" Target="mailto:vivastania@gmail.com" TargetMode="External"/><Relationship Id="rId6" Type="http://schemas.openxmlformats.org/officeDocument/2006/relationships/hyperlink" Target="mailto:ariashenaoabogados@hotmail.com" TargetMode="External"/><Relationship Id="rId5" Type="http://schemas.openxmlformats.org/officeDocument/2006/relationships/hyperlink" Target="mailto:dzm23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gutierrez@outlook.com" TargetMode="External"/><Relationship Id="rId9" Type="http://schemas.openxmlformats.org/officeDocument/2006/relationships/hyperlink" Target="mailto:libardo@ilsa.org.c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2"/>
  <sheetViews>
    <sheetView topLeftCell="J10" zoomScale="80" zoomScaleNormal="80" workbookViewId="0">
      <selection activeCell="L15" sqref="L15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30.109375" style="3" customWidth="1"/>
    <col min="5" max="5" width="28.8867187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4.44140625" style="142" customWidth="1"/>
    <col min="10" max="10" width="20.44140625" style="4" customWidth="1"/>
    <col min="11" max="11" width="39.6640625" style="2" customWidth="1"/>
    <col min="12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18.33203125" style="2" customWidth="1"/>
    <col min="18" max="18" width="8.88671875" style="2" customWidth="1"/>
    <col min="19" max="19" width="39.44140625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8" x14ac:dyDescent="0.4">
      <c r="A1" s="195" t="s">
        <v>100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C1" s="118">
        <f>COUNTA(C:C)-1</f>
        <v>11</v>
      </c>
    </row>
    <row r="2" spans="1:29" ht="15" thickBot="1" x14ac:dyDescent="0.35">
      <c r="A2" s="195" t="s">
        <v>104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199" t="s">
        <v>93</v>
      </c>
      <c r="B3" s="189" t="s">
        <v>91</v>
      </c>
      <c r="C3" s="189" t="s">
        <v>92</v>
      </c>
      <c r="D3" s="189" t="s">
        <v>89</v>
      </c>
      <c r="E3" s="189" t="s">
        <v>90</v>
      </c>
      <c r="F3" s="189" t="s">
        <v>0</v>
      </c>
      <c r="G3" s="189" t="s">
        <v>1</v>
      </c>
      <c r="H3" s="189" t="s">
        <v>2</v>
      </c>
      <c r="I3" s="192" t="s">
        <v>3</v>
      </c>
      <c r="J3" s="192" t="s">
        <v>99</v>
      </c>
      <c r="K3" s="202" t="s">
        <v>4</v>
      </c>
      <c r="L3" s="203"/>
      <c r="M3" s="203"/>
      <c r="N3" s="204"/>
      <c r="O3" s="189" t="s">
        <v>5</v>
      </c>
      <c r="P3" s="189" t="s">
        <v>88</v>
      </c>
      <c r="Q3" s="192" t="s">
        <v>96</v>
      </c>
      <c r="R3" s="192" t="s">
        <v>97</v>
      </c>
      <c r="S3" s="189" t="s">
        <v>6</v>
      </c>
      <c r="T3" s="197" t="s">
        <v>16</v>
      </c>
      <c r="U3" s="197" t="s">
        <v>17</v>
      </c>
      <c r="V3" s="197" t="s">
        <v>18</v>
      </c>
      <c r="W3" s="197" t="s">
        <v>19</v>
      </c>
      <c r="X3" s="197" t="s">
        <v>20</v>
      </c>
      <c r="Y3" s="197" t="s">
        <v>21</v>
      </c>
      <c r="Z3" s="197" t="s">
        <v>22</v>
      </c>
      <c r="AA3" s="192" t="s">
        <v>94</v>
      </c>
    </row>
    <row r="4" spans="1:29" s="1" customFormat="1" ht="15.75" customHeight="1" thickBot="1" x14ac:dyDescent="0.35">
      <c r="A4" s="200"/>
      <c r="B4" s="190"/>
      <c r="C4" s="190"/>
      <c r="D4" s="190"/>
      <c r="E4" s="190"/>
      <c r="F4" s="190"/>
      <c r="G4" s="190"/>
      <c r="H4" s="190"/>
      <c r="I4" s="193"/>
      <c r="J4" s="193"/>
      <c r="K4" s="192" t="s">
        <v>7</v>
      </c>
      <c r="L4" s="119"/>
      <c r="M4" s="119" t="s">
        <v>8</v>
      </c>
      <c r="N4" s="120"/>
      <c r="O4" s="190"/>
      <c r="P4" s="190"/>
      <c r="Q4" s="193"/>
      <c r="R4" s="193"/>
      <c r="S4" s="190"/>
      <c r="T4" s="198"/>
      <c r="U4" s="198"/>
      <c r="V4" s="198"/>
      <c r="W4" s="198"/>
      <c r="X4" s="198"/>
      <c r="Y4" s="198"/>
      <c r="Z4" s="198"/>
      <c r="AA4" s="193"/>
    </row>
    <row r="5" spans="1:29" s="1" customFormat="1" ht="13.5" customHeight="1" thickBot="1" x14ac:dyDescent="0.35">
      <c r="A5" s="201"/>
      <c r="B5" s="191"/>
      <c r="C5" s="191"/>
      <c r="D5" s="191"/>
      <c r="E5" s="191"/>
      <c r="F5" s="191"/>
      <c r="G5" s="191"/>
      <c r="H5" s="191"/>
      <c r="I5" s="194"/>
      <c r="J5" s="194"/>
      <c r="K5" s="194"/>
      <c r="L5" s="120" t="s">
        <v>85</v>
      </c>
      <c r="M5" s="121" t="s">
        <v>86</v>
      </c>
      <c r="N5" s="121" t="s">
        <v>87</v>
      </c>
      <c r="O5" s="191"/>
      <c r="P5" s="191"/>
      <c r="Q5" s="194"/>
      <c r="R5" s="194"/>
      <c r="S5" s="191"/>
      <c r="T5" s="198"/>
      <c r="U5" s="198"/>
      <c r="V5" s="198"/>
      <c r="W5" s="198"/>
      <c r="X5" s="198"/>
      <c r="Y5" s="198"/>
      <c r="Z5" s="198"/>
      <c r="AA5" s="194"/>
    </row>
    <row r="6" spans="1:29" ht="150" customHeight="1" x14ac:dyDescent="0.25">
      <c r="A6" s="122">
        <v>33</v>
      </c>
      <c r="B6" s="123" t="s">
        <v>98</v>
      </c>
      <c r="C6" s="124">
        <v>52528671</v>
      </c>
      <c r="D6" s="124" t="s">
        <v>106</v>
      </c>
      <c r="E6" s="125" t="s">
        <v>107</v>
      </c>
      <c r="F6" s="140" t="s">
        <v>108</v>
      </c>
      <c r="G6" s="143" t="s">
        <v>109</v>
      </c>
      <c r="H6" s="140" t="s">
        <v>110</v>
      </c>
      <c r="I6" s="140" t="s">
        <v>102</v>
      </c>
      <c r="J6" s="125" t="s">
        <v>101</v>
      </c>
      <c r="K6" s="140" t="s">
        <v>113</v>
      </c>
      <c r="L6" s="140" t="s">
        <v>112</v>
      </c>
      <c r="M6" s="140" t="s">
        <v>111</v>
      </c>
      <c r="N6" s="140" t="s">
        <v>114</v>
      </c>
      <c r="O6" s="125">
        <v>704</v>
      </c>
      <c r="P6" s="123" t="s">
        <v>103</v>
      </c>
      <c r="Q6" s="145" t="s">
        <v>105</v>
      </c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25">
      <c r="A7" s="122"/>
      <c r="B7" s="123" t="s">
        <v>98</v>
      </c>
      <c r="C7" s="124">
        <v>19291510</v>
      </c>
      <c r="D7" s="144" t="s">
        <v>115</v>
      </c>
      <c r="E7" s="140" t="s">
        <v>116</v>
      </c>
      <c r="F7" s="140">
        <v>3134241849</v>
      </c>
      <c r="G7" s="143"/>
      <c r="H7" s="140" t="s">
        <v>117</v>
      </c>
      <c r="I7" s="140" t="s">
        <v>102</v>
      </c>
      <c r="J7" s="125" t="s">
        <v>101</v>
      </c>
      <c r="K7" s="140" t="s">
        <v>118</v>
      </c>
      <c r="L7" s="123"/>
      <c r="M7" s="140" t="s">
        <v>119</v>
      </c>
      <c r="N7" s="140" t="s">
        <v>120</v>
      </c>
      <c r="O7" s="125">
        <v>175</v>
      </c>
      <c r="P7" s="123" t="s">
        <v>103</v>
      </c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25">
      <c r="A8" s="122"/>
      <c r="B8" s="123" t="s">
        <v>98</v>
      </c>
      <c r="C8" s="124">
        <v>93407500</v>
      </c>
      <c r="D8" s="124" t="s">
        <v>121</v>
      </c>
      <c r="E8" s="125" t="s">
        <v>122</v>
      </c>
      <c r="F8" s="140" t="s">
        <v>123</v>
      </c>
      <c r="G8" s="143" t="s">
        <v>124</v>
      </c>
      <c r="H8" s="140" t="s">
        <v>125</v>
      </c>
      <c r="I8" s="140" t="s">
        <v>126</v>
      </c>
      <c r="J8" s="125" t="s">
        <v>127</v>
      </c>
      <c r="K8" s="140" t="s">
        <v>128</v>
      </c>
      <c r="L8" s="140" t="s">
        <v>129</v>
      </c>
      <c r="M8" s="140"/>
      <c r="N8" s="140" t="s">
        <v>130</v>
      </c>
      <c r="O8" s="123">
        <v>67</v>
      </c>
      <c r="P8" s="123" t="s">
        <v>103</v>
      </c>
      <c r="Q8" s="126"/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25">
      <c r="A9" s="122"/>
      <c r="B9" s="123" t="s">
        <v>98</v>
      </c>
      <c r="C9" s="124">
        <v>93407035</v>
      </c>
      <c r="D9" s="124" t="s">
        <v>131</v>
      </c>
      <c r="E9" s="146" t="s">
        <v>132</v>
      </c>
      <c r="F9" s="140" t="s">
        <v>133</v>
      </c>
      <c r="G9" s="143" t="s">
        <v>134</v>
      </c>
      <c r="H9" s="140" t="s">
        <v>135</v>
      </c>
      <c r="I9" s="140" t="s">
        <v>126</v>
      </c>
      <c r="J9" s="125" t="s">
        <v>127</v>
      </c>
      <c r="K9" s="140" t="s">
        <v>136</v>
      </c>
      <c r="L9" s="140" t="s">
        <v>137</v>
      </c>
      <c r="M9" s="140" t="s">
        <v>138</v>
      </c>
      <c r="N9" s="123" t="s">
        <v>139</v>
      </c>
      <c r="O9" s="125">
        <v>181</v>
      </c>
      <c r="P9" s="123" t="s">
        <v>103</v>
      </c>
      <c r="Q9" s="145"/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25">
      <c r="A10" s="122"/>
      <c r="B10" s="123" t="s">
        <v>98</v>
      </c>
      <c r="C10" s="124">
        <v>30397829</v>
      </c>
      <c r="D10" s="124" t="s">
        <v>140</v>
      </c>
      <c r="E10" s="125" t="s">
        <v>141</v>
      </c>
      <c r="F10" s="140">
        <v>3003098128</v>
      </c>
      <c r="G10" s="143" t="s">
        <v>142</v>
      </c>
      <c r="H10" s="140" t="s">
        <v>143</v>
      </c>
      <c r="I10" s="125" t="s">
        <v>102</v>
      </c>
      <c r="J10" s="125" t="s">
        <v>101</v>
      </c>
      <c r="K10" s="140" t="s">
        <v>144</v>
      </c>
      <c r="L10" s="140" t="s">
        <v>145</v>
      </c>
      <c r="M10" s="140" t="s">
        <v>146</v>
      </c>
      <c r="N10" s="140" t="s">
        <v>147</v>
      </c>
      <c r="O10" s="125">
        <v>78</v>
      </c>
      <c r="P10" s="123" t="s">
        <v>103</v>
      </c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25">
      <c r="A11" s="122"/>
      <c r="B11" s="123" t="s">
        <v>98</v>
      </c>
      <c r="C11" s="123">
        <v>93412697</v>
      </c>
      <c r="D11" s="124" t="s">
        <v>148</v>
      </c>
      <c r="E11" s="125" t="s">
        <v>149</v>
      </c>
      <c r="F11" s="140" t="s">
        <v>150</v>
      </c>
      <c r="G11" s="143" t="s">
        <v>151</v>
      </c>
      <c r="H11" s="140" t="s">
        <v>152</v>
      </c>
      <c r="I11" s="140" t="s">
        <v>126</v>
      </c>
      <c r="J11" s="125" t="s">
        <v>127</v>
      </c>
      <c r="K11" s="140" t="s">
        <v>153</v>
      </c>
      <c r="L11" s="140" t="s">
        <v>154</v>
      </c>
      <c r="M11" s="140" t="s">
        <v>155</v>
      </c>
      <c r="N11" s="140"/>
      <c r="O11" s="125">
        <v>24</v>
      </c>
      <c r="P11" s="123" t="s">
        <v>103</v>
      </c>
      <c r="Q11" s="147"/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25">
      <c r="A12" s="122"/>
      <c r="B12" s="123" t="s">
        <v>98</v>
      </c>
      <c r="C12" s="124">
        <v>52805031</v>
      </c>
      <c r="D12" s="124" t="s">
        <v>157</v>
      </c>
      <c r="E12" s="125" t="s">
        <v>158</v>
      </c>
      <c r="F12" s="140" t="s">
        <v>159</v>
      </c>
      <c r="G12" s="148" t="s">
        <v>160</v>
      </c>
      <c r="H12" s="140" t="s">
        <v>161</v>
      </c>
      <c r="I12" s="140" t="s">
        <v>102</v>
      </c>
      <c r="J12" s="125" t="s">
        <v>101</v>
      </c>
      <c r="K12" s="140" t="s">
        <v>162</v>
      </c>
      <c r="L12" s="140" t="s">
        <v>163</v>
      </c>
      <c r="M12" s="140" t="s">
        <v>164</v>
      </c>
      <c r="N12" s="140" t="s">
        <v>147</v>
      </c>
      <c r="O12" s="140">
        <v>232</v>
      </c>
      <c r="P12" s="123" t="s">
        <v>103</v>
      </c>
      <c r="Q12" s="126" t="s">
        <v>156</v>
      </c>
      <c r="R12" s="126"/>
      <c r="S12" s="126"/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25">
      <c r="A13" s="122">
        <v>41</v>
      </c>
      <c r="B13" s="123" t="s">
        <v>98</v>
      </c>
      <c r="C13" s="124">
        <v>7173464</v>
      </c>
      <c r="D13" s="124" t="s">
        <v>165</v>
      </c>
      <c r="E13" s="125" t="s">
        <v>166</v>
      </c>
      <c r="F13" s="140">
        <v>41157527713</v>
      </c>
      <c r="G13" s="143" t="s">
        <v>167</v>
      </c>
      <c r="H13" s="140" t="s">
        <v>168</v>
      </c>
      <c r="I13" s="140" t="s">
        <v>169</v>
      </c>
      <c r="J13" s="125" t="s">
        <v>170</v>
      </c>
      <c r="K13" s="140" t="s">
        <v>171</v>
      </c>
      <c r="L13" s="140"/>
      <c r="M13" s="140" t="s">
        <v>172</v>
      </c>
      <c r="N13" s="140" t="s">
        <v>173</v>
      </c>
      <c r="O13" s="123">
        <v>749</v>
      </c>
      <c r="P13" s="123" t="s">
        <v>174</v>
      </c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25">
      <c r="A14" s="122"/>
      <c r="B14" s="123" t="s">
        <v>98</v>
      </c>
      <c r="C14" s="124">
        <v>8355366</v>
      </c>
      <c r="D14" s="124" t="s">
        <v>175</v>
      </c>
      <c r="E14" s="125" t="s">
        <v>176</v>
      </c>
      <c r="F14" s="140">
        <v>44313885</v>
      </c>
      <c r="G14" s="143" t="s">
        <v>177</v>
      </c>
      <c r="H14" s="140" t="s">
        <v>178</v>
      </c>
      <c r="I14" s="140" t="s">
        <v>179</v>
      </c>
      <c r="J14" s="125" t="s">
        <v>170</v>
      </c>
      <c r="K14" s="140" t="s">
        <v>181</v>
      </c>
      <c r="L14" s="140" t="s">
        <v>180</v>
      </c>
      <c r="M14" s="140" t="s">
        <v>182</v>
      </c>
      <c r="N14" s="140" t="s">
        <v>183</v>
      </c>
      <c r="O14" s="125">
        <v>64</v>
      </c>
      <c r="P14" s="123" t="s">
        <v>174</v>
      </c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150" customHeight="1" x14ac:dyDescent="0.25">
      <c r="A15" s="122"/>
      <c r="B15" s="123" t="s">
        <v>98</v>
      </c>
      <c r="C15" s="124">
        <v>7172713</v>
      </c>
      <c r="D15" s="124" t="s">
        <v>185</v>
      </c>
      <c r="E15" s="124" t="s">
        <v>184</v>
      </c>
      <c r="F15" s="140" t="s">
        <v>186</v>
      </c>
      <c r="G15" s="143" t="s">
        <v>187</v>
      </c>
      <c r="H15" s="125"/>
      <c r="I15" s="140" t="s">
        <v>188</v>
      </c>
      <c r="J15" s="125" t="s">
        <v>189</v>
      </c>
      <c r="K15" s="140" t="s">
        <v>190</v>
      </c>
      <c r="L15" s="140" t="s">
        <v>191</v>
      </c>
      <c r="M15" s="179" t="s">
        <v>192</v>
      </c>
      <c r="N15" s="123"/>
      <c r="O15" s="123">
        <v>148</v>
      </c>
      <c r="P15" s="123" t="s">
        <v>174</v>
      </c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75.75" customHeight="1" x14ac:dyDescent="0.25">
      <c r="A16" s="122"/>
      <c r="B16" s="123"/>
      <c r="C16" s="123">
        <v>79387560</v>
      </c>
      <c r="D16" s="124" t="s">
        <v>195</v>
      </c>
      <c r="E16" s="125" t="s">
        <v>196</v>
      </c>
      <c r="F16" s="125">
        <v>3142979568</v>
      </c>
      <c r="G16" s="143" t="s">
        <v>197</v>
      </c>
      <c r="H16" s="140" t="s">
        <v>198</v>
      </c>
      <c r="I16" s="140" t="s">
        <v>102</v>
      </c>
      <c r="J16" s="125" t="s">
        <v>101</v>
      </c>
      <c r="K16" s="140" t="s">
        <v>199</v>
      </c>
      <c r="L16" s="140" t="s">
        <v>200</v>
      </c>
      <c r="M16" s="140" t="s">
        <v>201</v>
      </c>
      <c r="N16" s="123"/>
      <c r="O16" s="123"/>
      <c r="P16" s="123" t="s">
        <v>193</v>
      </c>
      <c r="Q16" s="147" t="s">
        <v>194</v>
      </c>
      <c r="R16" s="126">
        <v>2</v>
      </c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57.75" customHeight="1" x14ac:dyDescent="0.25">
      <c r="A17" s="122"/>
      <c r="B17" s="123"/>
      <c r="C17" s="124"/>
      <c r="D17" s="124"/>
      <c r="E17" s="125"/>
      <c r="F17" s="125"/>
      <c r="G17" s="125"/>
      <c r="H17" s="125"/>
      <c r="I17" s="140"/>
      <c r="J17" s="125"/>
      <c r="K17" s="123"/>
      <c r="L17" s="123"/>
      <c r="M17" s="123"/>
      <c r="N17" s="123"/>
      <c r="O17" s="123"/>
      <c r="P17" s="123"/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57.75" customHeight="1" x14ac:dyDescent="0.25">
      <c r="A18" s="122"/>
      <c r="B18" s="123"/>
      <c r="C18" s="124"/>
      <c r="D18" s="124"/>
      <c r="E18" s="125"/>
      <c r="F18" s="125"/>
      <c r="G18" s="125"/>
      <c r="H18" s="125"/>
      <c r="I18" s="140"/>
      <c r="J18" s="125"/>
      <c r="K18" s="123"/>
      <c r="L18" s="123"/>
      <c r="M18" s="123"/>
      <c r="N18" s="123"/>
      <c r="O18" s="123"/>
      <c r="P18" s="123"/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57.75" customHeight="1" x14ac:dyDescent="0.25">
      <c r="A19" s="122">
        <v>47</v>
      </c>
      <c r="B19" s="123"/>
      <c r="C19" s="124"/>
      <c r="D19" s="124"/>
      <c r="E19" s="125"/>
      <c r="F19" s="125"/>
      <c r="G19" s="125"/>
      <c r="H19" s="125"/>
      <c r="I19" s="140"/>
      <c r="J19" s="125"/>
      <c r="K19" s="123"/>
      <c r="L19" s="123"/>
      <c r="M19" s="123"/>
      <c r="N19" s="123"/>
      <c r="O19" s="123"/>
      <c r="P19" s="123"/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57.75" customHeight="1" x14ac:dyDescent="0.25">
      <c r="A20" s="122">
        <v>48</v>
      </c>
      <c r="B20" s="123"/>
      <c r="C20" s="124"/>
      <c r="D20" s="124"/>
      <c r="E20" s="125"/>
      <c r="F20" s="125"/>
      <c r="G20" s="125"/>
      <c r="H20" s="125"/>
      <c r="I20" s="140"/>
      <c r="J20" s="125"/>
      <c r="K20" s="123"/>
      <c r="L20" s="123"/>
      <c r="M20" s="123"/>
      <c r="N20" s="123"/>
      <c r="O20" s="123"/>
      <c r="P20" s="123"/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57.75" customHeight="1" x14ac:dyDescent="0.25">
      <c r="A21" s="122">
        <v>49</v>
      </c>
      <c r="B21" s="123"/>
      <c r="C21" s="124"/>
      <c r="D21" s="124"/>
      <c r="E21" s="125"/>
      <c r="F21" s="125"/>
      <c r="G21" s="125"/>
      <c r="H21" s="125"/>
      <c r="I21" s="140"/>
      <c r="J21" s="125"/>
      <c r="K21" s="123"/>
      <c r="L21" s="123"/>
      <c r="M21" s="123"/>
      <c r="N21" s="123"/>
      <c r="O21" s="123"/>
      <c r="P21" s="123"/>
      <c r="Q21" s="126"/>
      <c r="R21" s="126"/>
      <c r="S21" s="126"/>
      <c r="T21" s="127"/>
      <c r="U21" s="123"/>
      <c r="V21" s="123"/>
      <c r="W21" s="123"/>
      <c r="X21" s="123"/>
      <c r="Y21" s="123"/>
      <c r="Z21" s="123"/>
      <c r="AA21" s="128"/>
    </row>
    <row r="22" spans="1:27" ht="14.4" thickBot="1" x14ac:dyDescent="0.3">
      <c r="A22" s="129">
        <v>50</v>
      </c>
      <c r="B22" s="130"/>
      <c r="C22" s="131"/>
      <c r="D22" s="131"/>
      <c r="E22" s="132"/>
      <c r="F22" s="132"/>
      <c r="G22" s="132"/>
      <c r="H22" s="132"/>
      <c r="I22" s="141"/>
      <c r="J22" s="132"/>
      <c r="K22" s="130"/>
      <c r="L22" s="130"/>
      <c r="M22" s="130"/>
      <c r="N22" s="130"/>
      <c r="O22" s="130"/>
      <c r="P22" s="130"/>
      <c r="Q22" s="133"/>
      <c r="R22" s="133"/>
      <c r="S22" s="133"/>
      <c r="T22" s="134"/>
      <c r="U22" s="130"/>
      <c r="V22" s="130"/>
      <c r="W22" s="130"/>
      <c r="X22" s="130"/>
      <c r="Y22" s="130"/>
      <c r="Z22" s="130"/>
      <c r="AA22" s="135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8" r:id="rId2"/>
    <hyperlink ref="G9" r:id="rId3"/>
    <hyperlink ref="G10" r:id="rId4"/>
    <hyperlink ref="G11" r:id="rId5"/>
    <hyperlink ref="G12" r:id="rId6"/>
    <hyperlink ref="G14" r:id="rId7"/>
    <hyperlink ref="G15" r:id="rId8"/>
    <hyperlink ref="G16" r:id="rId9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19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205"/>
      <c r="B1" s="206"/>
      <c r="C1" s="206"/>
      <c r="D1" s="206"/>
      <c r="E1" s="207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5"/>
    </row>
    <row r="2" spans="1:17" ht="45" customHeight="1" thickBot="1" x14ac:dyDescent="0.35">
      <c r="A2" s="208"/>
      <c r="B2" s="209"/>
      <c r="C2" s="209"/>
      <c r="D2" s="209"/>
      <c r="E2" s="210"/>
      <c r="F2" s="214" t="s">
        <v>10</v>
      </c>
      <c r="G2" s="214"/>
      <c r="H2" s="214"/>
      <c r="I2" s="214"/>
      <c r="J2" s="214"/>
      <c r="K2" s="214"/>
      <c r="L2" s="214"/>
      <c r="M2" s="214"/>
      <c r="N2" s="214"/>
      <c r="O2" s="215"/>
      <c r="Q2" s="137" t="str">
        <f ca="1">MID(CELL("nombrearchivo",'CASTILLO MORALES EDGAR DARIO'!E10),FIND("]", CELL("nombrearchivo",'CASTILLO MORALES EDGAR DARIO'!E10),1)+1,LEN(CELL("nombrearchivo",'CASTILLO MORALES EDGAR DARIO'!E10))-FIND("]",CELL("nombrearchivo",'CASTILLO MORALES EDGAR DARIO'!E10),1))</f>
        <v>CASTILLO MORALES EDGAR DARIO</v>
      </c>
    </row>
    <row r="3" spans="1:17" ht="19.5" customHeight="1" thickBot="1" x14ac:dyDescent="0.35">
      <c r="A3" s="211"/>
      <c r="B3" s="212"/>
      <c r="C3" s="212"/>
      <c r="D3" s="212"/>
      <c r="E3" s="213"/>
      <c r="F3" s="214" t="s">
        <v>95</v>
      </c>
      <c r="G3" s="214"/>
      <c r="H3" s="214"/>
      <c r="I3" s="214"/>
      <c r="J3" s="214"/>
      <c r="K3" s="214"/>
      <c r="L3" s="214"/>
      <c r="M3" s="214"/>
      <c r="N3" s="214"/>
      <c r="O3" s="215"/>
      <c r="Q3" s="137"/>
    </row>
    <row r="4" spans="1:17" ht="15.6" x14ac:dyDescent="0.3">
      <c r="A4" s="216" t="s">
        <v>11</v>
      </c>
      <c r="B4" s="217"/>
      <c r="C4" s="217"/>
      <c r="D4" s="217"/>
      <c r="E4" s="218" t="str">
        <f>'CHA-P-09-9'!AC$2</f>
        <v>PLANTA</v>
      </c>
      <c r="F4" s="218"/>
      <c r="G4" s="218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21" t="s">
        <v>12</v>
      </c>
      <c r="B5" s="222"/>
      <c r="C5" s="222"/>
      <c r="D5" s="222"/>
      <c r="E5" s="223" t="str">
        <f>'CHA-P-09-9'!A$2</f>
        <v>CHA -P -09-9</v>
      </c>
      <c r="F5" s="223"/>
      <c r="G5" s="22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21" t="s">
        <v>13</v>
      </c>
      <c r="B6" s="222"/>
      <c r="C6" s="222"/>
      <c r="D6" s="222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227" t="s">
        <v>15</v>
      </c>
      <c r="B9" s="228"/>
      <c r="C9" s="231" t="s">
        <v>16</v>
      </c>
      <c r="D9" s="172"/>
      <c r="E9" s="233" t="s">
        <v>17</v>
      </c>
      <c r="F9" s="234"/>
      <c r="G9" s="233" t="s">
        <v>18</v>
      </c>
      <c r="H9" s="234"/>
      <c r="I9" s="236" t="s">
        <v>19</v>
      </c>
      <c r="J9" s="236" t="s">
        <v>20</v>
      </c>
      <c r="K9" s="236" t="s">
        <v>21</v>
      </c>
      <c r="L9" s="238" t="s">
        <v>22</v>
      </c>
      <c r="M9" s="240"/>
      <c r="N9" s="240"/>
      <c r="O9" s="242" t="s">
        <v>23</v>
      </c>
    </row>
    <row r="10" spans="1:17" ht="31.5" customHeight="1" thickBot="1" x14ac:dyDescent="0.35">
      <c r="A10" s="229"/>
      <c r="B10" s="230"/>
      <c r="C10" s="232"/>
      <c r="D10" s="176"/>
      <c r="E10" s="232"/>
      <c r="F10" s="235"/>
      <c r="G10" s="232"/>
      <c r="H10" s="235"/>
      <c r="I10" s="237"/>
      <c r="J10" s="237"/>
      <c r="K10" s="237"/>
      <c r="L10" s="239"/>
      <c r="M10" s="241"/>
      <c r="N10" s="241"/>
      <c r="O10" s="243"/>
    </row>
    <row r="11" spans="1:17" ht="44.25" customHeight="1" thickBot="1" x14ac:dyDescent="0.35">
      <c r="A11" s="266" t="s">
        <v>266</v>
      </c>
      <c r="B11" s="267"/>
      <c r="C11" s="177">
        <f>O15</f>
        <v>4</v>
      </c>
      <c r="D11" s="178"/>
      <c r="E11" s="219">
        <f>O17</f>
        <v>0</v>
      </c>
      <c r="F11" s="220"/>
      <c r="G11" s="219">
        <f>O19</f>
        <v>3</v>
      </c>
      <c r="H11" s="220"/>
      <c r="I11" s="18">
        <f>O21</f>
        <v>1</v>
      </c>
      <c r="J11" s="18">
        <f>O28</f>
        <v>5</v>
      </c>
      <c r="K11" s="18">
        <f>O33</f>
        <v>0</v>
      </c>
      <c r="L11" s="19">
        <f>O38</f>
        <v>2</v>
      </c>
      <c r="M11" s="20"/>
      <c r="N11" s="20"/>
      <c r="O11" s="21">
        <f>IF( SUM(C11:L11)&lt;=30,SUM(C11:L11),"EXCEDE LOS 30 PUNTOS")</f>
        <v>15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50" t="s">
        <v>27</v>
      </c>
      <c r="B15" s="251"/>
      <c r="C15" s="25"/>
      <c r="D15" s="252" t="s">
        <v>171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5" t="s">
        <v>28</v>
      </c>
      <c r="B17" s="256"/>
      <c r="C17" s="6"/>
      <c r="D17" s="31"/>
      <c r="E17" s="257"/>
      <c r="F17" s="258"/>
      <c r="G17" s="258"/>
      <c r="H17" s="258"/>
      <c r="I17" s="258"/>
      <c r="J17" s="258"/>
      <c r="K17" s="258"/>
      <c r="L17" s="258"/>
      <c r="M17" s="259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5" t="s">
        <v>29</v>
      </c>
      <c r="B19" s="256"/>
      <c r="C19" s="25"/>
      <c r="D19" s="171"/>
      <c r="E19" s="258" t="s">
        <v>172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5" t="s">
        <v>30</v>
      </c>
      <c r="B21" s="256"/>
      <c r="C21" s="25"/>
      <c r="D21" s="260" t="s">
        <v>267</v>
      </c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1</v>
      </c>
    </row>
    <row r="22" spans="1:18" ht="16.2" thickBot="1" x14ac:dyDescent="0.35">
      <c r="A22" s="33"/>
      <c r="B22" s="34"/>
      <c r="C22" s="17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0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50" t="s">
        <v>33</v>
      </c>
      <c r="B26" s="251"/>
      <c r="C26" s="25"/>
      <c r="D26" s="252" t="s">
        <v>269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70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0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170"/>
      <c r="O28" s="136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50" t="s">
        <v>36</v>
      </c>
      <c r="B31" s="251"/>
      <c r="C31" s="25"/>
      <c r="D31" s="252" t="s">
        <v>264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6"/>
      <c r="O31" s="27">
        <v>0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170"/>
      <c r="O33" s="136">
        <f>IF(O31&lt;=5,O31,"EXCEDE LOS 5 PUNTOS PERMITIDOS")</f>
        <v>0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55" t="s">
        <v>39</v>
      </c>
      <c r="B36" s="256"/>
      <c r="C36" s="25"/>
      <c r="D36" s="252" t="s">
        <v>270</v>
      </c>
      <c r="E36" s="253"/>
      <c r="F36" s="253"/>
      <c r="G36" s="253"/>
      <c r="H36" s="253"/>
      <c r="I36" s="253"/>
      <c r="J36" s="253"/>
      <c r="K36" s="253"/>
      <c r="L36" s="253"/>
      <c r="M36" s="254"/>
      <c r="N36" s="26"/>
      <c r="O36" s="27">
        <v>2</v>
      </c>
    </row>
    <row r="37" spans="1:15" ht="16.2" thickBot="1" x14ac:dyDescent="0.35">
      <c r="A37" s="33"/>
      <c r="B37" s="34"/>
      <c r="C37" s="170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0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170"/>
      <c r="O38" s="136">
        <f>IF(O36&lt;=10,O36,"EXCEDE LOS 10 PUNTOS PERMITIDOS")</f>
        <v>2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68" t="s">
        <v>23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70"/>
      <c r="N41" s="45"/>
      <c r="O41" s="46">
        <f>IF((O23+O28+O33+O38)&lt;=30,(O23+O28+O33+O38),"ERROR EXCEDE LOS 30 PUNTOS")</f>
        <v>15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73" t="s">
        <v>46</v>
      </c>
      <c r="L58" s="53" t="s">
        <v>47</v>
      </c>
      <c r="M58" s="17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77"/>
      <c r="G59" s="277"/>
      <c r="H59" s="27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78" t="s">
        <v>51</v>
      </c>
      <c r="C60" s="279"/>
      <c r="D60" s="279"/>
      <c r="E60" s="279"/>
      <c r="F60" s="280"/>
      <c r="G60" s="280"/>
      <c r="H60" s="28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9" t="s">
        <v>52</v>
      </c>
      <c r="C61" s="279"/>
      <c r="D61" s="279"/>
      <c r="E61" s="279"/>
      <c r="F61" s="280"/>
      <c r="G61" s="280"/>
      <c r="H61" s="28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9" t="s">
        <v>54</v>
      </c>
      <c r="C62" s="279"/>
      <c r="D62" s="279"/>
      <c r="E62" s="279"/>
      <c r="F62" s="280"/>
      <c r="G62" s="280"/>
      <c r="H62" s="28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9" t="s">
        <v>55</v>
      </c>
      <c r="C63" s="279"/>
      <c r="D63" s="279"/>
      <c r="E63" s="279"/>
      <c r="F63" s="280"/>
      <c r="G63" s="280"/>
      <c r="H63" s="28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9" t="s">
        <v>56</v>
      </c>
      <c r="C64" s="279"/>
      <c r="D64" s="279"/>
      <c r="E64" s="279"/>
      <c r="F64" s="280"/>
      <c r="G64" s="280"/>
      <c r="H64" s="28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1" t="s">
        <v>58</v>
      </c>
      <c r="C65" s="281"/>
      <c r="D65" s="281"/>
      <c r="E65" s="281"/>
      <c r="F65" s="282"/>
      <c r="G65" s="282"/>
      <c r="H65" s="28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73" t="s">
        <v>46</v>
      </c>
      <c r="L69" s="53" t="s">
        <v>47</v>
      </c>
      <c r="M69" s="174"/>
      <c r="N69" s="6"/>
      <c r="O69" s="54" t="s">
        <v>48</v>
      </c>
    </row>
    <row r="70" spans="1:15" ht="16.8" thickTop="1" thickBot="1" x14ac:dyDescent="0.35">
      <c r="A70" s="55">
        <v>1</v>
      </c>
      <c r="B70" s="293" t="s">
        <v>62</v>
      </c>
      <c r="C70" s="293"/>
      <c r="D70" s="293"/>
      <c r="E70" s="293"/>
      <c r="F70" s="277"/>
      <c r="G70" s="277"/>
      <c r="H70" s="27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78" t="s">
        <v>64</v>
      </c>
      <c r="C71" s="278"/>
      <c r="D71" s="278"/>
      <c r="E71" s="278"/>
      <c r="F71" s="280"/>
      <c r="G71" s="280"/>
      <c r="H71" s="28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94" t="s">
        <v>65</v>
      </c>
      <c r="C72" s="294"/>
      <c r="D72" s="294"/>
      <c r="E72" s="294"/>
      <c r="F72" s="282"/>
      <c r="G72" s="282"/>
      <c r="H72" s="28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0" t="s">
        <v>66</v>
      </c>
      <c r="C73" s="295"/>
      <c r="D73" s="295"/>
      <c r="E73" s="295"/>
      <c r="F73" s="295"/>
      <c r="G73" s="295"/>
      <c r="H73" s="295"/>
      <c r="I73" s="25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96" t="s">
        <v>67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79"/>
      <c r="N74" s="42"/>
      <c r="O74" s="74">
        <f>O73/3</f>
        <v>0</v>
      </c>
    </row>
    <row r="75" spans="1:15" ht="18.600000000000001" thickTop="1" thickBot="1" x14ac:dyDescent="0.35">
      <c r="A75" s="299"/>
      <c r="B75" s="300"/>
      <c r="C75" s="300"/>
      <c r="D75" s="300"/>
      <c r="E75" s="300"/>
      <c r="F75" s="300"/>
      <c r="G75" s="300"/>
      <c r="H75" s="300"/>
      <c r="I75" s="300"/>
      <c r="J75" s="300"/>
      <c r="K75" s="301"/>
      <c r="L75" s="301"/>
      <c r="M75" s="79"/>
      <c r="N75" s="42"/>
      <c r="O75" s="175"/>
    </row>
    <row r="76" spans="1:15" ht="27" thickBot="1" x14ac:dyDescent="0.35">
      <c r="A76" s="302" t="s">
        <v>68</v>
      </c>
      <c r="B76" s="303"/>
      <c r="C76" s="303"/>
      <c r="D76" s="303"/>
      <c r="E76" s="303"/>
      <c r="F76" s="303"/>
      <c r="G76" s="303"/>
      <c r="H76" s="304"/>
      <c r="I76" s="90" t="s">
        <v>44</v>
      </c>
      <c r="J76" s="54" t="s">
        <v>45</v>
      </c>
      <c r="K76" s="174"/>
      <c r="L76" s="174"/>
      <c r="M76" s="79"/>
      <c r="N76" s="42"/>
      <c r="O76" s="91" t="s">
        <v>48</v>
      </c>
    </row>
    <row r="77" spans="1:15" ht="16.2" thickBot="1" x14ac:dyDescent="0.35">
      <c r="A77" s="92">
        <v>1</v>
      </c>
      <c r="B77" s="305" t="s">
        <v>69</v>
      </c>
      <c r="C77" s="305"/>
      <c r="D77" s="305"/>
      <c r="E77" s="305"/>
      <c r="F77" s="306"/>
      <c r="G77" s="307"/>
      <c r="H77" s="30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78" t="s">
        <v>70</v>
      </c>
      <c r="C78" s="278"/>
      <c r="D78" s="278"/>
      <c r="E78" s="278"/>
      <c r="F78" s="280"/>
      <c r="G78" s="309"/>
      <c r="H78" s="31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94" t="s">
        <v>71</v>
      </c>
      <c r="C79" s="294"/>
      <c r="D79" s="294"/>
      <c r="E79" s="294"/>
      <c r="F79" s="282"/>
      <c r="G79" s="311"/>
      <c r="H79" s="31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13" t="s">
        <v>72</v>
      </c>
      <c r="B80" s="314"/>
      <c r="C80" s="314"/>
      <c r="D80" s="314"/>
      <c r="E80" s="314"/>
      <c r="F80" s="314"/>
      <c r="G80" s="314"/>
      <c r="H80" s="314"/>
      <c r="I80" s="31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90" t="s">
        <v>73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2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21" t="s">
        <v>75</v>
      </c>
      <c r="B86" s="322"/>
      <c r="C86" s="322"/>
      <c r="D86" s="322"/>
      <c r="E86" s="322"/>
      <c r="F86" s="323"/>
      <c r="G86" s="323"/>
      <c r="H86" s="324"/>
      <c r="I86" s="90" t="s">
        <v>44</v>
      </c>
      <c r="J86" s="17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25" t="s">
        <v>76</v>
      </c>
      <c r="C87" s="326"/>
      <c r="D87" s="326"/>
      <c r="E87" s="326"/>
      <c r="F87" s="327"/>
      <c r="G87" s="327"/>
      <c r="H87" s="32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29" t="s">
        <v>78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32" t="s">
        <v>79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35" t="s">
        <v>23</v>
      </c>
      <c r="B93" s="336"/>
      <c r="C93" s="336"/>
      <c r="D93" s="336"/>
      <c r="E93" s="336"/>
      <c r="F93" s="336"/>
      <c r="G93" s="336"/>
      <c r="H93" s="336"/>
      <c r="I93" s="336"/>
      <c r="J93" s="336"/>
      <c r="K93" s="337"/>
      <c r="L93" s="108"/>
      <c r="M93" s="108"/>
      <c r="N93" s="109"/>
      <c r="O93" s="110">
        <f>O41</f>
        <v>15</v>
      </c>
    </row>
    <row r="94" spans="1:15" ht="17.399999999999999" x14ac:dyDescent="0.3">
      <c r="A94" s="338" t="s">
        <v>80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40"/>
      <c r="L94" s="108"/>
      <c r="M94" s="108"/>
      <c r="N94" s="109"/>
      <c r="O94" s="111">
        <f>O67</f>
        <v>0</v>
      </c>
    </row>
    <row r="95" spans="1:15" ht="17.399999999999999" x14ac:dyDescent="0.3">
      <c r="A95" s="338" t="s">
        <v>81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40"/>
      <c r="L95" s="108"/>
      <c r="M95" s="108"/>
      <c r="N95" s="109"/>
      <c r="O95" s="112">
        <f>O74</f>
        <v>0</v>
      </c>
    </row>
    <row r="96" spans="1:15" ht="17.399999999999999" x14ac:dyDescent="0.3">
      <c r="A96" s="338" t="s">
        <v>82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40"/>
      <c r="L96" s="108"/>
      <c r="M96" s="108"/>
      <c r="N96" s="109"/>
      <c r="O96" s="113">
        <f>O81</f>
        <v>0</v>
      </c>
    </row>
    <row r="97" spans="1:15" ht="18" thickBot="1" x14ac:dyDescent="0.35">
      <c r="A97" s="341" t="s">
        <v>83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3"/>
      <c r="L97" s="108"/>
      <c r="M97" s="108"/>
      <c r="N97" s="109"/>
      <c r="O97" s="113">
        <f>O87</f>
        <v>0</v>
      </c>
    </row>
    <row r="98" spans="1:15" ht="24" thickTop="1" thickBot="1" x14ac:dyDescent="0.35">
      <c r="A98" s="316" t="s">
        <v>84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8"/>
      <c r="L98" s="114"/>
      <c r="M98" s="115"/>
      <c r="N98" s="116"/>
      <c r="O98" s="117">
        <f>SUM(O93:O97)</f>
        <v>15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LTItMoEL+7PNpva2d6Fm3gjouCtCg5yTSJANxodWxCFdVTEWT/FGctu7woAHu/PFzAmQ3b6cFrRodmuZ9MeShw==" saltValue="WLtVmhXd0PB6+/2fzrHWFQ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I22" zoomScaleNormal="100" workbookViewId="0">
      <selection activeCell="M45" sqref="M45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44140625" style="5"/>
    <col min="9" max="9" width="13.44140625" style="5" customWidth="1"/>
    <col min="10" max="10" width="13.33203125" style="5" customWidth="1"/>
    <col min="11" max="12" width="12.44140625" style="5" customWidth="1"/>
    <col min="13" max="13" width="11.44140625" style="5"/>
    <col min="14" max="14" width="5.5546875" style="5" customWidth="1"/>
    <col min="15" max="15" width="14.5546875" style="5" customWidth="1"/>
    <col min="16" max="16" width="11.44140625" style="5"/>
    <col min="17" max="17" width="11.88671875" style="5" bestFit="1" customWidth="1"/>
    <col min="18" max="257" width="11.4414062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4414062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44140625" style="5"/>
    <col min="270" max="270" width="5.5546875" style="5" customWidth="1"/>
    <col min="271" max="271" width="14.109375" style="5" customWidth="1"/>
    <col min="272" max="513" width="11.4414062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4414062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44140625" style="5"/>
    <col min="526" max="526" width="5.5546875" style="5" customWidth="1"/>
    <col min="527" max="527" width="14.109375" style="5" customWidth="1"/>
    <col min="528" max="769" width="11.4414062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4414062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44140625" style="5"/>
    <col min="782" max="782" width="5.5546875" style="5" customWidth="1"/>
    <col min="783" max="783" width="14.109375" style="5" customWidth="1"/>
    <col min="784" max="1025" width="11.4414062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4414062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44140625" style="5"/>
    <col min="1038" max="1038" width="5.5546875" style="5" customWidth="1"/>
    <col min="1039" max="1039" width="14.109375" style="5" customWidth="1"/>
    <col min="1040" max="1281" width="11.4414062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4414062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44140625" style="5"/>
    <col min="1294" max="1294" width="5.5546875" style="5" customWidth="1"/>
    <col min="1295" max="1295" width="14.109375" style="5" customWidth="1"/>
    <col min="1296" max="1537" width="11.4414062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4414062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44140625" style="5"/>
    <col min="1550" max="1550" width="5.5546875" style="5" customWidth="1"/>
    <col min="1551" max="1551" width="14.109375" style="5" customWidth="1"/>
    <col min="1552" max="1793" width="11.4414062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4414062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44140625" style="5"/>
    <col min="1806" max="1806" width="5.5546875" style="5" customWidth="1"/>
    <col min="1807" max="1807" width="14.109375" style="5" customWidth="1"/>
    <col min="1808" max="2049" width="11.4414062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4414062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44140625" style="5"/>
    <col min="2062" max="2062" width="5.5546875" style="5" customWidth="1"/>
    <col min="2063" max="2063" width="14.109375" style="5" customWidth="1"/>
    <col min="2064" max="2305" width="11.4414062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4414062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44140625" style="5"/>
    <col min="2318" max="2318" width="5.5546875" style="5" customWidth="1"/>
    <col min="2319" max="2319" width="14.109375" style="5" customWidth="1"/>
    <col min="2320" max="2561" width="11.4414062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4414062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44140625" style="5"/>
    <col min="2574" max="2574" width="5.5546875" style="5" customWidth="1"/>
    <col min="2575" max="2575" width="14.109375" style="5" customWidth="1"/>
    <col min="2576" max="2817" width="11.4414062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4414062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44140625" style="5"/>
    <col min="2830" max="2830" width="5.5546875" style="5" customWidth="1"/>
    <col min="2831" max="2831" width="14.109375" style="5" customWidth="1"/>
    <col min="2832" max="3073" width="11.4414062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4414062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44140625" style="5"/>
    <col min="3086" max="3086" width="5.5546875" style="5" customWidth="1"/>
    <col min="3087" max="3087" width="14.109375" style="5" customWidth="1"/>
    <col min="3088" max="3329" width="11.4414062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4414062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44140625" style="5"/>
    <col min="3342" max="3342" width="5.5546875" style="5" customWidth="1"/>
    <col min="3343" max="3343" width="14.109375" style="5" customWidth="1"/>
    <col min="3344" max="3585" width="11.4414062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4414062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44140625" style="5"/>
    <col min="3598" max="3598" width="5.5546875" style="5" customWidth="1"/>
    <col min="3599" max="3599" width="14.109375" style="5" customWidth="1"/>
    <col min="3600" max="3841" width="11.4414062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4414062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44140625" style="5"/>
    <col min="3854" max="3854" width="5.5546875" style="5" customWidth="1"/>
    <col min="3855" max="3855" width="14.109375" style="5" customWidth="1"/>
    <col min="3856" max="4097" width="11.4414062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4414062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44140625" style="5"/>
    <col min="4110" max="4110" width="5.5546875" style="5" customWidth="1"/>
    <col min="4111" max="4111" width="14.109375" style="5" customWidth="1"/>
    <col min="4112" max="4353" width="11.4414062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4414062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44140625" style="5"/>
    <col min="4366" max="4366" width="5.5546875" style="5" customWidth="1"/>
    <col min="4367" max="4367" width="14.109375" style="5" customWidth="1"/>
    <col min="4368" max="4609" width="11.4414062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4414062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44140625" style="5"/>
    <col min="4622" max="4622" width="5.5546875" style="5" customWidth="1"/>
    <col min="4623" max="4623" width="14.109375" style="5" customWidth="1"/>
    <col min="4624" max="4865" width="11.4414062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4414062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44140625" style="5"/>
    <col min="4878" max="4878" width="5.5546875" style="5" customWidth="1"/>
    <col min="4879" max="4879" width="14.109375" style="5" customWidth="1"/>
    <col min="4880" max="5121" width="11.4414062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4414062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44140625" style="5"/>
    <col min="5134" max="5134" width="5.5546875" style="5" customWidth="1"/>
    <col min="5135" max="5135" width="14.109375" style="5" customWidth="1"/>
    <col min="5136" max="5377" width="11.4414062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4414062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44140625" style="5"/>
    <col min="5390" max="5390" width="5.5546875" style="5" customWidth="1"/>
    <col min="5391" max="5391" width="14.109375" style="5" customWidth="1"/>
    <col min="5392" max="5633" width="11.4414062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4414062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44140625" style="5"/>
    <col min="5646" max="5646" width="5.5546875" style="5" customWidth="1"/>
    <col min="5647" max="5647" width="14.109375" style="5" customWidth="1"/>
    <col min="5648" max="5889" width="11.4414062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4414062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44140625" style="5"/>
    <col min="5902" max="5902" width="5.5546875" style="5" customWidth="1"/>
    <col min="5903" max="5903" width="14.109375" style="5" customWidth="1"/>
    <col min="5904" max="6145" width="11.4414062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4414062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44140625" style="5"/>
    <col min="6158" max="6158" width="5.5546875" style="5" customWidth="1"/>
    <col min="6159" max="6159" width="14.109375" style="5" customWidth="1"/>
    <col min="6160" max="6401" width="11.4414062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4414062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44140625" style="5"/>
    <col min="6414" max="6414" width="5.5546875" style="5" customWidth="1"/>
    <col min="6415" max="6415" width="14.109375" style="5" customWidth="1"/>
    <col min="6416" max="6657" width="11.4414062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4414062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44140625" style="5"/>
    <col min="6670" max="6670" width="5.5546875" style="5" customWidth="1"/>
    <col min="6671" max="6671" width="14.109375" style="5" customWidth="1"/>
    <col min="6672" max="6913" width="11.4414062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4414062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44140625" style="5"/>
    <col min="6926" max="6926" width="5.5546875" style="5" customWidth="1"/>
    <col min="6927" max="6927" width="14.109375" style="5" customWidth="1"/>
    <col min="6928" max="7169" width="11.4414062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4414062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44140625" style="5"/>
    <col min="7182" max="7182" width="5.5546875" style="5" customWidth="1"/>
    <col min="7183" max="7183" width="14.109375" style="5" customWidth="1"/>
    <col min="7184" max="7425" width="11.4414062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4414062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44140625" style="5"/>
    <col min="7438" max="7438" width="5.5546875" style="5" customWidth="1"/>
    <col min="7439" max="7439" width="14.109375" style="5" customWidth="1"/>
    <col min="7440" max="7681" width="11.4414062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4414062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44140625" style="5"/>
    <col min="7694" max="7694" width="5.5546875" style="5" customWidth="1"/>
    <col min="7695" max="7695" width="14.109375" style="5" customWidth="1"/>
    <col min="7696" max="7937" width="11.4414062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4414062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44140625" style="5"/>
    <col min="7950" max="7950" width="5.5546875" style="5" customWidth="1"/>
    <col min="7951" max="7951" width="14.109375" style="5" customWidth="1"/>
    <col min="7952" max="8193" width="11.4414062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4414062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44140625" style="5"/>
    <col min="8206" max="8206" width="5.5546875" style="5" customWidth="1"/>
    <col min="8207" max="8207" width="14.109375" style="5" customWidth="1"/>
    <col min="8208" max="8449" width="11.4414062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4414062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44140625" style="5"/>
    <col min="8462" max="8462" width="5.5546875" style="5" customWidth="1"/>
    <col min="8463" max="8463" width="14.109375" style="5" customWidth="1"/>
    <col min="8464" max="8705" width="11.4414062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4414062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44140625" style="5"/>
    <col min="8718" max="8718" width="5.5546875" style="5" customWidth="1"/>
    <col min="8719" max="8719" width="14.109375" style="5" customWidth="1"/>
    <col min="8720" max="8961" width="11.4414062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4414062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44140625" style="5"/>
    <col min="8974" max="8974" width="5.5546875" style="5" customWidth="1"/>
    <col min="8975" max="8975" width="14.109375" style="5" customWidth="1"/>
    <col min="8976" max="9217" width="11.4414062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4414062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44140625" style="5"/>
    <col min="9230" max="9230" width="5.5546875" style="5" customWidth="1"/>
    <col min="9231" max="9231" width="14.109375" style="5" customWidth="1"/>
    <col min="9232" max="9473" width="11.4414062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4414062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44140625" style="5"/>
    <col min="9486" max="9486" width="5.5546875" style="5" customWidth="1"/>
    <col min="9487" max="9487" width="14.109375" style="5" customWidth="1"/>
    <col min="9488" max="9729" width="11.4414062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4414062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44140625" style="5"/>
    <col min="9742" max="9742" width="5.5546875" style="5" customWidth="1"/>
    <col min="9743" max="9743" width="14.109375" style="5" customWidth="1"/>
    <col min="9744" max="9985" width="11.4414062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4414062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44140625" style="5"/>
    <col min="9998" max="9998" width="5.5546875" style="5" customWidth="1"/>
    <col min="9999" max="9999" width="14.109375" style="5" customWidth="1"/>
    <col min="10000" max="10241" width="11.4414062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4414062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44140625" style="5"/>
    <col min="10254" max="10254" width="5.5546875" style="5" customWidth="1"/>
    <col min="10255" max="10255" width="14.109375" style="5" customWidth="1"/>
    <col min="10256" max="10497" width="11.4414062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4414062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44140625" style="5"/>
    <col min="10510" max="10510" width="5.5546875" style="5" customWidth="1"/>
    <col min="10511" max="10511" width="14.109375" style="5" customWidth="1"/>
    <col min="10512" max="10753" width="11.4414062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4414062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44140625" style="5"/>
    <col min="10766" max="10766" width="5.5546875" style="5" customWidth="1"/>
    <col min="10767" max="10767" width="14.109375" style="5" customWidth="1"/>
    <col min="10768" max="11009" width="11.4414062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4414062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44140625" style="5"/>
    <col min="11022" max="11022" width="5.5546875" style="5" customWidth="1"/>
    <col min="11023" max="11023" width="14.109375" style="5" customWidth="1"/>
    <col min="11024" max="11265" width="11.4414062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4414062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44140625" style="5"/>
    <col min="11278" max="11278" width="5.5546875" style="5" customWidth="1"/>
    <col min="11279" max="11279" width="14.109375" style="5" customWidth="1"/>
    <col min="11280" max="11521" width="11.4414062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4414062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44140625" style="5"/>
    <col min="11534" max="11534" width="5.5546875" style="5" customWidth="1"/>
    <col min="11535" max="11535" width="14.109375" style="5" customWidth="1"/>
    <col min="11536" max="11777" width="11.4414062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4414062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44140625" style="5"/>
    <col min="11790" max="11790" width="5.5546875" style="5" customWidth="1"/>
    <col min="11791" max="11791" width="14.109375" style="5" customWidth="1"/>
    <col min="11792" max="12033" width="11.4414062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4414062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44140625" style="5"/>
    <col min="12046" max="12046" width="5.5546875" style="5" customWidth="1"/>
    <col min="12047" max="12047" width="14.109375" style="5" customWidth="1"/>
    <col min="12048" max="12289" width="11.4414062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4414062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44140625" style="5"/>
    <col min="12302" max="12302" width="5.5546875" style="5" customWidth="1"/>
    <col min="12303" max="12303" width="14.109375" style="5" customWidth="1"/>
    <col min="12304" max="12545" width="11.4414062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4414062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44140625" style="5"/>
    <col min="12558" max="12558" width="5.5546875" style="5" customWidth="1"/>
    <col min="12559" max="12559" width="14.109375" style="5" customWidth="1"/>
    <col min="12560" max="12801" width="11.4414062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4414062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44140625" style="5"/>
    <col min="12814" max="12814" width="5.5546875" style="5" customWidth="1"/>
    <col min="12815" max="12815" width="14.109375" style="5" customWidth="1"/>
    <col min="12816" max="13057" width="11.4414062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4414062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44140625" style="5"/>
    <col min="13070" max="13070" width="5.5546875" style="5" customWidth="1"/>
    <col min="13071" max="13071" width="14.109375" style="5" customWidth="1"/>
    <col min="13072" max="13313" width="11.4414062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4414062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44140625" style="5"/>
    <col min="13326" max="13326" width="5.5546875" style="5" customWidth="1"/>
    <col min="13327" max="13327" width="14.109375" style="5" customWidth="1"/>
    <col min="13328" max="13569" width="11.4414062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4414062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44140625" style="5"/>
    <col min="13582" max="13582" width="5.5546875" style="5" customWidth="1"/>
    <col min="13583" max="13583" width="14.109375" style="5" customWidth="1"/>
    <col min="13584" max="13825" width="11.4414062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4414062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44140625" style="5"/>
    <col min="13838" max="13838" width="5.5546875" style="5" customWidth="1"/>
    <col min="13839" max="13839" width="14.109375" style="5" customWidth="1"/>
    <col min="13840" max="14081" width="11.4414062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4414062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44140625" style="5"/>
    <col min="14094" max="14094" width="5.5546875" style="5" customWidth="1"/>
    <col min="14095" max="14095" width="14.109375" style="5" customWidth="1"/>
    <col min="14096" max="14337" width="11.4414062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4414062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44140625" style="5"/>
    <col min="14350" max="14350" width="5.5546875" style="5" customWidth="1"/>
    <col min="14351" max="14351" width="14.109375" style="5" customWidth="1"/>
    <col min="14352" max="14593" width="11.4414062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4414062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44140625" style="5"/>
    <col min="14606" max="14606" width="5.5546875" style="5" customWidth="1"/>
    <col min="14607" max="14607" width="14.109375" style="5" customWidth="1"/>
    <col min="14608" max="14849" width="11.4414062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4414062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44140625" style="5"/>
    <col min="14862" max="14862" width="5.5546875" style="5" customWidth="1"/>
    <col min="14863" max="14863" width="14.109375" style="5" customWidth="1"/>
    <col min="14864" max="15105" width="11.4414062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4414062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44140625" style="5"/>
    <col min="15118" max="15118" width="5.5546875" style="5" customWidth="1"/>
    <col min="15119" max="15119" width="14.109375" style="5" customWidth="1"/>
    <col min="15120" max="15361" width="11.4414062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4414062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44140625" style="5"/>
    <col min="15374" max="15374" width="5.5546875" style="5" customWidth="1"/>
    <col min="15375" max="15375" width="14.109375" style="5" customWidth="1"/>
    <col min="15376" max="15617" width="11.4414062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4414062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44140625" style="5"/>
    <col min="15630" max="15630" width="5.5546875" style="5" customWidth="1"/>
    <col min="15631" max="15631" width="14.109375" style="5" customWidth="1"/>
    <col min="15632" max="15873" width="11.4414062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4414062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44140625" style="5"/>
    <col min="15886" max="15886" width="5.5546875" style="5" customWidth="1"/>
    <col min="15887" max="15887" width="14.109375" style="5" customWidth="1"/>
    <col min="15888" max="16129" width="11.4414062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4414062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44140625" style="5"/>
    <col min="16142" max="16142" width="5.5546875" style="5" customWidth="1"/>
    <col min="16143" max="16143" width="14.109375" style="5" customWidth="1"/>
    <col min="16144" max="16384" width="11.44140625" style="5"/>
  </cols>
  <sheetData>
    <row r="1" spans="1:17" ht="21.75" customHeight="1" thickBot="1" x14ac:dyDescent="0.35">
      <c r="A1" s="205"/>
      <c r="B1" s="206"/>
      <c r="C1" s="206"/>
      <c r="D1" s="206"/>
      <c r="E1" s="207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5"/>
    </row>
    <row r="2" spans="1:17" ht="45" customHeight="1" thickBot="1" x14ac:dyDescent="0.35">
      <c r="A2" s="208"/>
      <c r="B2" s="209"/>
      <c r="C2" s="209"/>
      <c r="D2" s="209"/>
      <c r="E2" s="210"/>
      <c r="F2" s="214" t="s">
        <v>10</v>
      </c>
      <c r="G2" s="214"/>
      <c r="H2" s="214"/>
      <c r="I2" s="214"/>
      <c r="J2" s="214"/>
      <c r="K2" s="214"/>
      <c r="L2" s="214"/>
      <c r="M2" s="214"/>
      <c r="N2" s="214"/>
      <c r="O2" s="215"/>
      <c r="Q2" s="137" t="str">
        <f ca="1">MID(CELL("nombrearchivo",'GONZALEZ RUA JUAN DIEGO'!E10),FIND("]", CELL("nombrearchivo",'GONZALEZ RUA JUAN DIEGO'!E10),1)+1,LEN(CELL("nombrearchivo",'GONZALEZ RUA JUAN DIEGO'!E10))-FIND("]",CELL("nombrearchivo",'GONZALEZ RUA JUAN DIEGO'!E10),1))</f>
        <v>GONZALEZ RUA JUAN DIEGO</v>
      </c>
    </row>
    <row r="3" spans="1:17" ht="19.5" customHeight="1" thickBot="1" x14ac:dyDescent="0.35">
      <c r="A3" s="211"/>
      <c r="B3" s="212"/>
      <c r="C3" s="212"/>
      <c r="D3" s="212"/>
      <c r="E3" s="213"/>
      <c r="F3" s="214" t="s">
        <v>95</v>
      </c>
      <c r="G3" s="214"/>
      <c r="H3" s="214"/>
      <c r="I3" s="214"/>
      <c r="J3" s="214"/>
      <c r="K3" s="214"/>
      <c r="L3" s="214"/>
      <c r="M3" s="214"/>
      <c r="N3" s="214"/>
      <c r="O3" s="215"/>
      <c r="Q3" s="137"/>
    </row>
    <row r="4" spans="1:17" ht="15.6" x14ac:dyDescent="0.3">
      <c r="A4" s="216" t="s">
        <v>11</v>
      </c>
      <c r="B4" s="217"/>
      <c r="C4" s="217"/>
      <c r="D4" s="217"/>
      <c r="E4" s="218" t="str">
        <f>'CHA-P-09-9'!AC$2</f>
        <v>PLANTA</v>
      </c>
      <c r="F4" s="218"/>
      <c r="G4" s="218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21" t="s">
        <v>12</v>
      </c>
      <c r="B5" s="222"/>
      <c r="C5" s="222"/>
      <c r="D5" s="222"/>
      <c r="E5" s="223" t="str">
        <f>'CHA-P-09-9'!A$2</f>
        <v>CHA -P -09-9</v>
      </c>
      <c r="F5" s="223"/>
      <c r="G5" s="22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21" t="s">
        <v>13</v>
      </c>
      <c r="B6" s="222"/>
      <c r="C6" s="222"/>
      <c r="D6" s="222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227" t="s">
        <v>15</v>
      </c>
      <c r="B9" s="228"/>
      <c r="C9" s="231" t="s">
        <v>16</v>
      </c>
      <c r="D9" s="13"/>
      <c r="E9" s="233" t="s">
        <v>17</v>
      </c>
      <c r="F9" s="234"/>
      <c r="G9" s="233" t="s">
        <v>18</v>
      </c>
      <c r="H9" s="234"/>
      <c r="I9" s="236" t="s">
        <v>19</v>
      </c>
      <c r="J9" s="236" t="s">
        <v>20</v>
      </c>
      <c r="K9" s="236" t="s">
        <v>21</v>
      </c>
      <c r="L9" s="238" t="s">
        <v>22</v>
      </c>
      <c r="M9" s="240"/>
      <c r="N9" s="240"/>
      <c r="O9" s="242" t="s">
        <v>23</v>
      </c>
    </row>
    <row r="10" spans="1:17" ht="31.5" customHeight="1" thickBot="1" x14ac:dyDescent="0.35">
      <c r="A10" s="229"/>
      <c r="B10" s="230"/>
      <c r="C10" s="232"/>
      <c r="D10" s="15"/>
      <c r="E10" s="232"/>
      <c r="F10" s="235"/>
      <c r="G10" s="232"/>
      <c r="H10" s="235"/>
      <c r="I10" s="237"/>
      <c r="J10" s="237"/>
      <c r="K10" s="237"/>
      <c r="L10" s="239"/>
      <c r="M10" s="241"/>
      <c r="N10" s="241"/>
      <c r="O10" s="243"/>
    </row>
    <row r="11" spans="1:17" ht="44.25" customHeight="1" thickBot="1" x14ac:dyDescent="0.35">
      <c r="A11" s="266" t="s">
        <v>272</v>
      </c>
      <c r="B11" s="267"/>
      <c r="C11" s="16">
        <f>O15</f>
        <v>4</v>
      </c>
      <c r="D11" s="17"/>
      <c r="E11" s="219">
        <f>O17</f>
        <v>1</v>
      </c>
      <c r="F11" s="220"/>
      <c r="G11" s="219">
        <f>O19</f>
        <v>3</v>
      </c>
      <c r="H11" s="220"/>
      <c r="I11" s="18">
        <f>O21</f>
        <v>0</v>
      </c>
      <c r="J11" s="18">
        <f>O28</f>
        <v>3.33</v>
      </c>
      <c r="K11" s="18">
        <f>O33</f>
        <v>0.36</v>
      </c>
      <c r="L11" s="19">
        <f>O38</f>
        <v>0</v>
      </c>
      <c r="M11" s="20"/>
      <c r="N11" s="20"/>
      <c r="O11" s="21">
        <f>IF( SUM(C11:L11)&lt;=30,SUM(C11:L11),"EXCEDE LOS 30 PUNTOS")</f>
        <v>11.69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50" t="s">
        <v>27</v>
      </c>
      <c r="B15" s="251"/>
      <c r="C15" s="25"/>
      <c r="D15" s="252" t="s">
        <v>181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5" t="s">
        <v>28</v>
      </c>
      <c r="B17" s="256"/>
      <c r="C17" s="6"/>
      <c r="D17" s="31"/>
      <c r="E17" s="257" t="s">
        <v>273</v>
      </c>
      <c r="F17" s="258"/>
      <c r="G17" s="258"/>
      <c r="H17" s="258"/>
      <c r="I17" s="258"/>
      <c r="J17" s="258"/>
      <c r="K17" s="258"/>
      <c r="L17" s="258"/>
      <c r="M17" s="259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5" t="s">
        <v>29</v>
      </c>
      <c r="B19" s="256"/>
      <c r="C19" s="25"/>
      <c r="D19" s="32"/>
      <c r="E19" s="258" t="s">
        <v>182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5" t="s">
        <v>30</v>
      </c>
      <c r="B21" s="256"/>
      <c r="C21" s="25"/>
      <c r="D21" s="260"/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0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50" t="s">
        <v>33</v>
      </c>
      <c r="B26" s="251"/>
      <c r="C26" s="25"/>
      <c r="D26" s="252" t="s">
        <v>275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6"/>
      <c r="O26" s="27">
        <v>3.33</v>
      </c>
      <c r="Q26" s="40"/>
      <c r="R26" s="40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35"/>
      <c r="O28" s="136">
        <f>IF(O26&lt;=5,O26,"EXCEDE LOS 5 PUNTOS PERMITIDOS")</f>
        <v>3.33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50" t="s">
        <v>36</v>
      </c>
      <c r="B31" s="251"/>
      <c r="C31" s="25"/>
      <c r="D31" s="252" t="s">
        <v>276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6"/>
      <c r="O31" s="27">
        <v>0.36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35"/>
      <c r="O33" s="136">
        <f>IF(O31&lt;=5,O31,"EXCEDE LOS 5 PUNTOS PERMITIDOS")</f>
        <v>0.36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55" t="s">
        <v>39</v>
      </c>
      <c r="B36" s="256"/>
      <c r="C36" s="25"/>
      <c r="D36" s="252"/>
      <c r="E36" s="253"/>
      <c r="F36" s="253"/>
      <c r="G36" s="253"/>
      <c r="H36" s="253"/>
      <c r="I36" s="253"/>
      <c r="J36" s="253"/>
      <c r="K36" s="253"/>
      <c r="L36" s="253"/>
      <c r="M36" s="254"/>
      <c r="N36" s="26"/>
      <c r="O36" s="27">
        <v>0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35"/>
      <c r="O38" s="136">
        <f>IF(O36&lt;=10,O36,"EXCEDE LOS 10 PUNTOS PERMITIDOS")</f>
        <v>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68" t="s">
        <v>23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70"/>
      <c r="N41" s="45"/>
      <c r="O41" s="46">
        <f>IF((O23+O28+O33+O38)&lt;=30,(O23+O28+O33+O38),"ERROR EXCEDE LOS 30 PUNTOS")</f>
        <v>11.69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77"/>
      <c r="G59" s="277"/>
      <c r="H59" s="27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78" t="s">
        <v>51</v>
      </c>
      <c r="C60" s="279"/>
      <c r="D60" s="279"/>
      <c r="E60" s="279"/>
      <c r="F60" s="280"/>
      <c r="G60" s="280"/>
      <c r="H60" s="28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9" t="s">
        <v>52</v>
      </c>
      <c r="C61" s="279"/>
      <c r="D61" s="279"/>
      <c r="E61" s="279"/>
      <c r="F61" s="280"/>
      <c r="G61" s="280"/>
      <c r="H61" s="28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9" t="s">
        <v>54</v>
      </c>
      <c r="C62" s="279"/>
      <c r="D62" s="279"/>
      <c r="E62" s="279"/>
      <c r="F62" s="280"/>
      <c r="G62" s="280"/>
      <c r="H62" s="28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9" t="s">
        <v>55</v>
      </c>
      <c r="C63" s="279"/>
      <c r="D63" s="279"/>
      <c r="E63" s="279"/>
      <c r="F63" s="280"/>
      <c r="G63" s="280"/>
      <c r="H63" s="28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9" t="s">
        <v>56</v>
      </c>
      <c r="C64" s="279"/>
      <c r="D64" s="279"/>
      <c r="E64" s="279"/>
      <c r="F64" s="280"/>
      <c r="G64" s="280"/>
      <c r="H64" s="28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1" t="s">
        <v>58</v>
      </c>
      <c r="C65" s="281"/>
      <c r="D65" s="281"/>
      <c r="E65" s="281"/>
      <c r="F65" s="282"/>
      <c r="G65" s="282"/>
      <c r="H65" s="28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6.8" thickTop="1" thickBot="1" x14ac:dyDescent="0.35">
      <c r="A70" s="55">
        <v>1</v>
      </c>
      <c r="B70" s="293" t="s">
        <v>62</v>
      </c>
      <c r="C70" s="293"/>
      <c r="D70" s="293"/>
      <c r="E70" s="293"/>
      <c r="F70" s="277"/>
      <c r="G70" s="277"/>
      <c r="H70" s="27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78" t="s">
        <v>64</v>
      </c>
      <c r="C71" s="278"/>
      <c r="D71" s="278"/>
      <c r="E71" s="278"/>
      <c r="F71" s="280"/>
      <c r="G71" s="280"/>
      <c r="H71" s="28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94" t="s">
        <v>65</v>
      </c>
      <c r="C72" s="294"/>
      <c r="D72" s="294"/>
      <c r="E72" s="294"/>
      <c r="F72" s="282"/>
      <c r="G72" s="282"/>
      <c r="H72" s="28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0" t="s">
        <v>66</v>
      </c>
      <c r="C73" s="295"/>
      <c r="D73" s="295"/>
      <c r="E73" s="295"/>
      <c r="F73" s="295"/>
      <c r="G73" s="295"/>
      <c r="H73" s="295"/>
      <c r="I73" s="25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96" t="s">
        <v>67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79"/>
      <c r="N74" s="42"/>
      <c r="O74" s="74">
        <f>O73/3</f>
        <v>0</v>
      </c>
    </row>
    <row r="75" spans="1:15" ht="18.600000000000001" thickTop="1" thickBot="1" x14ac:dyDescent="0.35">
      <c r="A75" s="299"/>
      <c r="B75" s="300"/>
      <c r="C75" s="300"/>
      <c r="D75" s="300"/>
      <c r="E75" s="300"/>
      <c r="F75" s="300"/>
      <c r="G75" s="300"/>
      <c r="H75" s="300"/>
      <c r="I75" s="300"/>
      <c r="J75" s="300"/>
      <c r="K75" s="301"/>
      <c r="L75" s="301"/>
      <c r="M75" s="79"/>
      <c r="N75" s="42"/>
      <c r="O75" s="89"/>
    </row>
    <row r="76" spans="1:15" ht="27" thickBot="1" x14ac:dyDescent="0.35">
      <c r="A76" s="302" t="s">
        <v>68</v>
      </c>
      <c r="B76" s="303"/>
      <c r="C76" s="303"/>
      <c r="D76" s="303"/>
      <c r="E76" s="303"/>
      <c r="F76" s="303"/>
      <c r="G76" s="303"/>
      <c r="H76" s="304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16.2" thickBot="1" x14ac:dyDescent="0.35">
      <c r="A77" s="92">
        <v>1</v>
      </c>
      <c r="B77" s="305" t="s">
        <v>69</v>
      </c>
      <c r="C77" s="305"/>
      <c r="D77" s="305"/>
      <c r="E77" s="305"/>
      <c r="F77" s="306"/>
      <c r="G77" s="307"/>
      <c r="H77" s="30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78" t="s">
        <v>70</v>
      </c>
      <c r="C78" s="278"/>
      <c r="D78" s="278"/>
      <c r="E78" s="278"/>
      <c r="F78" s="280"/>
      <c r="G78" s="309"/>
      <c r="H78" s="31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94" t="s">
        <v>71</v>
      </c>
      <c r="C79" s="294"/>
      <c r="D79" s="294"/>
      <c r="E79" s="294"/>
      <c r="F79" s="282"/>
      <c r="G79" s="311"/>
      <c r="H79" s="31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13" t="s">
        <v>72</v>
      </c>
      <c r="B80" s="314"/>
      <c r="C80" s="314"/>
      <c r="D80" s="314"/>
      <c r="E80" s="314"/>
      <c r="F80" s="314"/>
      <c r="G80" s="314"/>
      <c r="H80" s="314"/>
      <c r="I80" s="31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90" t="s">
        <v>73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2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21" t="s">
        <v>75</v>
      </c>
      <c r="B86" s="322"/>
      <c r="C86" s="322"/>
      <c r="D86" s="322"/>
      <c r="E86" s="322"/>
      <c r="F86" s="323"/>
      <c r="G86" s="323"/>
      <c r="H86" s="324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25" t="s">
        <v>76</v>
      </c>
      <c r="C87" s="326"/>
      <c r="D87" s="326"/>
      <c r="E87" s="326"/>
      <c r="F87" s="327"/>
      <c r="G87" s="327"/>
      <c r="H87" s="32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29" t="s">
        <v>78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32" t="s">
        <v>79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35" t="s">
        <v>23</v>
      </c>
      <c r="B93" s="336"/>
      <c r="C93" s="336"/>
      <c r="D93" s="336"/>
      <c r="E93" s="336"/>
      <c r="F93" s="336"/>
      <c r="G93" s="336"/>
      <c r="H93" s="336"/>
      <c r="I93" s="336"/>
      <c r="J93" s="336"/>
      <c r="K93" s="337"/>
      <c r="L93" s="108"/>
      <c r="M93" s="108"/>
      <c r="N93" s="109"/>
      <c r="O93" s="110">
        <f>O41</f>
        <v>11.69</v>
      </c>
    </row>
    <row r="94" spans="1:15" ht="17.399999999999999" x14ac:dyDescent="0.3">
      <c r="A94" s="338" t="s">
        <v>80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40"/>
      <c r="L94" s="108"/>
      <c r="M94" s="108"/>
      <c r="N94" s="109"/>
      <c r="O94" s="111">
        <f>O67</f>
        <v>0</v>
      </c>
    </row>
    <row r="95" spans="1:15" ht="17.399999999999999" x14ac:dyDescent="0.3">
      <c r="A95" s="338" t="s">
        <v>81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40"/>
      <c r="L95" s="108"/>
      <c r="M95" s="108"/>
      <c r="N95" s="109"/>
      <c r="O95" s="112">
        <f>O74</f>
        <v>0</v>
      </c>
    </row>
    <row r="96" spans="1:15" ht="17.399999999999999" x14ac:dyDescent="0.3">
      <c r="A96" s="338" t="s">
        <v>82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40"/>
      <c r="L96" s="108"/>
      <c r="M96" s="108"/>
      <c r="N96" s="109"/>
      <c r="O96" s="113">
        <f>O81</f>
        <v>0</v>
      </c>
    </row>
    <row r="97" spans="1:15" ht="18" thickBot="1" x14ac:dyDescent="0.35">
      <c r="A97" s="341" t="s">
        <v>83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3"/>
      <c r="L97" s="108"/>
      <c r="M97" s="108"/>
      <c r="N97" s="109"/>
      <c r="O97" s="113">
        <f>O87</f>
        <v>0</v>
      </c>
    </row>
    <row r="98" spans="1:15" ht="24" thickTop="1" thickBot="1" x14ac:dyDescent="0.35">
      <c r="A98" s="316" t="s">
        <v>84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8"/>
      <c r="L98" s="114"/>
      <c r="M98" s="115"/>
      <c r="N98" s="116"/>
      <c r="O98" s="117">
        <f>SUM(O93:O97)</f>
        <v>11.69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tlvOdhOAhARbGpGYzWrKp1BbRdDQ4gNQeMX/rTj3Z631CycZf3OBUaBe4NbeWvHOZ4jzOjPaIW3kkLwE6M14yA==" saltValue="euqylYur0nPIlE+Ca7Az3Q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topLeftCell="A2" zoomScale="112" zoomScaleNormal="112" workbookViewId="0">
      <selection activeCell="A3" sqref="A3"/>
    </sheetView>
  </sheetViews>
  <sheetFormatPr baseColWidth="10" defaultRowHeight="14.4" x14ac:dyDescent="0.3"/>
  <cols>
    <col min="2" max="2" width="29.88671875" customWidth="1"/>
    <col min="3" max="3" width="24.5546875" customWidth="1"/>
    <col min="4" max="4" width="17.88671875" customWidth="1"/>
    <col min="5" max="5" width="34.109375" customWidth="1"/>
    <col min="6" max="6" width="33.33203125" customWidth="1"/>
    <col min="10" max="10" width="23.44140625" customWidth="1"/>
  </cols>
  <sheetData>
    <row r="1" spans="1:10" ht="29.25" customHeight="1" x14ac:dyDescent="0.3">
      <c r="A1" s="348" t="s">
        <v>202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ht="46.5" customHeight="1" x14ac:dyDescent="0.3">
      <c r="A2" s="349" t="s">
        <v>285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13.5" customHeight="1" thickBot="1" x14ac:dyDescent="0.35">
      <c r="A3" s="149"/>
      <c r="B3" s="149"/>
      <c r="C3" s="149"/>
      <c r="D3" s="149"/>
      <c r="E3" s="149"/>
      <c r="F3" s="149"/>
      <c r="G3" s="149"/>
      <c r="H3" s="149"/>
      <c r="I3" s="149"/>
      <c r="J3" s="149"/>
    </row>
    <row r="4" spans="1:10" ht="63.75" customHeight="1" thickBot="1" x14ac:dyDescent="0.35">
      <c r="A4" s="350" t="s">
        <v>203</v>
      </c>
      <c r="B4" s="350" t="s">
        <v>204</v>
      </c>
      <c r="C4" s="350" t="s">
        <v>205</v>
      </c>
      <c r="D4" s="352" t="s">
        <v>206</v>
      </c>
      <c r="E4" s="353"/>
      <c r="F4" s="354" t="s">
        <v>207</v>
      </c>
      <c r="G4" s="352" t="s">
        <v>208</v>
      </c>
      <c r="H4" s="353"/>
      <c r="I4" s="356" t="s">
        <v>209</v>
      </c>
      <c r="J4" s="354" t="s">
        <v>6</v>
      </c>
    </row>
    <row r="5" spans="1:10" ht="15" thickBot="1" x14ac:dyDescent="0.35">
      <c r="A5" s="351"/>
      <c r="B5" s="351"/>
      <c r="C5" s="351"/>
      <c r="D5" s="150" t="s">
        <v>7</v>
      </c>
      <c r="E5" s="150" t="s">
        <v>8</v>
      </c>
      <c r="F5" s="355"/>
      <c r="G5" s="151" t="s">
        <v>210</v>
      </c>
      <c r="H5" s="151" t="s">
        <v>211</v>
      </c>
      <c r="I5" s="357"/>
      <c r="J5" s="355"/>
    </row>
    <row r="6" spans="1:10" ht="117" customHeight="1" x14ac:dyDescent="0.3">
      <c r="A6" s="152">
        <f>+A5+1</f>
        <v>1</v>
      </c>
      <c r="B6" s="153" t="s">
        <v>222</v>
      </c>
      <c r="C6" s="344" t="s">
        <v>215</v>
      </c>
      <c r="D6" s="154" t="s">
        <v>162</v>
      </c>
      <c r="E6" s="154" t="s">
        <v>224</v>
      </c>
      <c r="F6" s="346" t="s">
        <v>216</v>
      </c>
      <c r="G6" s="155" t="s">
        <v>212</v>
      </c>
      <c r="H6" s="155"/>
      <c r="I6" s="156">
        <v>27.54</v>
      </c>
      <c r="J6" s="157" t="s">
        <v>260</v>
      </c>
    </row>
    <row r="7" spans="1:10" ht="99" customHeight="1" x14ac:dyDescent="0.3">
      <c r="A7" s="158">
        <f>+A6+1</f>
        <v>2</v>
      </c>
      <c r="B7" s="159" t="s">
        <v>228</v>
      </c>
      <c r="C7" s="345"/>
      <c r="D7" s="154" t="s">
        <v>136</v>
      </c>
      <c r="E7" s="154" t="s">
        <v>231</v>
      </c>
      <c r="F7" s="347"/>
      <c r="G7" s="160" t="s">
        <v>212</v>
      </c>
      <c r="H7" s="160"/>
      <c r="I7" s="161">
        <v>25.29</v>
      </c>
      <c r="J7" s="162" t="s">
        <v>213</v>
      </c>
    </row>
    <row r="8" spans="1:10" ht="87.75" customHeight="1" x14ac:dyDescent="0.3">
      <c r="A8" s="158">
        <f t="shared" ref="A8:A9" si="0">+A7+1</f>
        <v>3</v>
      </c>
      <c r="B8" s="159" t="s">
        <v>235</v>
      </c>
      <c r="C8" s="345"/>
      <c r="D8" s="154" t="s">
        <v>113</v>
      </c>
      <c r="E8" s="154" t="s">
        <v>236</v>
      </c>
      <c r="F8" s="347"/>
      <c r="G8" s="160" t="s">
        <v>212</v>
      </c>
      <c r="H8" s="160"/>
      <c r="I8" s="161">
        <v>23.88</v>
      </c>
      <c r="J8" s="162" t="s">
        <v>260</v>
      </c>
    </row>
    <row r="9" spans="1:10" ht="199.2" customHeight="1" x14ac:dyDescent="0.3">
      <c r="A9" s="158">
        <f t="shared" si="0"/>
        <v>4</v>
      </c>
      <c r="B9" s="159" t="s">
        <v>242</v>
      </c>
      <c r="C9" s="345"/>
      <c r="D9" s="154" t="s">
        <v>240</v>
      </c>
      <c r="E9" s="154" t="s">
        <v>241</v>
      </c>
      <c r="F9" s="347"/>
      <c r="G9" s="160" t="s">
        <v>212</v>
      </c>
      <c r="H9" s="160"/>
      <c r="I9" s="161">
        <v>22</v>
      </c>
      <c r="J9" s="162" t="s">
        <v>213</v>
      </c>
    </row>
    <row r="10" spans="1:10" ht="199.2" customHeight="1" x14ac:dyDescent="0.3">
      <c r="A10" s="158">
        <v>5</v>
      </c>
      <c r="B10" s="159" t="s">
        <v>220</v>
      </c>
      <c r="C10" s="345"/>
      <c r="D10" s="154" t="s">
        <v>144</v>
      </c>
      <c r="E10" s="154" t="s">
        <v>221</v>
      </c>
      <c r="F10" s="347"/>
      <c r="G10" s="160" t="s">
        <v>212</v>
      </c>
      <c r="H10" s="160"/>
      <c r="I10" s="161">
        <v>19.350000000000001</v>
      </c>
      <c r="J10" s="162" t="s">
        <v>260</v>
      </c>
    </row>
    <row r="11" spans="1:10" ht="75.75" customHeight="1" x14ac:dyDescent="0.3">
      <c r="A11" s="158">
        <v>6</v>
      </c>
      <c r="B11" s="159" t="s">
        <v>248</v>
      </c>
      <c r="C11" s="345"/>
      <c r="D11" s="154" t="s">
        <v>190</v>
      </c>
      <c r="E11" s="154" t="s">
        <v>249</v>
      </c>
      <c r="F11" s="347"/>
      <c r="G11" s="160" t="s">
        <v>212</v>
      </c>
      <c r="H11" s="160"/>
      <c r="I11" s="161">
        <v>16.809999999999999</v>
      </c>
      <c r="J11" s="162" t="s">
        <v>213</v>
      </c>
    </row>
    <row r="12" spans="1:10" ht="100.2" customHeight="1" x14ac:dyDescent="0.3">
      <c r="A12" s="158">
        <v>7</v>
      </c>
      <c r="B12" s="159" t="s">
        <v>253</v>
      </c>
      <c r="C12" s="345"/>
      <c r="D12" s="154" t="s">
        <v>255</v>
      </c>
      <c r="E12" s="154" t="s">
        <v>256</v>
      </c>
      <c r="F12" s="347"/>
      <c r="G12" s="160" t="s">
        <v>212</v>
      </c>
      <c r="H12" s="160"/>
      <c r="I12" s="161">
        <v>15.81</v>
      </c>
      <c r="J12" s="162" t="s">
        <v>213</v>
      </c>
    </row>
    <row r="13" spans="1:10" ht="121.8" customHeight="1" x14ac:dyDescent="0.3">
      <c r="A13" s="158">
        <v>8</v>
      </c>
      <c r="B13" s="159" t="s">
        <v>261</v>
      </c>
      <c r="C13" s="345"/>
      <c r="D13" s="154" t="s">
        <v>118</v>
      </c>
      <c r="E13" s="154" t="s">
        <v>262</v>
      </c>
      <c r="F13" s="347"/>
      <c r="G13" s="160" t="s">
        <v>212</v>
      </c>
      <c r="H13" s="160"/>
      <c r="I13" s="161">
        <v>15</v>
      </c>
      <c r="J13" s="162" t="s">
        <v>213</v>
      </c>
    </row>
    <row r="14" spans="1:10" ht="99.6" customHeight="1" x14ac:dyDescent="0.3">
      <c r="A14" s="158">
        <v>9</v>
      </c>
      <c r="B14" s="159" t="s">
        <v>265</v>
      </c>
      <c r="C14" s="345"/>
      <c r="D14" s="154" t="s">
        <v>171</v>
      </c>
      <c r="E14" s="154" t="s">
        <v>268</v>
      </c>
      <c r="F14" s="347"/>
      <c r="G14" s="160" t="s">
        <v>212</v>
      </c>
      <c r="H14" s="160"/>
      <c r="I14" s="161">
        <v>15</v>
      </c>
      <c r="J14" s="162" t="s">
        <v>213</v>
      </c>
    </row>
    <row r="15" spans="1:10" ht="75.75" customHeight="1" x14ac:dyDescent="0.3">
      <c r="A15" s="158">
        <v>10</v>
      </c>
      <c r="B15" s="159" t="s">
        <v>271</v>
      </c>
      <c r="C15" s="345"/>
      <c r="D15" s="154" t="s">
        <v>181</v>
      </c>
      <c r="E15" s="154" t="s">
        <v>274</v>
      </c>
      <c r="F15" s="347"/>
      <c r="G15" s="160" t="s">
        <v>212</v>
      </c>
      <c r="H15" s="160"/>
      <c r="I15" s="161">
        <v>11.69</v>
      </c>
      <c r="J15" s="162" t="s">
        <v>213</v>
      </c>
    </row>
    <row r="16" spans="1:10" ht="183.6" customHeight="1" x14ac:dyDescent="0.3">
      <c r="A16" s="158">
        <v>11</v>
      </c>
      <c r="B16" s="159" t="s">
        <v>217</v>
      </c>
      <c r="C16" s="345"/>
      <c r="D16" s="154" t="s">
        <v>153</v>
      </c>
      <c r="E16" s="154" t="s">
        <v>218</v>
      </c>
      <c r="F16" s="347"/>
      <c r="G16" s="160"/>
      <c r="H16" s="160" t="s">
        <v>212</v>
      </c>
      <c r="I16" s="161"/>
      <c r="J16" s="162" t="s">
        <v>219</v>
      </c>
    </row>
    <row r="17" spans="1:10" ht="15.75" customHeight="1" x14ac:dyDescent="0.3">
      <c r="A17" s="163" t="s">
        <v>214</v>
      </c>
      <c r="B17" s="164"/>
      <c r="C17" s="164"/>
      <c r="D17" s="164"/>
      <c r="E17" s="164"/>
      <c r="F17" s="165"/>
      <c r="G17" s="166"/>
      <c r="H17" s="167"/>
      <c r="I17" s="168"/>
      <c r="J17" s="169"/>
    </row>
  </sheetData>
  <sheetProtection algorithmName="SHA-512" hashValue="U9uDhYCRAhAGLC4bMMzUx677iPrF/s7cKPziiaJzPdby1Y6WS0PXf7TY8ESThEXbF4dWc4m7ZIc4tl24dpbZuA==" saltValue="9pZ3b+Yj/drlDWh7c0ej1A==" spinCount="100000" sheet="1" objects="1" scenarios="1"/>
  <mergeCells count="12">
    <mergeCell ref="C6:C16"/>
    <mergeCell ref="F6:F16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workbookViewId="0">
      <selection activeCell="L15" sqref="L15"/>
    </sheetView>
  </sheetViews>
  <sheetFormatPr baseColWidth="10" defaultRowHeight="14.4" x14ac:dyDescent="0.3"/>
  <sheetData>
    <row r="70" spans="1:1" x14ac:dyDescent="0.3">
      <c r="A70" s="163" t="s">
        <v>214</v>
      </c>
    </row>
  </sheetData>
  <sheetProtection algorithmName="SHA-512" hashValue="p4GB0rk6fuSZYoTppuoPxFi2kvlgkB5gzO32E/wkrCuQE8A+s2zIQAPaOmUbYEGA06sunZm2CM2MF9dH2mBTIw==" saltValue="7eR7zlfuYX0EPCpA6KfRz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abSelected="1" topLeftCell="H19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205"/>
      <c r="B1" s="206"/>
      <c r="C1" s="206"/>
      <c r="D1" s="206"/>
      <c r="E1" s="207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5"/>
    </row>
    <row r="2" spans="1:17" ht="45" customHeight="1" thickBot="1" x14ac:dyDescent="0.35">
      <c r="A2" s="208"/>
      <c r="B2" s="209"/>
      <c r="C2" s="209"/>
      <c r="D2" s="209"/>
      <c r="E2" s="210"/>
      <c r="F2" s="214" t="s">
        <v>10</v>
      </c>
      <c r="G2" s="214"/>
      <c r="H2" s="214"/>
      <c r="I2" s="214"/>
      <c r="J2" s="214"/>
      <c r="K2" s="214"/>
      <c r="L2" s="214"/>
      <c r="M2" s="214"/>
      <c r="N2" s="214"/>
      <c r="O2" s="215"/>
      <c r="Q2" s="137" t="str">
        <f ca="1">MID(CELL("nombrearchivo",'ARIAS HENAO DIANA PATRICIA'!E10),FIND("]", CELL("nombrearchivo",'ARIAS HENAO DIANA PATRICIA'!E10),1)+1,LEN(CELL("nombrearchivo",'ARIAS HENAO DIANA PATRICIA'!E10))-FIND("]",CELL("nombrearchivo",'ARIAS HENAO DIANA PATRICIA'!E10),1))</f>
        <v>ARIAS HENAO DIANA PATRICIA</v>
      </c>
    </row>
    <row r="3" spans="1:17" ht="19.5" customHeight="1" thickBot="1" x14ac:dyDescent="0.35">
      <c r="A3" s="211"/>
      <c r="B3" s="212"/>
      <c r="C3" s="212"/>
      <c r="D3" s="212"/>
      <c r="E3" s="213"/>
      <c r="F3" s="214" t="s">
        <v>95</v>
      </c>
      <c r="G3" s="214"/>
      <c r="H3" s="214"/>
      <c r="I3" s="214"/>
      <c r="J3" s="214"/>
      <c r="K3" s="214"/>
      <c r="L3" s="214"/>
      <c r="M3" s="214"/>
      <c r="N3" s="214"/>
      <c r="O3" s="215"/>
      <c r="Q3" s="137"/>
    </row>
    <row r="4" spans="1:17" ht="15.6" x14ac:dyDescent="0.3">
      <c r="A4" s="216" t="s">
        <v>11</v>
      </c>
      <c r="B4" s="217"/>
      <c r="C4" s="217"/>
      <c r="D4" s="217"/>
      <c r="E4" s="218" t="str">
        <f>'CHA-P-09-9'!AC$2</f>
        <v>PLANTA</v>
      </c>
      <c r="F4" s="218"/>
      <c r="G4" s="218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21" t="s">
        <v>12</v>
      </c>
      <c r="B5" s="222"/>
      <c r="C5" s="222"/>
      <c r="D5" s="222"/>
      <c r="E5" s="223" t="str">
        <f>'CHA-P-09-9'!A$2</f>
        <v>CHA -P -09-9</v>
      </c>
      <c r="F5" s="223"/>
      <c r="G5" s="22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21" t="s">
        <v>13</v>
      </c>
      <c r="B6" s="222"/>
      <c r="C6" s="222"/>
      <c r="D6" s="222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227" t="s">
        <v>15</v>
      </c>
      <c r="B9" s="228"/>
      <c r="C9" s="231" t="s">
        <v>16</v>
      </c>
      <c r="D9" s="172"/>
      <c r="E9" s="233" t="s">
        <v>17</v>
      </c>
      <c r="F9" s="234"/>
      <c r="G9" s="233" t="s">
        <v>18</v>
      </c>
      <c r="H9" s="234"/>
      <c r="I9" s="236" t="s">
        <v>19</v>
      </c>
      <c r="J9" s="236" t="s">
        <v>20</v>
      </c>
      <c r="K9" s="236" t="s">
        <v>21</v>
      </c>
      <c r="L9" s="238" t="s">
        <v>22</v>
      </c>
      <c r="M9" s="240"/>
      <c r="N9" s="240"/>
      <c r="O9" s="242" t="s">
        <v>23</v>
      </c>
    </row>
    <row r="10" spans="1:17" ht="31.5" customHeight="1" thickBot="1" x14ac:dyDescent="0.35">
      <c r="A10" s="229"/>
      <c r="B10" s="230"/>
      <c r="C10" s="232"/>
      <c r="D10" s="176"/>
      <c r="E10" s="232"/>
      <c r="F10" s="235"/>
      <c r="G10" s="232"/>
      <c r="H10" s="235"/>
      <c r="I10" s="237"/>
      <c r="J10" s="237"/>
      <c r="K10" s="237"/>
      <c r="L10" s="239"/>
      <c r="M10" s="241"/>
      <c r="N10" s="241"/>
      <c r="O10" s="243"/>
    </row>
    <row r="11" spans="1:17" ht="44.25" customHeight="1" thickBot="1" x14ac:dyDescent="0.35">
      <c r="A11" s="266" t="s">
        <v>222</v>
      </c>
      <c r="B11" s="267"/>
      <c r="C11" s="177">
        <f>O15</f>
        <v>4</v>
      </c>
      <c r="D11" s="178"/>
      <c r="E11" s="219">
        <f>O17</f>
        <v>0</v>
      </c>
      <c r="F11" s="220"/>
      <c r="G11" s="219">
        <f>O19</f>
        <v>3</v>
      </c>
      <c r="H11" s="220"/>
      <c r="I11" s="18">
        <f>O21</f>
        <v>3</v>
      </c>
      <c r="J11" s="18">
        <f>O28</f>
        <v>4.07</v>
      </c>
      <c r="K11" s="18">
        <f>O33</f>
        <v>3.47</v>
      </c>
      <c r="L11" s="19">
        <f>O38</f>
        <v>10</v>
      </c>
      <c r="M11" s="20"/>
      <c r="N11" s="20"/>
      <c r="O11" s="21">
        <f>IF( SUM(C11:L11)&lt;=30,SUM(C11:L11),"EXCEDE LOS 30 PUNTOS")</f>
        <v>27.54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50" t="s">
        <v>27</v>
      </c>
      <c r="B15" s="251"/>
      <c r="C15" s="25"/>
      <c r="D15" s="252" t="s">
        <v>162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5" t="s">
        <v>28</v>
      </c>
      <c r="B17" s="256"/>
      <c r="C17" s="6"/>
      <c r="D17" s="31"/>
      <c r="E17" s="257" t="s">
        <v>163</v>
      </c>
      <c r="F17" s="258"/>
      <c r="G17" s="258"/>
      <c r="H17" s="258"/>
      <c r="I17" s="258"/>
      <c r="J17" s="258"/>
      <c r="K17" s="258"/>
      <c r="L17" s="258"/>
      <c r="M17" s="259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5" t="s">
        <v>29</v>
      </c>
      <c r="B19" s="256"/>
      <c r="C19" s="25"/>
      <c r="D19" s="171"/>
      <c r="E19" s="258" t="s">
        <v>164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5" t="s">
        <v>30</v>
      </c>
      <c r="B21" s="256"/>
      <c r="C21" s="25"/>
      <c r="D21" s="260" t="s">
        <v>223</v>
      </c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3</v>
      </c>
    </row>
    <row r="22" spans="1:18" ht="16.2" thickBot="1" x14ac:dyDescent="0.35">
      <c r="A22" s="33"/>
      <c r="B22" s="34"/>
      <c r="C22" s="17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0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10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50" t="s">
        <v>33</v>
      </c>
      <c r="B26" s="251"/>
      <c r="C26" s="25"/>
      <c r="D26" s="252" t="s">
        <v>225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6"/>
      <c r="O26" s="27">
        <v>4.07</v>
      </c>
      <c r="Q26" s="40"/>
      <c r="R26" s="40"/>
    </row>
    <row r="27" spans="1:18" ht="16.2" thickBot="1" x14ac:dyDescent="0.35">
      <c r="A27" s="33"/>
      <c r="B27" s="34"/>
      <c r="C27" s="170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0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170"/>
      <c r="O28" s="136">
        <f>IF(O26&lt;=5,O26,"EXCEDE LOS 5 PUNTOS PERMITIDOS")</f>
        <v>4.07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50" t="s">
        <v>36</v>
      </c>
      <c r="B31" s="251"/>
      <c r="C31" s="25"/>
      <c r="D31" s="252" t="s">
        <v>226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6"/>
      <c r="O31" s="27">
        <v>3.47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170"/>
      <c r="O33" s="136">
        <f>IF(O31&lt;=5,O31,"EXCEDE LOS 5 PUNTOS PERMITIDOS")</f>
        <v>3.47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55" t="s">
        <v>39</v>
      </c>
      <c r="B36" s="256"/>
      <c r="C36" s="25"/>
      <c r="D36" s="252" t="s">
        <v>227</v>
      </c>
      <c r="E36" s="253"/>
      <c r="F36" s="253"/>
      <c r="G36" s="253"/>
      <c r="H36" s="253"/>
      <c r="I36" s="253"/>
      <c r="J36" s="253"/>
      <c r="K36" s="253"/>
      <c r="L36" s="253"/>
      <c r="M36" s="254"/>
      <c r="N36" s="26"/>
      <c r="O36" s="27">
        <v>10</v>
      </c>
    </row>
    <row r="37" spans="1:15" ht="16.2" thickBot="1" x14ac:dyDescent="0.35">
      <c r="A37" s="33"/>
      <c r="B37" s="34"/>
      <c r="C37" s="170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0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170"/>
      <c r="O38" s="136">
        <f>IF(O36&lt;=10,O36,"EXCEDE LOS 10 PUNTOS PERMITIDOS")</f>
        <v>10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68" t="s">
        <v>23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70"/>
      <c r="N41" s="45"/>
      <c r="O41" s="46">
        <f>IF((O23+O28+O33+O38)&lt;=30,(O23+O28+O33+O38),"ERROR EXCEDE LOS 30 PUNTOS")</f>
        <v>27.54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73" t="s">
        <v>46</v>
      </c>
      <c r="L58" s="53" t="s">
        <v>47</v>
      </c>
      <c r="M58" s="17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77"/>
      <c r="G59" s="277"/>
      <c r="H59" s="27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78" t="s">
        <v>51</v>
      </c>
      <c r="C60" s="279"/>
      <c r="D60" s="279"/>
      <c r="E60" s="279"/>
      <c r="F60" s="280"/>
      <c r="G60" s="280"/>
      <c r="H60" s="28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9" t="s">
        <v>52</v>
      </c>
      <c r="C61" s="279"/>
      <c r="D61" s="279"/>
      <c r="E61" s="279"/>
      <c r="F61" s="280"/>
      <c r="G61" s="280"/>
      <c r="H61" s="28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9" t="s">
        <v>54</v>
      </c>
      <c r="C62" s="279"/>
      <c r="D62" s="279"/>
      <c r="E62" s="279"/>
      <c r="F62" s="280"/>
      <c r="G62" s="280"/>
      <c r="H62" s="28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9" t="s">
        <v>55</v>
      </c>
      <c r="C63" s="279"/>
      <c r="D63" s="279"/>
      <c r="E63" s="279"/>
      <c r="F63" s="280"/>
      <c r="G63" s="280"/>
      <c r="H63" s="28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9" t="s">
        <v>56</v>
      </c>
      <c r="C64" s="279"/>
      <c r="D64" s="279"/>
      <c r="E64" s="279"/>
      <c r="F64" s="280"/>
      <c r="G64" s="280"/>
      <c r="H64" s="28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1" t="s">
        <v>58</v>
      </c>
      <c r="C65" s="281"/>
      <c r="D65" s="281"/>
      <c r="E65" s="281"/>
      <c r="F65" s="282"/>
      <c r="G65" s="282"/>
      <c r="H65" s="28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73" t="s">
        <v>46</v>
      </c>
      <c r="L69" s="53" t="s">
        <v>47</v>
      </c>
      <c r="M69" s="174"/>
      <c r="N69" s="6"/>
      <c r="O69" s="54" t="s">
        <v>48</v>
      </c>
    </row>
    <row r="70" spans="1:15" ht="16.8" thickTop="1" thickBot="1" x14ac:dyDescent="0.35">
      <c r="A70" s="55">
        <v>1</v>
      </c>
      <c r="B70" s="293" t="s">
        <v>62</v>
      </c>
      <c r="C70" s="293"/>
      <c r="D70" s="293"/>
      <c r="E70" s="293"/>
      <c r="F70" s="277"/>
      <c r="G70" s="277"/>
      <c r="H70" s="27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78" t="s">
        <v>64</v>
      </c>
      <c r="C71" s="278"/>
      <c r="D71" s="278"/>
      <c r="E71" s="278"/>
      <c r="F71" s="280"/>
      <c r="G71" s="280"/>
      <c r="H71" s="28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94" t="s">
        <v>65</v>
      </c>
      <c r="C72" s="294"/>
      <c r="D72" s="294"/>
      <c r="E72" s="294"/>
      <c r="F72" s="282"/>
      <c r="G72" s="282"/>
      <c r="H72" s="28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0" t="s">
        <v>66</v>
      </c>
      <c r="C73" s="295"/>
      <c r="D73" s="295"/>
      <c r="E73" s="295"/>
      <c r="F73" s="295"/>
      <c r="G73" s="295"/>
      <c r="H73" s="295"/>
      <c r="I73" s="25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96" t="s">
        <v>67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79"/>
      <c r="N74" s="42"/>
      <c r="O74" s="74">
        <f>O73/3</f>
        <v>0</v>
      </c>
    </row>
    <row r="75" spans="1:15" ht="18.600000000000001" thickTop="1" thickBot="1" x14ac:dyDescent="0.35">
      <c r="A75" s="299"/>
      <c r="B75" s="300"/>
      <c r="C75" s="300"/>
      <c r="D75" s="300"/>
      <c r="E75" s="300"/>
      <c r="F75" s="300"/>
      <c r="G75" s="300"/>
      <c r="H75" s="300"/>
      <c r="I75" s="300"/>
      <c r="J75" s="300"/>
      <c r="K75" s="301"/>
      <c r="L75" s="301"/>
      <c r="M75" s="79"/>
      <c r="N75" s="42"/>
      <c r="O75" s="175"/>
    </row>
    <row r="76" spans="1:15" ht="27" thickBot="1" x14ac:dyDescent="0.35">
      <c r="A76" s="302" t="s">
        <v>68</v>
      </c>
      <c r="B76" s="303"/>
      <c r="C76" s="303"/>
      <c r="D76" s="303"/>
      <c r="E76" s="303"/>
      <c r="F76" s="303"/>
      <c r="G76" s="303"/>
      <c r="H76" s="304"/>
      <c r="I76" s="90" t="s">
        <v>44</v>
      </c>
      <c r="J76" s="54" t="s">
        <v>45</v>
      </c>
      <c r="K76" s="174"/>
      <c r="L76" s="174"/>
      <c r="M76" s="79"/>
      <c r="N76" s="42"/>
      <c r="O76" s="91" t="s">
        <v>48</v>
      </c>
    </row>
    <row r="77" spans="1:15" ht="16.2" thickBot="1" x14ac:dyDescent="0.35">
      <c r="A77" s="92">
        <v>1</v>
      </c>
      <c r="B77" s="305" t="s">
        <v>69</v>
      </c>
      <c r="C77" s="305"/>
      <c r="D77" s="305"/>
      <c r="E77" s="305"/>
      <c r="F77" s="306"/>
      <c r="G77" s="307"/>
      <c r="H77" s="30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78" t="s">
        <v>70</v>
      </c>
      <c r="C78" s="278"/>
      <c r="D78" s="278"/>
      <c r="E78" s="278"/>
      <c r="F78" s="280"/>
      <c r="G78" s="309"/>
      <c r="H78" s="31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94" t="s">
        <v>71</v>
      </c>
      <c r="C79" s="294"/>
      <c r="D79" s="294"/>
      <c r="E79" s="294"/>
      <c r="F79" s="282"/>
      <c r="G79" s="311"/>
      <c r="H79" s="31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13" t="s">
        <v>72</v>
      </c>
      <c r="B80" s="314"/>
      <c r="C80" s="314"/>
      <c r="D80" s="314"/>
      <c r="E80" s="314"/>
      <c r="F80" s="314"/>
      <c r="G80" s="314"/>
      <c r="H80" s="314"/>
      <c r="I80" s="31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90" t="s">
        <v>73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2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21" t="s">
        <v>75</v>
      </c>
      <c r="B86" s="322"/>
      <c r="C86" s="322"/>
      <c r="D86" s="322"/>
      <c r="E86" s="322"/>
      <c r="F86" s="323"/>
      <c r="G86" s="323"/>
      <c r="H86" s="324"/>
      <c r="I86" s="90" t="s">
        <v>44</v>
      </c>
      <c r="J86" s="17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25" t="s">
        <v>76</v>
      </c>
      <c r="C87" s="326"/>
      <c r="D87" s="326"/>
      <c r="E87" s="326"/>
      <c r="F87" s="327"/>
      <c r="G87" s="327"/>
      <c r="H87" s="32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29" t="s">
        <v>78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32" t="s">
        <v>79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35" t="s">
        <v>23</v>
      </c>
      <c r="B93" s="336"/>
      <c r="C93" s="336"/>
      <c r="D93" s="336"/>
      <c r="E93" s="336"/>
      <c r="F93" s="336"/>
      <c r="G93" s="336"/>
      <c r="H93" s="336"/>
      <c r="I93" s="336"/>
      <c r="J93" s="336"/>
      <c r="K93" s="337"/>
      <c r="L93" s="108"/>
      <c r="M93" s="108"/>
      <c r="N93" s="109"/>
      <c r="O93" s="110">
        <f>O41</f>
        <v>27.54</v>
      </c>
    </row>
    <row r="94" spans="1:15" ht="17.399999999999999" x14ac:dyDescent="0.3">
      <c r="A94" s="338" t="s">
        <v>80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40"/>
      <c r="L94" s="108"/>
      <c r="M94" s="108"/>
      <c r="N94" s="109"/>
      <c r="O94" s="111">
        <f>O67</f>
        <v>0</v>
      </c>
    </row>
    <row r="95" spans="1:15" ht="17.399999999999999" x14ac:dyDescent="0.3">
      <c r="A95" s="338" t="s">
        <v>81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40"/>
      <c r="L95" s="108"/>
      <c r="M95" s="108"/>
      <c r="N95" s="109"/>
      <c r="O95" s="112">
        <f>O74</f>
        <v>0</v>
      </c>
    </row>
    <row r="96" spans="1:15" ht="17.399999999999999" x14ac:dyDescent="0.3">
      <c r="A96" s="338" t="s">
        <v>82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40"/>
      <c r="L96" s="108"/>
      <c r="M96" s="108"/>
      <c r="N96" s="109"/>
      <c r="O96" s="113">
        <f>O81</f>
        <v>0</v>
      </c>
    </row>
    <row r="97" spans="1:15" ht="18" thickBot="1" x14ac:dyDescent="0.35">
      <c r="A97" s="341" t="s">
        <v>83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3"/>
      <c r="L97" s="108"/>
      <c r="M97" s="108"/>
      <c r="N97" s="109"/>
      <c r="O97" s="113">
        <f>O87</f>
        <v>0</v>
      </c>
    </row>
    <row r="98" spans="1:15" ht="24" thickTop="1" thickBot="1" x14ac:dyDescent="0.35">
      <c r="A98" s="316" t="s">
        <v>84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8"/>
      <c r="L98" s="114"/>
      <c r="M98" s="115"/>
      <c r="N98" s="116"/>
      <c r="O98" s="117">
        <f>SUM(O93:O97)</f>
        <v>27.54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XSIyuV1V7mytszaU2tZAIk16YvTu2IC+e3Bt9cF2iJqFMEd73/igvnahhagZcW06y9C8LOevqn3pmV0VKAr+nw==" saltValue="gvIjp4sYbkztCDcrqi6dS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25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205"/>
      <c r="B1" s="206"/>
      <c r="C1" s="206"/>
      <c r="D1" s="206"/>
      <c r="E1" s="207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5"/>
    </row>
    <row r="2" spans="1:17" ht="45" customHeight="1" thickBot="1" x14ac:dyDescent="0.35">
      <c r="A2" s="208"/>
      <c r="B2" s="209"/>
      <c r="C2" s="209"/>
      <c r="D2" s="209"/>
      <c r="E2" s="210"/>
      <c r="F2" s="214" t="s">
        <v>10</v>
      </c>
      <c r="G2" s="214"/>
      <c r="H2" s="214"/>
      <c r="I2" s="214"/>
      <c r="J2" s="214"/>
      <c r="K2" s="214"/>
      <c r="L2" s="214"/>
      <c r="M2" s="214"/>
      <c r="N2" s="214"/>
      <c r="O2" s="215"/>
      <c r="Q2" s="137" t="str">
        <f ca="1">MID(CELL("nombrearchivo",'CASTRO GUIZA OMAR ERNESTO'!E10),FIND("]", CELL("nombrearchivo",'CASTRO GUIZA OMAR ERNESTO'!E10),1)+1,LEN(CELL("nombrearchivo",'CASTRO GUIZA OMAR ERNESTO'!E10))-FIND("]",CELL("nombrearchivo",'CASTRO GUIZA OMAR ERNESTO'!E10),1))</f>
        <v>CASTRO GUIZA OMAR ERNESTO</v>
      </c>
    </row>
    <row r="3" spans="1:17" ht="19.5" customHeight="1" thickBot="1" x14ac:dyDescent="0.35">
      <c r="A3" s="211"/>
      <c r="B3" s="212"/>
      <c r="C3" s="212"/>
      <c r="D3" s="212"/>
      <c r="E3" s="213"/>
      <c r="F3" s="214" t="s">
        <v>95</v>
      </c>
      <c r="G3" s="214"/>
      <c r="H3" s="214"/>
      <c r="I3" s="214"/>
      <c r="J3" s="214"/>
      <c r="K3" s="214"/>
      <c r="L3" s="214"/>
      <c r="M3" s="214"/>
      <c r="N3" s="214"/>
      <c r="O3" s="215"/>
      <c r="Q3" s="137"/>
    </row>
    <row r="4" spans="1:17" ht="15.6" x14ac:dyDescent="0.3">
      <c r="A4" s="216" t="s">
        <v>11</v>
      </c>
      <c r="B4" s="217"/>
      <c r="C4" s="217"/>
      <c r="D4" s="217"/>
      <c r="E4" s="218" t="str">
        <f>'CHA-P-09-9'!AC$2</f>
        <v>PLANTA</v>
      </c>
      <c r="F4" s="218"/>
      <c r="G4" s="218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21" t="s">
        <v>12</v>
      </c>
      <c r="B5" s="222"/>
      <c r="C5" s="222"/>
      <c r="D5" s="222"/>
      <c r="E5" s="223" t="str">
        <f>'CHA-P-09-9'!A$2</f>
        <v>CHA -P -09-9</v>
      </c>
      <c r="F5" s="223"/>
      <c r="G5" s="22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21" t="s">
        <v>13</v>
      </c>
      <c r="B6" s="222"/>
      <c r="C6" s="222"/>
      <c r="D6" s="222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227" t="s">
        <v>15</v>
      </c>
      <c r="B9" s="228"/>
      <c r="C9" s="231" t="s">
        <v>16</v>
      </c>
      <c r="D9" s="172"/>
      <c r="E9" s="233" t="s">
        <v>17</v>
      </c>
      <c r="F9" s="234"/>
      <c r="G9" s="233" t="s">
        <v>18</v>
      </c>
      <c r="H9" s="234"/>
      <c r="I9" s="236" t="s">
        <v>19</v>
      </c>
      <c r="J9" s="236" t="s">
        <v>20</v>
      </c>
      <c r="K9" s="236" t="s">
        <v>21</v>
      </c>
      <c r="L9" s="238" t="s">
        <v>22</v>
      </c>
      <c r="M9" s="240"/>
      <c r="N9" s="240"/>
      <c r="O9" s="242" t="s">
        <v>23</v>
      </c>
    </row>
    <row r="10" spans="1:17" ht="31.5" customHeight="1" thickBot="1" x14ac:dyDescent="0.35">
      <c r="A10" s="229"/>
      <c r="B10" s="230"/>
      <c r="C10" s="232"/>
      <c r="D10" s="176"/>
      <c r="E10" s="232"/>
      <c r="F10" s="235"/>
      <c r="G10" s="232"/>
      <c r="H10" s="235"/>
      <c r="I10" s="237"/>
      <c r="J10" s="237"/>
      <c r="K10" s="237"/>
      <c r="L10" s="239"/>
      <c r="M10" s="241"/>
      <c r="N10" s="241"/>
      <c r="O10" s="243"/>
    </row>
    <row r="11" spans="1:17" ht="44.25" customHeight="1" thickBot="1" x14ac:dyDescent="0.35">
      <c r="A11" s="266" t="s">
        <v>229</v>
      </c>
      <c r="B11" s="267"/>
      <c r="C11" s="177">
        <f>O15</f>
        <v>4</v>
      </c>
      <c r="D11" s="178"/>
      <c r="E11" s="219">
        <f>O17</f>
        <v>1</v>
      </c>
      <c r="F11" s="220"/>
      <c r="G11" s="219">
        <f>O19</f>
        <v>3</v>
      </c>
      <c r="H11" s="220"/>
      <c r="I11" s="18">
        <f>O21</f>
        <v>1</v>
      </c>
      <c r="J11" s="18">
        <f>O28</f>
        <v>2.5299999999999998</v>
      </c>
      <c r="K11" s="18">
        <f>O33</f>
        <v>4.26</v>
      </c>
      <c r="L11" s="19">
        <f>O38</f>
        <v>9.5</v>
      </c>
      <c r="M11" s="20"/>
      <c r="N11" s="20"/>
      <c r="O11" s="21">
        <f>IF( SUM(C11:L11)&lt;=30,SUM(C11:L11),"EXCEDE LOS 30 PUNTOS")</f>
        <v>25.29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50" t="s">
        <v>27</v>
      </c>
      <c r="B15" s="251"/>
      <c r="C15" s="25"/>
      <c r="D15" s="252" t="s">
        <v>136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5" t="s">
        <v>28</v>
      </c>
      <c r="B17" s="256"/>
      <c r="C17" s="6"/>
      <c r="D17" s="31"/>
      <c r="E17" s="257" t="s">
        <v>137</v>
      </c>
      <c r="F17" s="258"/>
      <c r="G17" s="258"/>
      <c r="H17" s="258"/>
      <c r="I17" s="258"/>
      <c r="J17" s="258"/>
      <c r="K17" s="258"/>
      <c r="L17" s="258"/>
      <c r="M17" s="259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5" t="s">
        <v>29</v>
      </c>
      <c r="B19" s="256"/>
      <c r="C19" s="25"/>
      <c r="D19" s="171"/>
      <c r="E19" s="258" t="s">
        <v>138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5" t="s">
        <v>30</v>
      </c>
      <c r="B21" s="256"/>
      <c r="C21" s="25"/>
      <c r="D21" s="260" t="s">
        <v>230</v>
      </c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1</v>
      </c>
    </row>
    <row r="22" spans="1:18" ht="16.2" thickBot="1" x14ac:dyDescent="0.35">
      <c r="A22" s="33"/>
      <c r="B22" s="34"/>
      <c r="C22" s="17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0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9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50" t="s">
        <v>33</v>
      </c>
      <c r="B26" s="251"/>
      <c r="C26" s="25"/>
      <c r="D26" s="252" t="s">
        <v>232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6"/>
      <c r="O26" s="27">
        <v>2.5299999999999998</v>
      </c>
      <c r="Q26" s="40"/>
      <c r="R26" s="40"/>
    </row>
    <row r="27" spans="1:18" ht="16.2" thickBot="1" x14ac:dyDescent="0.35">
      <c r="A27" s="33"/>
      <c r="B27" s="34"/>
      <c r="C27" s="170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0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170"/>
      <c r="O28" s="136">
        <f>IF(O26&lt;=5,O26,"EXCEDE LOS 5 PUNTOS PERMITIDOS")</f>
        <v>2.5299999999999998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50" t="s">
        <v>36</v>
      </c>
      <c r="B31" s="251"/>
      <c r="C31" s="25"/>
      <c r="D31" s="252" t="s">
        <v>233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6"/>
      <c r="O31" s="27">
        <v>4.26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170"/>
      <c r="O33" s="136">
        <f>IF(O31&lt;=5,O31,"EXCEDE LOS 5 PUNTOS PERMITIDOS")</f>
        <v>4.26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55" t="s">
        <v>39</v>
      </c>
      <c r="B36" s="256"/>
      <c r="C36" s="25"/>
      <c r="D36" s="252" t="s">
        <v>234</v>
      </c>
      <c r="E36" s="253"/>
      <c r="F36" s="253"/>
      <c r="G36" s="253"/>
      <c r="H36" s="253"/>
      <c r="I36" s="253"/>
      <c r="J36" s="253"/>
      <c r="K36" s="253"/>
      <c r="L36" s="253"/>
      <c r="M36" s="254"/>
      <c r="N36" s="26"/>
      <c r="O36" s="27">
        <v>9.5</v>
      </c>
    </row>
    <row r="37" spans="1:15" ht="16.2" thickBot="1" x14ac:dyDescent="0.35">
      <c r="A37" s="33"/>
      <c r="B37" s="34"/>
      <c r="C37" s="170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0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170"/>
      <c r="O38" s="136">
        <f>IF(O36&lt;=10,O36,"EXCEDE LOS 10 PUNTOS PERMITIDOS")</f>
        <v>9.5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68" t="s">
        <v>23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70"/>
      <c r="N41" s="45"/>
      <c r="O41" s="46">
        <f>IF((O23+O28+O33+O38)&lt;=30,(O23+O28+O33+O38),"ERROR EXCEDE LOS 30 PUNTOS")</f>
        <v>25.29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73" t="s">
        <v>46</v>
      </c>
      <c r="L58" s="53" t="s">
        <v>47</v>
      </c>
      <c r="M58" s="17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77"/>
      <c r="G59" s="277"/>
      <c r="H59" s="27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78" t="s">
        <v>51</v>
      </c>
      <c r="C60" s="279"/>
      <c r="D60" s="279"/>
      <c r="E60" s="279"/>
      <c r="F60" s="280"/>
      <c r="G60" s="280"/>
      <c r="H60" s="28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9" t="s">
        <v>52</v>
      </c>
      <c r="C61" s="279"/>
      <c r="D61" s="279"/>
      <c r="E61" s="279"/>
      <c r="F61" s="280"/>
      <c r="G61" s="280"/>
      <c r="H61" s="28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9" t="s">
        <v>54</v>
      </c>
      <c r="C62" s="279"/>
      <c r="D62" s="279"/>
      <c r="E62" s="279"/>
      <c r="F62" s="280"/>
      <c r="G62" s="280"/>
      <c r="H62" s="28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9" t="s">
        <v>55</v>
      </c>
      <c r="C63" s="279"/>
      <c r="D63" s="279"/>
      <c r="E63" s="279"/>
      <c r="F63" s="280"/>
      <c r="G63" s="280"/>
      <c r="H63" s="28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9" t="s">
        <v>56</v>
      </c>
      <c r="C64" s="279"/>
      <c r="D64" s="279"/>
      <c r="E64" s="279"/>
      <c r="F64" s="280"/>
      <c r="G64" s="280"/>
      <c r="H64" s="28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1" t="s">
        <v>58</v>
      </c>
      <c r="C65" s="281"/>
      <c r="D65" s="281"/>
      <c r="E65" s="281"/>
      <c r="F65" s="282"/>
      <c r="G65" s="282"/>
      <c r="H65" s="28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73" t="s">
        <v>46</v>
      </c>
      <c r="L69" s="53" t="s">
        <v>47</v>
      </c>
      <c r="M69" s="174"/>
      <c r="N69" s="6"/>
      <c r="O69" s="54" t="s">
        <v>48</v>
      </c>
    </row>
    <row r="70" spans="1:15" ht="16.8" thickTop="1" thickBot="1" x14ac:dyDescent="0.35">
      <c r="A70" s="55">
        <v>1</v>
      </c>
      <c r="B70" s="293" t="s">
        <v>62</v>
      </c>
      <c r="C70" s="293"/>
      <c r="D70" s="293"/>
      <c r="E70" s="293"/>
      <c r="F70" s="277"/>
      <c r="G70" s="277"/>
      <c r="H70" s="27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78" t="s">
        <v>64</v>
      </c>
      <c r="C71" s="278"/>
      <c r="D71" s="278"/>
      <c r="E71" s="278"/>
      <c r="F71" s="280"/>
      <c r="G71" s="280"/>
      <c r="H71" s="28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94" t="s">
        <v>65</v>
      </c>
      <c r="C72" s="294"/>
      <c r="D72" s="294"/>
      <c r="E72" s="294"/>
      <c r="F72" s="282"/>
      <c r="G72" s="282"/>
      <c r="H72" s="28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0" t="s">
        <v>66</v>
      </c>
      <c r="C73" s="295"/>
      <c r="D73" s="295"/>
      <c r="E73" s="295"/>
      <c r="F73" s="295"/>
      <c r="G73" s="295"/>
      <c r="H73" s="295"/>
      <c r="I73" s="25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96" t="s">
        <v>67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79"/>
      <c r="N74" s="42"/>
      <c r="O74" s="74">
        <f>O73/3</f>
        <v>0</v>
      </c>
    </row>
    <row r="75" spans="1:15" ht="18.600000000000001" thickTop="1" thickBot="1" x14ac:dyDescent="0.35">
      <c r="A75" s="299"/>
      <c r="B75" s="300"/>
      <c r="C75" s="300"/>
      <c r="D75" s="300"/>
      <c r="E75" s="300"/>
      <c r="F75" s="300"/>
      <c r="G75" s="300"/>
      <c r="H75" s="300"/>
      <c r="I75" s="300"/>
      <c r="J75" s="300"/>
      <c r="K75" s="301"/>
      <c r="L75" s="301"/>
      <c r="M75" s="79"/>
      <c r="N75" s="42"/>
      <c r="O75" s="175"/>
    </row>
    <row r="76" spans="1:15" ht="27" thickBot="1" x14ac:dyDescent="0.35">
      <c r="A76" s="302" t="s">
        <v>68</v>
      </c>
      <c r="B76" s="303"/>
      <c r="C76" s="303"/>
      <c r="D76" s="303"/>
      <c r="E76" s="303"/>
      <c r="F76" s="303"/>
      <c r="G76" s="303"/>
      <c r="H76" s="304"/>
      <c r="I76" s="90" t="s">
        <v>44</v>
      </c>
      <c r="J76" s="54" t="s">
        <v>45</v>
      </c>
      <c r="K76" s="174"/>
      <c r="L76" s="174"/>
      <c r="M76" s="79"/>
      <c r="N76" s="42"/>
      <c r="O76" s="91" t="s">
        <v>48</v>
      </c>
    </row>
    <row r="77" spans="1:15" ht="16.2" thickBot="1" x14ac:dyDescent="0.35">
      <c r="A77" s="92">
        <v>1</v>
      </c>
      <c r="B77" s="305" t="s">
        <v>69</v>
      </c>
      <c r="C77" s="305"/>
      <c r="D77" s="305"/>
      <c r="E77" s="305"/>
      <c r="F77" s="306"/>
      <c r="G77" s="307"/>
      <c r="H77" s="30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78" t="s">
        <v>70</v>
      </c>
      <c r="C78" s="278"/>
      <c r="D78" s="278"/>
      <c r="E78" s="278"/>
      <c r="F78" s="280"/>
      <c r="G78" s="309"/>
      <c r="H78" s="31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94" t="s">
        <v>71</v>
      </c>
      <c r="C79" s="294"/>
      <c r="D79" s="294"/>
      <c r="E79" s="294"/>
      <c r="F79" s="282"/>
      <c r="G79" s="311"/>
      <c r="H79" s="31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13" t="s">
        <v>72</v>
      </c>
      <c r="B80" s="314"/>
      <c r="C80" s="314"/>
      <c r="D80" s="314"/>
      <c r="E80" s="314"/>
      <c r="F80" s="314"/>
      <c r="G80" s="314"/>
      <c r="H80" s="314"/>
      <c r="I80" s="31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90" t="s">
        <v>73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2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21" t="s">
        <v>75</v>
      </c>
      <c r="B86" s="322"/>
      <c r="C86" s="322"/>
      <c r="D86" s="322"/>
      <c r="E86" s="322"/>
      <c r="F86" s="323"/>
      <c r="G86" s="323"/>
      <c r="H86" s="324"/>
      <c r="I86" s="90" t="s">
        <v>44</v>
      </c>
      <c r="J86" s="17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25" t="s">
        <v>76</v>
      </c>
      <c r="C87" s="326"/>
      <c r="D87" s="326"/>
      <c r="E87" s="326"/>
      <c r="F87" s="327"/>
      <c r="G87" s="327"/>
      <c r="H87" s="32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29" t="s">
        <v>78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32" t="s">
        <v>79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35" t="s">
        <v>23</v>
      </c>
      <c r="B93" s="336"/>
      <c r="C93" s="336"/>
      <c r="D93" s="336"/>
      <c r="E93" s="336"/>
      <c r="F93" s="336"/>
      <c r="G93" s="336"/>
      <c r="H93" s="336"/>
      <c r="I93" s="336"/>
      <c r="J93" s="336"/>
      <c r="K93" s="337"/>
      <c r="L93" s="108"/>
      <c r="M93" s="108"/>
      <c r="N93" s="109"/>
      <c r="O93" s="110">
        <f>O41</f>
        <v>25.29</v>
      </c>
    </row>
    <row r="94" spans="1:15" ht="17.399999999999999" x14ac:dyDescent="0.3">
      <c r="A94" s="338" t="s">
        <v>80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40"/>
      <c r="L94" s="108"/>
      <c r="M94" s="108"/>
      <c r="N94" s="109"/>
      <c r="O94" s="111">
        <f>O67</f>
        <v>0</v>
      </c>
    </row>
    <row r="95" spans="1:15" ht="17.399999999999999" x14ac:dyDescent="0.3">
      <c r="A95" s="338" t="s">
        <v>81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40"/>
      <c r="L95" s="108"/>
      <c r="M95" s="108"/>
      <c r="N95" s="109"/>
      <c r="O95" s="112">
        <f>O74</f>
        <v>0</v>
      </c>
    </row>
    <row r="96" spans="1:15" ht="17.399999999999999" x14ac:dyDescent="0.3">
      <c r="A96" s="338" t="s">
        <v>82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40"/>
      <c r="L96" s="108"/>
      <c r="M96" s="108"/>
      <c r="N96" s="109"/>
      <c r="O96" s="113">
        <f>O81</f>
        <v>0</v>
      </c>
    </row>
    <row r="97" spans="1:15" ht="18" thickBot="1" x14ac:dyDescent="0.35">
      <c r="A97" s="341" t="s">
        <v>83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3"/>
      <c r="L97" s="108"/>
      <c r="M97" s="108"/>
      <c r="N97" s="109"/>
      <c r="O97" s="113">
        <f>O87</f>
        <v>0</v>
      </c>
    </row>
    <row r="98" spans="1:15" ht="24" thickTop="1" thickBot="1" x14ac:dyDescent="0.35">
      <c r="A98" s="316" t="s">
        <v>84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8"/>
      <c r="L98" s="114"/>
      <c r="M98" s="115"/>
      <c r="N98" s="116"/>
      <c r="O98" s="117">
        <f>SUM(O93:O97)</f>
        <v>25.29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wViMFOnLjCzrAC0o+8xtqtM5De0JRlqbE7WOJ1MYyKNC0DmJlDp3N++v5A3wZP8G/OUoPWnNftUECOmszDEyDA==" saltValue="kOpvPsXRXwIlvWStsUg92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16" zoomScaleNormal="100" workbookViewId="0">
      <selection activeCell="P37" sqref="P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205"/>
      <c r="B1" s="206"/>
      <c r="C1" s="206"/>
      <c r="D1" s="206"/>
      <c r="E1" s="207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5"/>
    </row>
    <row r="2" spans="1:17" ht="45" customHeight="1" thickBot="1" x14ac:dyDescent="0.35">
      <c r="A2" s="208"/>
      <c r="B2" s="209"/>
      <c r="C2" s="209"/>
      <c r="D2" s="209"/>
      <c r="E2" s="210"/>
      <c r="F2" s="214" t="s">
        <v>10</v>
      </c>
      <c r="G2" s="214"/>
      <c r="H2" s="214"/>
      <c r="I2" s="214"/>
      <c r="J2" s="214"/>
      <c r="K2" s="214"/>
      <c r="L2" s="214"/>
      <c r="M2" s="214"/>
      <c r="N2" s="214"/>
      <c r="O2" s="215"/>
      <c r="Q2" s="137" t="str">
        <f ca="1">MID(CELL("nombrearchivo",'VIVAS BARRERA TANIA GIOVANNA'!E10),FIND("]", CELL("nombrearchivo",'VIVAS BARRERA TANIA GIOVANNA'!E10),1)+1,LEN(CELL("nombrearchivo",'VIVAS BARRERA TANIA GIOVANNA'!E10))-FIND("]",CELL("nombrearchivo",'VIVAS BARRERA TANIA GIOVANNA'!E10),1))</f>
        <v>VIVAS BARRERA TANIA GIOVANNA</v>
      </c>
    </row>
    <row r="3" spans="1:17" ht="19.5" customHeight="1" thickBot="1" x14ac:dyDescent="0.35">
      <c r="A3" s="211"/>
      <c r="B3" s="212"/>
      <c r="C3" s="212"/>
      <c r="D3" s="212"/>
      <c r="E3" s="213"/>
      <c r="F3" s="214" t="s">
        <v>95</v>
      </c>
      <c r="G3" s="214"/>
      <c r="H3" s="214"/>
      <c r="I3" s="214"/>
      <c r="J3" s="214"/>
      <c r="K3" s="214"/>
      <c r="L3" s="214"/>
      <c r="M3" s="214"/>
      <c r="N3" s="214"/>
      <c r="O3" s="215"/>
      <c r="Q3" s="137"/>
    </row>
    <row r="4" spans="1:17" ht="15.6" x14ac:dyDescent="0.3">
      <c r="A4" s="216" t="s">
        <v>11</v>
      </c>
      <c r="B4" s="217"/>
      <c r="C4" s="217"/>
      <c r="D4" s="217"/>
      <c r="E4" s="218" t="str">
        <f>'CHA-P-09-9'!AC$2</f>
        <v>PLANTA</v>
      </c>
      <c r="F4" s="218"/>
      <c r="G4" s="218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21" t="s">
        <v>12</v>
      </c>
      <c r="B5" s="222"/>
      <c r="C5" s="222"/>
      <c r="D5" s="222"/>
      <c r="E5" s="223" t="str">
        <f>'CHA-P-09-9'!A$2</f>
        <v>CHA -P -09-9</v>
      </c>
      <c r="F5" s="223"/>
      <c r="G5" s="22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21" t="s">
        <v>13</v>
      </c>
      <c r="B6" s="222"/>
      <c r="C6" s="222"/>
      <c r="D6" s="222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227" t="s">
        <v>15</v>
      </c>
      <c r="B9" s="228"/>
      <c r="C9" s="231" t="s">
        <v>16</v>
      </c>
      <c r="D9" s="172"/>
      <c r="E9" s="233" t="s">
        <v>17</v>
      </c>
      <c r="F9" s="234"/>
      <c r="G9" s="233" t="s">
        <v>18</v>
      </c>
      <c r="H9" s="234"/>
      <c r="I9" s="236" t="s">
        <v>19</v>
      </c>
      <c r="J9" s="236" t="s">
        <v>20</v>
      </c>
      <c r="K9" s="236" t="s">
        <v>21</v>
      </c>
      <c r="L9" s="238" t="s">
        <v>22</v>
      </c>
      <c r="M9" s="240"/>
      <c r="N9" s="240"/>
      <c r="O9" s="242" t="s">
        <v>23</v>
      </c>
    </row>
    <row r="10" spans="1:17" ht="31.5" customHeight="1" thickBot="1" x14ac:dyDescent="0.35">
      <c r="A10" s="229"/>
      <c r="B10" s="230"/>
      <c r="C10" s="232"/>
      <c r="D10" s="176"/>
      <c r="E10" s="232"/>
      <c r="F10" s="235"/>
      <c r="G10" s="232"/>
      <c r="H10" s="235"/>
      <c r="I10" s="237"/>
      <c r="J10" s="237"/>
      <c r="K10" s="237"/>
      <c r="L10" s="239"/>
      <c r="M10" s="241"/>
      <c r="N10" s="241"/>
      <c r="O10" s="243"/>
    </row>
    <row r="11" spans="1:17" ht="44.25" customHeight="1" thickBot="1" x14ac:dyDescent="0.35">
      <c r="A11" s="266" t="s">
        <v>235</v>
      </c>
      <c r="B11" s="267"/>
      <c r="C11" s="177">
        <f>O15</f>
        <v>4</v>
      </c>
      <c r="D11" s="178"/>
      <c r="E11" s="219">
        <f>O17</f>
        <v>1</v>
      </c>
      <c r="F11" s="220"/>
      <c r="G11" s="219">
        <f>O19</f>
        <v>3</v>
      </c>
      <c r="H11" s="220"/>
      <c r="I11" s="18">
        <f>O21</f>
        <v>0</v>
      </c>
      <c r="J11" s="18">
        <f>O28</f>
        <v>0.88</v>
      </c>
      <c r="K11" s="18">
        <f>O33</f>
        <v>5</v>
      </c>
      <c r="L11" s="19">
        <f>O38</f>
        <v>10</v>
      </c>
      <c r="M11" s="20"/>
      <c r="N11" s="20"/>
      <c r="O11" s="21">
        <f>IF( SUM(C11:L11)&lt;=30,SUM(C11:L11),"EXCEDE LOS 30 PUNTOS")</f>
        <v>23.880000000000003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50" t="s">
        <v>27</v>
      </c>
      <c r="B15" s="251"/>
      <c r="C15" s="25"/>
      <c r="D15" s="252" t="s">
        <v>113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5" t="s">
        <v>28</v>
      </c>
      <c r="B17" s="256"/>
      <c r="C17" s="6"/>
      <c r="D17" s="31"/>
      <c r="E17" s="257" t="s">
        <v>112</v>
      </c>
      <c r="F17" s="258"/>
      <c r="G17" s="258"/>
      <c r="H17" s="258"/>
      <c r="I17" s="258"/>
      <c r="J17" s="258"/>
      <c r="K17" s="258"/>
      <c r="L17" s="258"/>
      <c r="M17" s="259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5" t="s">
        <v>29</v>
      </c>
      <c r="B19" s="256"/>
      <c r="C19" s="25"/>
      <c r="D19" s="171"/>
      <c r="E19" s="258" t="s">
        <v>111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5" t="s">
        <v>30</v>
      </c>
      <c r="B21" s="256"/>
      <c r="C21" s="25"/>
      <c r="D21" s="260"/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0</v>
      </c>
    </row>
    <row r="22" spans="1:18" ht="16.2" thickBot="1" x14ac:dyDescent="0.35">
      <c r="A22" s="33"/>
      <c r="B22" s="34"/>
      <c r="C22" s="17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0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50" t="s">
        <v>33</v>
      </c>
      <c r="B26" s="251"/>
      <c r="C26" s="25"/>
      <c r="D26" s="252" t="s">
        <v>237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6"/>
      <c r="O26" s="27">
        <v>0.88</v>
      </c>
      <c r="Q26" s="40"/>
      <c r="R26" s="40"/>
    </row>
    <row r="27" spans="1:18" ht="16.2" thickBot="1" x14ac:dyDescent="0.35">
      <c r="A27" s="33"/>
      <c r="B27" s="34"/>
      <c r="C27" s="170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0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170"/>
      <c r="O28" s="136">
        <f>IF(O26&lt;=5,O26,"EXCEDE LOS 5 PUNTOS PERMITIDOS")</f>
        <v>0.88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50" t="s">
        <v>36</v>
      </c>
      <c r="B31" s="251"/>
      <c r="C31" s="25"/>
      <c r="D31" s="252" t="s">
        <v>238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170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55" t="s">
        <v>39</v>
      </c>
      <c r="B36" s="256"/>
      <c r="C36" s="25"/>
      <c r="D36" s="252" t="s">
        <v>239</v>
      </c>
      <c r="E36" s="253"/>
      <c r="F36" s="253"/>
      <c r="G36" s="253"/>
      <c r="H36" s="253"/>
      <c r="I36" s="253"/>
      <c r="J36" s="253"/>
      <c r="K36" s="253"/>
      <c r="L36" s="253"/>
      <c r="M36" s="254"/>
      <c r="N36" s="26"/>
      <c r="O36" s="27">
        <v>10</v>
      </c>
    </row>
    <row r="37" spans="1:15" ht="16.2" thickBot="1" x14ac:dyDescent="0.35">
      <c r="A37" s="33"/>
      <c r="B37" s="34"/>
      <c r="C37" s="170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0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170"/>
      <c r="O38" s="136">
        <f>IF(O36&lt;=10,O36,"EXCEDE LOS 10 PUNTOS PERMITIDOS")</f>
        <v>10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68" t="s">
        <v>23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70"/>
      <c r="N41" s="45"/>
      <c r="O41" s="46">
        <f>IF((O23+O28+O33+O38)&lt;=30,(O23+O28+O33+O38),"ERROR EXCEDE LOS 30 PUNTOS")</f>
        <v>23.880000000000003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73" t="s">
        <v>46</v>
      </c>
      <c r="L58" s="53" t="s">
        <v>47</v>
      </c>
      <c r="M58" s="17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77"/>
      <c r="G59" s="277"/>
      <c r="H59" s="27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78" t="s">
        <v>51</v>
      </c>
      <c r="C60" s="279"/>
      <c r="D60" s="279"/>
      <c r="E60" s="279"/>
      <c r="F60" s="280"/>
      <c r="G60" s="280"/>
      <c r="H60" s="28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9" t="s">
        <v>52</v>
      </c>
      <c r="C61" s="279"/>
      <c r="D61" s="279"/>
      <c r="E61" s="279"/>
      <c r="F61" s="280"/>
      <c r="G61" s="280"/>
      <c r="H61" s="28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9" t="s">
        <v>54</v>
      </c>
      <c r="C62" s="279"/>
      <c r="D62" s="279"/>
      <c r="E62" s="279"/>
      <c r="F62" s="280"/>
      <c r="G62" s="280"/>
      <c r="H62" s="28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9" t="s">
        <v>55</v>
      </c>
      <c r="C63" s="279"/>
      <c r="D63" s="279"/>
      <c r="E63" s="279"/>
      <c r="F63" s="280"/>
      <c r="G63" s="280"/>
      <c r="H63" s="28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9" t="s">
        <v>56</v>
      </c>
      <c r="C64" s="279"/>
      <c r="D64" s="279"/>
      <c r="E64" s="279"/>
      <c r="F64" s="280"/>
      <c r="G64" s="280"/>
      <c r="H64" s="28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1" t="s">
        <v>58</v>
      </c>
      <c r="C65" s="281"/>
      <c r="D65" s="281"/>
      <c r="E65" s="281"/>
      <c r="F65" s="282"/>
      <c r="G65" s="282"/>
      <c r="H65" s="28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73" t="s">
        <v>46</v>
      </c>
      <c r="L69" s="53" t="s">
        <v>47</v>
      </c>
      <c r="M69" s="174"/>
      <c r="N69" s="6"/>
      <c r="O69" s="54" t="s">
        <v>48</v>
      </c>
    </row>
    <row r="70" spans="1:15" ht="16.8" thickTop="1" thickBot="1" x14ac:dyDescent="0.35">
      <c r="A70" s="55">
        <v>1</v>
      </c>
      <c r="B70" s="293" t="s">
        <v>62</v>
      </c>
      <c r="C70" s="293"/>
      <c r="D70" s="293"/>
      <c r="E70" s="293"/>
      <c r="F70" s="277"/>
      <c r="G70" s="277"/>
      <c r="H70" s="27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78" t="s">
        <v>64</v>
      </c>
      <c r="C71" s="278"/>
      <c r="D71" s="278"/>
      <c r="E71" s="278"/>
      <c r="F71" s="280"/>
      <c r="G71" s="280"/>
      <c r="H71" s="28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94" t="s">
        <v>65</v>
      </c>
      <c r="C72" s="294"/>
      <c r="D72" s="294"/>
      <c r="E72" s="294"/>
      <c r="F72" s="282"/>
      <c r="G72" s="282"/>
      <c r="H72" s="28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0" t="s">
        <v>66</v>
      </c>
      <c r="C73" s="295"/>
      <c r="D73" s="295"/>
      <c r="E73" s="295"/>
      <c r="F73" s="295"/>
      <c r="G73" s="295"/>
      <c r="H73" s="295"/>
      <c r="I73" s="25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96" t="s">
        <v>67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79"/>
      <c r="N74" s="42"/>
      <c r="O74" s="74">
        <f>O73/3</f>
        <v>0</v>
      </c>
    </row>
    <row r="75" spans="1:15" ht="18.600000000000001" thickTop="1" thickBot="1" x14ac:dyDescent="0.35">
      <c r="A75" s="299"/>
      <c r="B75" s="300"/>
      <c r="C75" s="300"/>
      <c r="D75" s="300"/>
      <c r="E75" s="300"/>
      <c r="F75" s="300"/>
      <c r="G75" s="300"/>
      <c r="H75" s="300"/>
      <c r="I75" s="300"/>
      <c r="J75" s="300"/>
      <c r="K75" s="301"/>
      <c r="L75" s="301"/>
      <c r="M75" s="79"/>
      <c r="N75" s="42"/>
      <c r="O75" s="175"/>
    </row>
    <row r="76" spans="1:15" ht="27" thickBot="1" x14ac:dyDescent="0.35">
      <c r="A76" s="302" t="s">
        <v>68</v>
      </c>
      <c r="B76" s="303"/>
      <c r="C76" s="303"/>
      <c r="D76" s="303"/>
      <c r="E76" s="303"/>
      <c r="F76" s="303"/>
      <c r="G76" s="303"/>
      <c r="H76" s="304"/>
      <c r="I76" s="90" t="s">
        <v>44</v>
      </c>
      <c r="J76" s="54" t="s">
        <v>45</v>
      </c>
      <c r="K76" s="174"/>
      <c r="L76" s="174"/>
      <c r="M76" s="79"/>
      <c r="N76" s="42"/>
      <c r="O76" s="91" t="s">
        <v>48</v>
      </c>
    </row>
    <row r="77" spans="1:15" ht="16.2" thickBot="1" x14ac:dyDescent="0.35">
      <c r="A77" s="92">
        <v>1</v>
      </c>
      <c r="B77" s="305" t="s">
        <v>69</v>
      </c>
      <c r="C77" s="305"/>
      <c r="D77" s="305"/>
      <c r="E77" s="305"/>
      <c r="F77" s="306"/>
      <c r="G77" s="307"/>
      <c r="H77" s="30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78" t="s">
        <v>70</v>
      </c>
      <c r="C78" s="278"/>
      <c r="D78" s="278"/>
      <c r="E78" s="278"/>
      <c r="F78" s="280"/>
      <c r="G78" s="309"/>
      <c r="H78" s="31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94" t="s">
        <v>71</v>
      </c>
      <c r="C79" s="294"/>
      <c r="D79" s="294"/>
      <c r="E79" s="294"/>
      <c r="F79" s="282"/>
      <c r="G79" s="311"/>
      <c r="H79" s="31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13" t="s">
        <v>72</v>
      </c>
      <c r="B80" s="314"/>
      <c r="C80" s="314"/>
      <c r="D80" s="314"/>
      <c r="E80" s="314"/>
      <c r="F80" s="314"/>
      <c r="G80" s="314"/>
      <c r="H80" s="314"/>
      <c r="I80" s="31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90" t="s">
        <v>73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2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21" t="s">
        <v>75</v>
      </c>
      <c r="B86" s="322"/>
      <c r="C86" s="322"/>
      <c r="D86" s="322"/>
      <c r="E86" s="322"/>
      <c r="F86" s="323"/>
      <c r="G86" s="323"/>
      <c r="H86" s="324"/>
      <c r="I86" s="90" t="s">
        <v>44</v>
      </c>
      <c r="J86" s="17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25" t="s">
        <v>76</v>
      </c>
      <c r="C87" s="326"/>
      <c r="D87" s="326"/>
      <c r="E87" s="326"/>
      <c r="F87" s="327"/>
      <c r="G87" s="327"/>
      <c r="H87" s="32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29" t="s">
        <v>78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32" t="s">
        <v>79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35" t="s">
        <v>23</v>
      </c>
      <c r="B93" s="336"/>
      <c r="C93" s="336"/>
      <c r="D93" s="336"/>
      <c r="E93" s="336"/>
      <c r="F93" s="336"/>
      <c r="G93" s="336"/>
      <c r="H93" s="336"/>
      <c r="I93" s="336"/>
      <c r="J93" s="336"/>
      <c r="K93" s="337"/>
      <c r="L93" s="108"/>
      <c r="M93" s="108"/>
      <c r="N93" s="109"/>
      <c r="O93" s="110">
        <f>O41</f>
        <v>23.880000000000003</v>
      </c>
    </row>
    <row r="94" spans="1:15" ht="17.399999999999999" x14ac:dyDescent="0.3">
      <c r="A94" s="338" t="s">
        <v>80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40"/>
      <c r="L94" s="108"/>
      <c r="M94" s="108"/>
      <c r="N94" s="109"/>
      <c r="O94" s="111">
        <f>O67</f>
        <v>0</v>
      </c>
    </row>
    <row r="95" spans="1:15" ht="17.399999999999999" x14ac:dyDescent="0.3">
      <c r="A95" s="338" t="s">
        <v>81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40"/>
      <c r="L95" s="108"/>
      <c r="M95" s="108"/>
      <c r="N95" s="109"/>
      <c r="O95" s="112">
        <f>O74</f>
        <v>0</v>
      </c>
    </row>
    <row r="96" spans="1:15" ht="17.399999999999999" x14ac:dyDescent="0.3">
      <c r="A96" s="338" t="s">
        <v>82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40"/>
      <c r="L96" s="108"/>
      <c r="M96" s="108"/>
      <c r="N96" s="109"/>
      <c r="O96" s="113">
        <f>O81</f>
        <v>0</v>
      </c>
    </row>
    <row r="97" spans="1:15" ht="18" thickBot="1" x14ac:dyDescent="0.35">
      <c r="A97" s="341" t="s">
        <v>83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3"/>
      <c r="L97" s="108"/>
      <c r="M97" s="108"/>
      <c r="N97" s="109"/>
      <c r="O97" s="113">
        <f>O87</f>
        <v>0</v>
      </c>
    </row>
    <row r="98" spans="1:15" ht="24" thickTop="1" thickBot="1" x14ac:dyDescent="0.35">
      <c r="A98" s="316" t="s">
        <v>84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8"/>
      <c r="L98" s="114"/>
      <c r="M98" s="115"/>
      <c r="N98" s="116"/>
      <c r="O98" s="117">
        <f>SUM(O93:O97)</f>
        <v>23.880000000000003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C3CY3e1k3f/U7uIq12JSElpWKb1yAPiXcJ8sHsdl1yrKif4xio9q/kFM3FgScaKy+t8glKFybJo7WPIO6Khj6Q==" saltValue="aZbtwH3n7+R2Mfu8/x6er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52" zoomScaleNormal="100" workbookViewId="0">
      <selection activeCell="C47" sqref="C4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205"/>
      <c r="B1" s="206"/>
      <c r="C1" s="206"/>
      <c r="D1" s="206"/>
      <c r="E1" s="207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5"/>
    </row>
    <row r="2" spans="1:17" ht="45" customHeight="1" thickBot="1" x14ac:dyDescent="0.35">
      <c r="A2" s="208"/>
      <c r="B2" s="209"/>
      <c r="C2" s="209"/>
      <c r="D2" s="209"/>
      <c r="E2" s="210"/>
      <c r="F2" s="214" t="s">
        <v>10</v>
      </c>
      <c r="G2" s="214"/>
      <c r="H2" s="214"/>
      <c r="I2" s="214"/>
      <c r="J2" s="214"/>
      <c r="K2" s="214"/>
      <c r="L2" s="214"/>
      <c r="M2" s="214"/>
      <c r="N2" s="214"/>
      <c r="O2" s="215"/>
      <c r="Q2" s="137" t="str">
        <f ca="1">MID(CELL("nombrearchivo",'PEÑA OCAMPO JHON JAIRO'!E10),FIND("]", CELL("nombrearchivo",'PEÑA OCAMPO JHON JAIRO'!E10),1)+1,LEN(CELL("nombrearchivo",'PEÑA OCAMPO JHON JAIRO'!E10))-FIND("]",CELL("nombrearchivo",'PEÑA OCAMPO JHON JAIRO'!E10),1))</f>
        <v>PEÑA OCAMPO JHON JAIRO</v>
      </c>
    </row>
    <row r="3" spans="1:17" ht="19.5" customHeight="1" thickBot="1" x14ac:dyDescent="0.35">
      <c r="A3" s="211"/>
      <c r="B3" s="212"/>
      <c r="C3" s="212"/>
      <c r="D3" s="212"/>
      <c r="E3" s="213"/>
      <c r="F3" s="214" t="s">
        <v>95</v>
      </c>
      <c r="G3" s="214"/>
      <c r="H3" s="214"/>
      <c r="I3" s="214"/>
      <c r="J3" s="214"/>
      <c r="K3" s="214"/>
      <c r="L3" s="214"/>
      <c r="M3" s="214"/>
      <c r="N3" s="214"/>
      <c r="O3" s="215"/>
      <c r="Q3" s="137"/>
    </row>
    <row r="4" spans="1:17" ht="15.6" x14ac:dyDescent="0.3">
      <c r="A4" s="216" t="s">
        <v>11</v>
      </c>
      <c r="B4" s="217"/>
      <c r="C4" s="217"/>
      <c r="D4" s="217"/>
      <c r="E4" s="218" t="str">
        <f>'CHA-P-09-9'!AC$2</f>
        <v>PLANTA</v>
      </c>
      <c r="F4" s="218"/>
      <c r="G4" s="218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21" t="s">
        <v>12</v>
      </c>
      <c r="B5" s="222"/>
      <c r="C5" s="222"/>
      <c r="D5" s="222"/>
      <c r="E5" s="223" t="str">
        <f>'CHA-P-09-9'!A$2</f>
        <v>CHA -P -09-9</v>
      </c>
      <c r="F5" s="223"/>
      <c r="G5" s="22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21" t="s">
        <v>13</v>
      </c>
      <c r="B6" s="222"/>
      <c r="C6" s="222"/>
      <c r="D6" s="222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227" t="s">
        <v>15</v>
      </c>
      <c r="B9" s="228"/>
      <c r="C9" s="231" t="s">
        <v>16</v>
      </c>
      <c r="D9" s="172"/>
      <c r="E9" s="233" t="s">
        <v>17</v>
      </c>
      <c r="F9" s="234"/>
      <c r="G9" s="233" t="s">
        <v>18</v>
      </c>
      <c r="H9" s="234"/>
      <c r="I9" s="236" t="s">
        <v>19</v>
      </c>
      <c r="J9" s="236" t="s">
        <v>20</v>
      </c>
      <c r="K9" s="236" t="s">
        <v>21</v>
      </c>
      <c r="L9" s="238" t="s">
        <v>22</v>
      </c>
      <c r="M9" s="240"/>
      <c r="N9" s="240"/>
      <c r="O9" s="242" t="s">
        <v>23</v>
      </c>
    </row>
    <row r="10" spans="1:17" ht="31.5" customHeight="1" thickBot="1" x14ac:dyDescent="0.35">
      <c r="A10" s="229"/>
      <c r="B10" s="230"/>
      <c r="C10" s="232"/>
      <c r="D10" s="176"/>
      <c r="E10" s="232"/>
      <c r="F10" s="235"/>
      <c r="G10" s="232"/>
      <c r="H10" s="235"/>
      <c r="I10" s="237"/>
      <c r="J10" s="237"/>
      <c r="K10" s="237"/>
      <c r="L10" s="239"/>
      <c r="M10" s="241"/>
      <c r="N10" s="241"/>
      <c r="O10" s="243"/>
    </row>
    <row r="11" spans="1:17" ht="44.25" customHeight="1" thickBot="1" x14ac:dyDescent="0.35">
      <c r="A11" s="266" t="s">
        <v>242</v>
      </c>
      <c r="B11" s="267"/>
      <c r="C11" s="177">
        <f>O15</f>
        <v>4</v>
      </c>
      <c r="D11" s="178"/>
      <c r="E11" s="219">
        <f>O17</f>
        <v>3</v>
      </c>
      <c r="F11" s="220"/>
      <c r="G11" s="219">
        <f>O19</f>
        <v>3</v>
      </c>
      <c r="H11" s="220"/>
      <c r="I11" s="18">
        <f>O21</f>
        <v>0</v>
      </c>
      <c r="J11" s="18">
        <f>O28</f>
        <v>5</v>
      </c>
      <c r="K11" s="18">
        <f>O33</f>
        <v>5</v>
      </c>
      <c r="L11" s="19">
        <f>O38</f>
        <v>2</v>
      </c>
      <c r="M11" s="20"/>
      <c r="N11" s="20"/>
      <c r="O11" s="21">
        <f>IF( SUM(C11:L11)&lt;=30,SUM(C11:L11),"EXCEDE LOS 30 PUNTOS")</f>
        <v>22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50" t="s">
        <v>27</v>
      </c>
      <c r="B15" s="251"/>
      <c r="C15" s="25"/>
      <c r="D15" s="252" t="s">
        <v>240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5" t="s">
        <v>28</v>
      </c>
      <c r="B17" s="256"/>
      <c r="C17" s="6"/>
      <c r="D17" s="31"/>
      <c r="E17" s="257" t="s">
        <v>243</v>
      </c>
      <c r="F17" s="258"/>
      <c r="G17" s="258"/>
      <c r="H17" s="258"/>
      <c r="I17" s="258"/>
      <c r="J17" s="258"/>
      <c r="K17" s="258"/>
      <c r="L17" s="258"/>
      <c r="M17" s="259"/>
      <c r="N17" s="26"/>
      <c r="O17" s="27">
        <v>3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5" t="s">
        <v>29</v>
      </c>
      <c r="B19" s="256"/>
      <c r="C19" s="25"/>
      <c r="D19" s="171"/>
      <c r="E19" s="258" t="s">
        <v>244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5" t="s">
        <v>30</v>
      </c>
      <c r="B21" s="256"/>
      <c r="C21" s="25"/>
      <c r="D21" s="260"/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0</v>
      </c>
    </row>
    <row r="22" spans="1:18" ht="16.2" thickBot="1" x14ac:dyDescent="0.35">
      <c r="A22" s="33"/>
      <c r="B22" s="34"/>
      <c r="C22" s="17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0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10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50" t="s">
        <v>33</v>
      </c>
      <c r="B26" s="251"/>
      <c r="C26" s="25"/>
      <c r="D26" s="252" t="s">
        <v>245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70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0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170"/>
      <c r="O28" s="136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50" t="s">
        <v>36</v>
      </c>
      <c r="B31" s="251"/>
      <c r="C31" s="25"/>
      <c r="D31" s="252" t="s">
        <v>246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170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55" t="s">
        <v>39</v>
      </c>
      <c r="B36" s="256"/>
      <c r="C36" s="25"/>
      <c r="D36" s="252" t="s">
        <v>247</v>
      </c>
      <c r="E36" s="253"/>
      <c r="F36" s="253"/>
      <c r="G36" s="253"/>
      <c r="H36" s="253"/>
      <c r="I36" s="253"/>
      <c r="J36" s="253"/>
      <c r="K36" s="253"/>
      <c r="L36" s="253"/>
      <c r="M36" s="254"/>
      <c r="N36" s="26"/>
      <c r="O36" s="27">
        <v>2</v>
      </c>
    </row>
    <row r="37" spans="1:15" ht="16.2" thickBot="1" x14ac:dyDescent="0.35">
      <c r="A37" s="33"/>
      <c r="B37" s="34"/>
      <c r="C37" s="170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0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170"/>
      <c r="O38" s="136">
        <f>IF(O36&lt;=10,O36,"EXCEDE LOS 10 PUNTOS PERMITIDOS")</f>
        <v>2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68" t="s">
        <v>23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70"/>
      <c r="N41" s="45"/>
      <c r="O41" s="46">
        <f>IF((O23+O28+O33+O38)&lt;=30,(O23+O28+O33+O38),"ERROR EXCEDE LOS 30 PUNTOS")</f>
        <v>22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73" t="s">
        <v>46</v>
      </c>
      <c r="L58" s="53" t="s">
        <v>47</v>
      </c>
      <c r="M58" s="17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77"/>
      <c r="G59" s="277"/>
      <c r="H59" s="27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78" t="s">
        <v>51</v>
      </c>
      <c r="C60" s="279"/>
      <c r="D60" s="279"/>
      <c r="E60" s="279"/>
      <c r="F60" s="280"/>
      <c r="G60" s="280"/>
      <c r="H60" s="28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9" t="s">
        <v>52</v>
      </c>
      <c r="C61" s="279"/>
      <c r="D61" s="279"/>
      <c r="E61" s="279"/>
      <c r="F61" s="280"/>
      <c r="G61" s="280"/>
      <c r="H61" s="28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9" t="s">
        <v>54</v>
      </c>
      <c r="C62" s="279"/>
      <c r="D62" s="279"/>
      <c r="E62" s="279"/>
      <c r="F62" s="280"/>
      <c r="G62" s="280"/>
      <c r="H62" s="28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9" t="s">
        <v>55</v>
      </c>
      <c r="C63" s="279"/>
      <c r="D63" s="279"/>
      <c r="E63" s="279"/>
      <c r="F63" s="280"/>
      <c r="G63" s="280"/>
      <c r="H63" s="28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9" t="s">
        <v>56</v>
      </c>
      <c r="C64" s="279"/>
      <c r="D64" s="279"/>
      <c r="E64" s="279"/>
      <c r="F64" s="280"/>
      <c r="G64" s="280"/>
      <c r="H64" s="28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1" t="s">
        <v>58</v>
      </c>
      <c r="C65" s="281"/>
      <c r="D65" s="281"/>
      <c r="E65" s="281"/>
      <c r="F65" s="282"/>
      <c r="G65" s="282"/>
      <c r="H65" s="28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73" t="s">
        <v>46</v>
      </c>
      <c r="L69" s="53" t="s">
        <v>47</v>
      </c>
      <c r="M69" s="174"/>
      <c r="N69" s="6"/>
      <c r="O69" s="54" t="s">
        <v>48</v>
      </c>
    </row>
    <row r="70" spans="1:15" ht="16.8" thickTop="1" thickBot="1" x14ac:dyDescent="0.35">
      <c r="A70" s="55">
        <v>1</v>
      </c>
      <c r="B70" s="293" t="s">
        <v>62</v>
      </c>
      <c r="C70" s="293"/>
      <c r="D70" s="293"/>
      <c r="E70" s="293"/>
      <c r="F70" s="277"/>
      <c r="G70" s="277"/>
      <c r="H70" s="27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78" t="s">
        <v>64</v>
      </c>
      <c r="C71" s="278"/>
      <c r="D71" s="278"/>
      <c r="E71" s="278"/>
      <c r="F71" s="280"/>
      <c r="G71" s="280"/>
      <c r="H71" s="28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94" t="s">
        <v>65</v>
      </c>
      <c r="C72" s="294"/>
      <c r="D72" s="294"/>
      <c r="E72" s="294"/>
      <c r="F72" s="282"/>
      <c r="G72" s="282"/>
      <c r="H72" s="28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0" t="s">
        <v>66</v>
      </c>
      <c r="C73" s="295"/>
      <c r="D73" s="295"/>
      <c r="E73" s="295"/>
      <c r="F73" s="295"/>
      <c r="G73" s="295"/>
      <c r="H73" s="295"/>
      <c r="I73" s="25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96" t="s">
        <v>67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79"/>
      <c r="N74" s="42"/>
      <c r="O74" s="74">
        <f>O73/3</f>
        <v>0</v>
      </c>
    </row>
    <row r="75" spans="1:15" ht="18.600000000000001" thickTop="1" thickBot="1" x14ac:dyDescent="0.35">
      <c r="A75" s="299"/>
      <c r="B75" s="300"/>
      <c r="C75" s="300"/>
      <c r="D75" s="300"/>
      <c r="E75" s="300"/>
      <c r="F75" s="300"/>
      <c r="G75" s="300"/>
      <c r="H75" s="300"/>
      <c r="I75" s="300"/>
      <c r="J75" s="300"/>
      <c r="K75" s="301"/>
      <c r="L75" s="301"/>
      <c r="M75" s="79"/>
      <c r="N75" s="42"/>
      <c r="O75" s="175"/>
    </row>
    <row r="76" spans="1:15" ht="27" thickBot="1" x14ac:dyDescent="0.35">
      <c r="A76" s="302" t="s">
        <v>68</v>
      </c>
      <c r="B76" s="303"/>
      <c r="C76" s="303"/>
      <c r="D76" s="303"/>
      <c r="E76" s="303"/>
      <c r="F76" s="303"/>
      <c r="G76" s="303"/>
      <c r="H76" s="304"/>
      <c r="I76" s="90" t="s">
        <v>44</v>
      </c>
      <c r="J76" s="54" t="s">
        <v>45</v>
      </c>
      <c r="K76" s="174"/>
      <c r="L76" s="174"/>
      <c r="M76" s="79"/>
      <c r="N76" s="42"/>
      <c r="O76" s="91" t="s">
        <v>48</v>
      </c>
    </row>
    <row r="77" spans="1:15" ht="16.2" thickBot="1" x14ac:dyDescent="0.35">
      <c r="A77" s="92">
        <v>1</v>
      </c>
      <c r="B77" s="305" t="s">
        <v>69</v>
      </c>
      <c r="C77" s="305"/>
      <c r="D77" s="305"/>
      <c r="E77" s="305"/>
      <c r="F77" s="306"/>
      <c r="G77" s="307"/>
      <c r="H77" s="30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78" t="s">
        <v>70</v>
      </c>
      <c r="C78" s="278"/>
      <c r="D78" s="278"/>
      <c r="E78" s="278"/>
      <c r="F78" s="280"/>
      <c r="G78" s="309"/>
      <c r="H78" s="31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94" t="s">
        <v>71</v>
      </c>
      <c r="C79" s="294"/>
      <c r="D79" s="294"/>
      <c r="E79" s="294"/>
      <c r="F79" s="282"/>
      <c r="G79" s="311"/>
      <c r="H79" s="31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13" t="s">
        <v>72</v>
      </c>
      <c r="B80" s="314"/>
      <c r="C80" s="314"/>
      <c r="D80" s="314"/>
      <c r="E80" s="314"/>
      <c r="F80" s="314"/>
      <c r="G80" s="314"/>
      <c r="H80" s="314"/>
      <c r="I80" s="31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90" t="s">
        <v>73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2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21" t="s">
        <v>75</v>
      </c>
      <c r="B86" s="322"/>
      <c r="C86" s="322"/>
      <c r="D86" s="322"/>
      <c r="E86" s="322"/>
      <c r="F86" s="323"/>
      <c r="G86" s="323"/>
      <c r="H86" s="324"/>
      <c r="I86" s="90" t="s">
        <v>44</v>
      </c>
      <c r="J86" s="17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25" t="s">
        <v>76</v>
      </c>
      <c r="C87" s="326"/>
      <c r="D87" s="326"/>
      <c r="E87" s="326"/>
      <c r="F87" s="327"/>
      <c r="G87" s="327"/>
      <c r="H87" s="32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29" t="s">
        <v>78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32" t="s">
        <v>79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35" t="s">
        <v>23</v>
      </c>
      <c r="B93" s="336"/>
      <c r="C93" s="336"/>
      <c r="D93" s="336"/>
      <c r="E93" s="336"/>
      <c r="F93" s="336"/>
      <c r="G93" s="336"/>
      <c r="H93" s="336"/>
      <c r="I93" s="336"/>
      <c r="J93" s="336"/>
      <c r="K93" s="337"/>
      <c r="L93" s="108"/>
      <c r="M93" s="108"/>
      <c r="N93" s="109"/>
      <c r="O93" s="110">
        <f>O41</f>
        <v>22</v>
      </c>
    </row>
    <row r="94" spans="1:15" ht="17.399999999999999" x14ac:dyDescent="0.3">
      <c r="A94" s="338" t="s">
        <v>80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40"/>
      <c r="L94" s="108"/>
      <c r="M94" s="108"/>
      <c r="N94" s="109"/>
      <c r="O94" s="111">
        <f>O67</f>
        <v>0</v>
      </c>
    </row>
    <row r="95" spans="1:15" ht="17.399999999999999" x14ac:dyDescent="0.3">
      <c r="A95" s="338" t="s">
        <v>81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40"/>
      <c r="L95" s="108"/>
      <c r="M95" s="108"/>
      <c r="N95" s="109"/>
      <c r="O95" s="112">
        <f>O74</f>
        <v>0</v>
      </c>
    </row>
    <row r="96" spans="1:15" ht="17.399999999999999" x14ac:dyDescent="0.3">
      <c r="A96" s="338" t="s">
        <v>82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40"/>
      <c r="L96" s="108"/>
      <c r="M96" s="108"/>
      <c r="N96" s="109"/>
      <c r="O96" s="113">
        <f>O81</f>
        <v>0</v>
      </c>
    </row>
    <row r="97" spans="1:15" ht="18" thickBot="1" x14ac:dyDescent="0.35">
      <c r="A97" s="341" t="s">
        <v>83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3"/>
      <c r="L97" s="108"/>
      <c r="M97" s="108"/>
      <c r="N97" s="109"/>
      <c r="O97" s="113">
        <f>O87</f>
        <v>0</v>
      </c>
    </row>
    <row r="98" spans="1:15" ht="24" thickTop="1" thickBot="1" x14ac:dyDescent="0.35">
      <c r="A98" s="316" t="s">
        <v>84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8"/>
      <c r="L98" s="114"/>
      <c r="M98" s="115"/>
      <c r="N98" s="116"/>
      <c r="O98" s="117">
        <f>SUM(O93:O97)</f>
        <v>22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Xcl3zIvmHak7VrOu92AhuJHVB4lUKoYbP343lwKnx0ff+aWIkQIA8si9vRf0O43JialqzNGDc/CROqlylzqg6g==" saltValue="c42bZvl84+neLW+BYpsO8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F1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205"/>
      <c r="B1" s="206"/>
      <c r="C1" s="206"/>
      <c r="D1" s="206"/>
      <c r="E1" s="207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5"/>
    </row>
    <row r="2" spans="1:17" ht="45" customHeight="1" thickBot="1" x14ac:dyDescent="0.35">
      <c r="A2" s="208"/>
      <c r="B2" s="209"/>
      <c r="C2" s="209"/>
      <c r="D2" s="209"/>
      <c r="E2" s="210"/>
      <c r="F2" s="214" t="s">
        <v>10</v>
      </c>
      <c r="G2" s="214"/>
      <c r="H2" s="214"/>
      <c r="I2" s="214"/>
      <c r="J2" s="214"/>
      <c r="K2" s="214"/>
      <c r="L2" s="214"/>
      <c r="M2" s="214"/>
      <c r="N2" s="214"/>
      <c r="O2" s="215"/>
      <c r="Q2" s="137" t="str">
        <f ca="1">MID(CELL("nombrearchivo",'GUTIERREZ SALAZAR MARTHA L'!E10),FIND("]", CELL("nombrearchivo",'GUTIERREZ SALAZAR MARTHA L'!E10),1)+1,LEN(CELL("nombrearchivo",'GUTIERREZ SALAZAR MARTHA L'!E10))-FIND("]",CELL("nombrearchivo",'GUTIERREZ SALAZAR MARTHA L'!E10),1))</f>
        <v>GUTIERREZ SALAZAR MARTHA L</v>
      </c>
    </row>
    <row r="3" spans="1:17" ht="19.5" customHeight="1" thickBot="1" x14ac:dyDescent="0.35">
      <c r="A3" s="211"/>
      <c r="B3" s="212"/>
      <c r="C3" s="212"/>
      <c r="D3" s="212"/>
      <c r="E3" s="213"/>
      <c r="F3" s="214" t="s">
        <v>95</v>
      </c>
      <c r="G3" s="214"/>
      <c r="H3" s="214"/>
      <c r="I3" s="214"/>
      <c r="J3" s="214"/>
      <c r="K3" s="214"/>
      <c r="L3" s="214"/>
      <c r="M3" s="214"/>
      <c r="N3" s="214"/>
      <c r="O3" s="215"/>
      <c r="Q3" s="137"/>
    </row>
    <row r="4" spans="1:17" ht="15.6" x14ac:dyDescent="0.3">
      <c r="A4" s="216" t="s">
        <v>11</v>
      </c>
      <c r="B4" s="217"/>
      <c r="C4" s="217"/>
      <c r="D4" s="217"/>
      <c r="E4" s="218" t="str">
        <f>'CHA-P-09-9'!AC$2</f>
        <v>PLANTA</v>
      </c>
      <c r="F4" s="218"/>
      <c r="G4" s="218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21" t="s">
        <v>12</v>
      </c>
      <c r="B5" s="222"/>
      <c r="C5" s="222"/>
      <c r="D5" s="222"/>
      <c r="E5" s="223" t="str">
        <f>'CHA-P-09-9'!A$2</f>
        <v>CHA -P -09-9</v>
      </c>
      <c r="F5" s="223"/>
      <c r="G5" s="22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21" t="s">
        <v>13</v>
      </c>
      <c r="B6" s="222"/>
      <c r="C6" s="222"/>
      <c r="D6" s="222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227" t="s">
        <v>15</v>
      </c>
      <c r="B9" s="228"/>
      <c r="C9" s="231" t="s">
        <v>16</v>
      </c>
      <c r="D9" s="182"/>
      <c r="E9" s="233" t="s">
        <v>17</v>
      </c>
      <c r="F9" s="234"/>
      <c r="G9" s="233" t="s">
        <v>18</v>
      </c>
      <c r="H9" s="234"/>
      <c r="I9" s="236" t="s">
        <v>19</v>
      </c>
      <c r="J9" s="236" t="s">
        <v>20</v>
      </c>
      <c r="K9" s="236" t="s">
        <v>21</v>
      </c>
      <c r="L9" s="238" t="s">
        <v>22</v>
      </c>
      <c r="M9" s="240"/>
      <c r="N9" s="240"/>
      <c r="O9" s="242" t="s">
        <v>23</v>
      </c>
    </row>
    <row r="10" spans="1:17" ht="31.5" customHeight="1" thickBot="1" x14ac:dyDescent="0.35">
      <c r="A10" s="229"/>
      <c r="B10" s="230"/>
      <c r="C10" s="232"/>
      <c r="D10" s="183"/>
      <c r="E10" s="232"/>
      <c r="F10" s="235"/>
      <c r="G10" s="232"/>
      <c r="H10" s="235"/>
      <c r="I10" s="237"/>
      <c r="J10" s="237"/>
      <c r="K10" s="237"/>
      <c r="L10" s="239"/>
      <c r="M10" s="241"/>
      <c r="N10" s="241"/>
      <c r="O10" s="243"/>
    </row>
    <row r="11" spans="1:17" ht="44.25" customHeight="1" thickBot="1" x14ac:dyDescent="0.35">
      <c r="A11" s="266" t="s">
        <v>277</v>
      </c>
      <c r="B11" s="267"/>
      <c r="C11" s="180">
        <f>O15</f>
        <v>4</v>
      </c>
      <c r="D11" s="181"/>
      <c r="E11" s="219">
        <f>O17</f>
        <v>1</v>
      </c>
      <c r="F11" s="220"/>
      <c r="G11" s="219">
        <f>O19</f>
        <v>3</v>
      </c>
      <c r="H11" s="220"/>
      <c r="I11" s="18">
        <f>O21</f>
        <v>1</v>
      </c>
      <c r="J11" s="18">
        <f>O28</f>
        <v>5</v>
      </c>
      <c r="K11" s="18">
        <f>O33</f>
        <v>0.85</v>
      </c>
      <c r="L11" s="19">
        <f>O38</f>
        <v>4.5</v>
      </c>
      <c r="M11" s="20"/>
      <c r="N11" s="20"/>
      <c r="O11" s="21">
        <f>IF( SUM(C11:L11)&lt;=30,SUM(C11:L11),"EXCEDE LOS 30 PUNTOS")</f>
        <v>19.350000000000001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50" t="s">
        <v>27</v>
      </c>
      <c r="B15" s="251"/>
      <c r="C15" s="25"/>
      <c r="D15" s="252" t="s">
        <v>278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5" t="s">
        <v>28</v>
      </c>
      <c r="B17" s="256"/>
      <c r="C17" s="6"/>
      <c r="D17" s="31"/>
      <c r="E17" s="257" t="s">
        <v>279</v>
      </c>
      <c r="F17" s="258"/>
      <c r="G17" s="258"/>
      <c r="H17" s="258"/>
      <c r="I17" s="258"/>
      <c r="J17" s="258"/>
      <c r="K17" s="258"/>
      <c r="L17" s="258"/>
      <c r="M17" s="259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5" t="s">
        <v>29</v>
      </c>
      <c r="B19" s="256"/>
      <c r="C19" s="25"/>
      <c r="D19" s="187"/>
      <c r="E19" s="258" t="s">
        <v>280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5" t="s">
        <v>30</v>
      </c>
      <c r="B21" s="256"/>
      <c r="C21" s="25"/>
      <c r="D21" s="260" t="s">
        <v>281</v>
      </c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1</v>
      </c>
    </row>
    <row r="22" spans="1:18" ht="16.2" thickBot="1" x14ac:dyDescent="0.35">
      <c r="A22" s="33"/>
      <c r="B22" s="34"/>
      <c r="C22" s="18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88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9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50" t="s">
        <v>33</v>
      </c>
      <c r="B26" s="251"/>
      <c r="C26" s="25"/>
      <c r="D26" s="252" t="s">
        <v>282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8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88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188"/>
      <c r="O28" s="136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50" t="s">
        <v>36</v>
      </c>
      <c r="B31" s="251"/>
      <c r="C31" s="25"/>
      <c r="D31" s="252" t="s">
        <v>283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6"/>
      <c r="O31" s="27">
        <v>0.85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188"/>
      <c r="O33" s="136">
        <f>IF(O31&lt;=5,O31,"EXCEDE LOS 5 PUNTOS PERMITIDOS")</f>
        <v>0.85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55" t="s">
        <v>39</v>
      </c>
      <c r="B36" s="256"/>
      <c r="C36" s="25"/>
      <c r="D36" s="252" t="s">
        <v>284</v>
      </c>
      <c r="E36" s="253"/>
      <c r="F36" s="253"/>
      <c r="G36" s="253"/>
      <c r="H36" s="253"/>
      <c r="I36" s="253"/>
      <c r="J36" s="253"/>
      <c r="K36" s="253"/>
      <c r="L36" s="253"/>
      <c r="M36" s="254"/>
      <c r="N36" s="26"/>
      <c r="O36" s="27">
        <v>4.5</v>
      </c>
    </row>
    <row r="37" spans="1:15" ht="16.2" thickBot="1" x14ac:dyDescent="0.35">
      <c r="A37" s="33"/>
      <c r="B37" s="34"/>
      <c r="C37" s="18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88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188"/>
      <c r="O38" s="136">
        <f>IF(O36&lt;=10,O36,"EXCEDE LOS 10 PUNTOS PERMITIDOS")</f>
        <v>4.5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68" t="s">
        <v>23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70"/>
      <c r="N41" s="45"/>
      <c r="O41" s="46">
        <f>IF((O23+O28+O33+O38)&lt;=30,(O23+O28+O33+O38),"ERROR EXCEDE LOS 30 PUNTOS")</f>
        <v>19.350000000000001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84" t="s">
        <v>46</v>
      </c>
      <c r="L58" s="53" t="s">
        <v>47</v>
      </c>
      <c r="M58" s="185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77"/>
      <c r="G59" s="277"/>
      <c r="H59" s="27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78" t="s">
        <v>51</v>
      </c>
      <c r="C60" s="279"/>
      <c r="D60" s="279"/>
      <c r="E60" s="279"/>
      <c r="F60" s="280"/>
      <c r="G60" s="280"/>
      <c r="H60" s="28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9" t="s">
        <v>52</v>
      </c>
      <c r="C61" s="279"/>
      <c r="D61" s="279"/>
      <c r="E61" s="279"/>
      <c r="F61" s="280"/>
      <c r="G61" s="280"/>
      <c r="H61" s="28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9" t="s">
        <v>54</v>
      </c>
      <c r="C62" s="279"/>
      <c r="D62" s="279"/>
      <c r="E62" s="279"/>
      <c r="F62" s="280"/>
      <c r="G62" s="280"/>
      <c r="H62" s="28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9" t="s">
        <v>55</v>
      </c>
      <c r="C63" s="279"/>
      <c r="D63" s="279"/>
      <c r="E63" s="279"/>
      <c r="F63" s="280"/>
      <c r="G63" s="280"/>
      <c r="H63" s="28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9" t="s">
        <v>56</v>
      </c>
      <c r="C64" s="279"/>
      <c r="D64" s="279"/>
      <c r="E64" s="279"/>
      <c r="F64" s="280"/>
      <c r="G64" s="280"/>
      <c r="H64" s="28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1" t="s">
        <v>58</v>
      </c>
      <c r="C65" s="281"/>
      <c r="D65" s="281"/>
      <c r="E65" s="281"/>
      <c r="F65" s="282"/>
      <c r="G65" s="282"/>
      <c r="H65" s="28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84" t="s">
        <v>46</v>
      </c>
      <c r="L69" s="53" t="s">
        <v>47</v>
      </c>
      <c r="M69" s="185"/>
      <c r="N69" s="6"/>
      <c r="O69" s="54" t="s">
        <v>48</v>
      </c>
    </row>
    <row r="70" spans="1:15" ht="16.8" thickTop="1" thickBot="1" x14ac:dyDescent="0.35">
      <c r="A70" s="55">
        <v>1</v>
      </c>
      <c r="B70" s="293" t="s">
        <v>62</v>
      </c>
      <c r="C70" s="293"/>
      <c r="D70" s="293"/>
      <c r="E70" s="293"/>
      <c r="F70" s="277"/>
      <c r="G70" s="277"/>
      <c r="H70" s="27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78" t="s">
        <v>64</v>
      </c>
      <c r="C71" s="278"/>
      <c r="D71" s="278"/>
      <c r="E71" s="278"/>
      <c r="F71" s="280"/>
      <c r="G71" s="280"/>
      <c r="H71" s="28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94" t="s">
        <v>65</v>
      </c>
      <c r="C72" s="294"/>
      <c r="D72" s="294"/>
      <c r="E72" s="294"/>
      <c r="F72" s="282"/>
      <c r="G72" s="282"/>
      <c r="H72" s="28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0" t="s">
        <v>66</v>
      </c>
      <c r="C73" s="295"/>
      <c r="D73" s="295"/>
      <c r="E73" s="295"/>
      <c r="F73" s="295"/>
      <c r="G73" s="295"/>
      <c r="H73" s="295"/>
      <c r="I73" s="25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96" t="s">
        <v>67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79"/>
      <c r="N74" s="42"/>
      <c r="O74" s="74">
        <f>O73/3</f>
        <v>0</v>
      </c>
    </row>
    <row r="75" spans="1:15" ht="18.600000000000001" thickTop="1" thickBot="1" x14ac:dyDescent="0.35">
      <c r="A75" s="299"/>
      <c r="B75" s="300"/>
      <c r="C75" s="300"/>
      <c r="D75" s="300"/>
      <c r="E75" s="300"/>
      <c r="F75" s="300"/>
      <c r="G75" s="300"/>
      <c r="H75" s="300"/>
      <c r="I75" s="300"/>
      <c r="J75" s="300"/>
      <c r="K75" s="301"/>
      <c r="L75" s="301"/>
      <c r="M75" s="79"/>
      <c r="N75" s="42"/>
      <c r="O75" s="186"/>
    </row>
    <row r="76" spans="1:15" ht="27" thickBot="1" x14ac:dyDescent="0.35">
      <c r="A76" s="302" t="s">
        <v>68</v>
      </c>
      <c r="B76" s="303"/>
      <c r="C76" s="303"/>
      <c r="D76" s="303"/>
      <c r="E76" s="303"/>
      <c r="F76" s="303"/>
      <c r="G76" s="303"/>
      <c r="H76" s="304"/>
      <c r="I76" s="90" t="s">
        <v>44</v>
      </c>
      <c r="J76" s="54" t="s">
        <v>45</v>
      </c>
      <c r="K76" s="185"/>
      <c r="L76" s="185"/>
      <c r="M76" s="79"/>
      <c r="N76" s="42"/>
      <c r="O76" s="91" t="s">
        <v>48</v>
      </c>
    </row>
    <row r="77" spans="1:15" ht="16.2" thickBot="1" x14ac:dyDescent="0.35">
      <c r="A77" s="92">
        <v>1</v>
      </c>
      <c r="B77" s="305" t="s">
        <v>69</v>
      </c>
      <c r="C77" s="305"/>
      <c r="D77" s="305"/>
      <c r="E77" s="305"/>
      <c r="F77" s="306"/>
      <c r="G77" s="307"/>
      <c r="H77" s="30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78" t="s">
        <v>70</v>
      </c>
      <c r="C78" s="278"/>
      <c r="D78" s="278"/>
      <c r="E78" s="278"/>
      <c r="F78" s="280"/>
      <c r="G78" s="309"/>
      <c r="H78" s="31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94" t="s">
        <v>71</v>
      </c>
      <c r="C79" s="294"/>
      <c r="D79" s="294"/>
      <c r="E79" s="294"/>
      <c r="F79" s="282"/>
      <c r="G79" s="311"/>
      <c r="H79" s="31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13" t="s">
        <v>72</v>
      </c>
      <c r="B80" s="314"/>
      <c r="C80" s="314"/>
      <c r="D80" s="314"/>
      <c r="E80" s="314"/>
      <c r="F80" s="314"/>
      <c r="G80" s="314"/>
      <c r="H80" s="314"/>
      <c r="I80" s="31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90" t="s">
        <v>73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2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21" t="s">
        <v>75</v>
      </c>
      <c r="B86" s="322"/>
      <c r="C86" s="322"/>
      <c r="D86" s="322"/>
      <c r="E86" s="322"/>
      <c r="F86" s="323"/>
      <c r="G86" s="323"/>
      <c r="H86" s="324"/>
      <c r="I86" s="90" t="s">
        <v>44</v>
      </c>
      <c r="J86" s="185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25" t="s">
        <v>76</v>
      </c>
      <c r="C87" s="326"/>
      <c r="D87" s="326"/>
      <c r="E87" s="326"/>
      <c r="F87" s="327"/>
      <c r="G87" s="327"/>
      <c r="H87" s="32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29" t="s">
        <v>78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32" t="s">
        <v>79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35" t="s">
        <v>23</v>
      </c>
      <c r="B93" s="336"/>
      <c r="C93" s="336"/>
      <c r="D93" s="336"/>
      <c r="E93" s="336"/>
      <c r="F93" s="336"/>
      <c r="G93" s="336"/>
      <c r="H93" s="336"/>
      <c r="I93" s="336"/>
      <c r="J93" s="336"/>
      <c r="K93" s="337"/>
      <c r="L93" s="108"/>
      <c r="M93" s="108"/>
      <c r="N93" s="109"/>
      <c r="O93" s="110">
        <f>O41</f>
        <v>19.350000000000001</v>
      </c>
    </row>
    <row r="94" spans="1:15" ht="17.399999999999999" x14ac:dyDescent="0.3">
      <c r="A94" s="338" t="s">
        <v>80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40"/>
      <c r="L94" s="108"/>
      <c r="M94" s="108"/>
      <c r="N94" s="109"/>
      <c r="O94" s="111">
        <f>O67</f>
        <v>0</v>
      </c>
    </row>
    <row r="95" spans="1:15" ht="17.399999999999999" x14ac:dyDescent="0.3">
      <c r="A95" s="338" t="s">
        <v>81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40"/>
      <c r="L95" s="108"/>
      <c r="M95" s="108"/>
      <c r="N95" s="109"/>
      <c r="O95" s="112">
        <f>O74</f>
        <v>0</v>
      </c>
    </row>
    <row r="96" spans="1:15" ht="17.399999999999999" x14ac:dyDescent="0.3">
      <c r="A96" s="338" t="s">
        <v>82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40"/>
      <c r="L96" s="108"/>
      <c r="M96" s="108"/>
      <c r="N96" s="109"/>
      <c r="O96" s="113">
        <f>O81</f>
        <v>0</v>
      </c>
    </row>
    <row r="97" spans="1:15" ht="18" thickBot="1" x14ac:dyDescent="0.35">
      <c r="A97" s="341" t="s">
        <v>83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3"/>
      <c r="L97" s="108"/>
      <c r="M97" s="108"/>
      <c r="N97" s="109"/>
      <c r="O97" s="113">
        <f>O87</f>
        <v>0</v>
      </c>
    </row>
    <row r="98" spans="1:15" ht="24" thickTop="1" thickBot="1" x14ac:dyDescent="0.35">
      <c r="A98" s="316" t="s">
        <v>84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8"/>
      <c r="L98" s="114"/>
      <c r="M98" s="115"/>
      <c r="N98" s="116"/>
      <c r="O98" s="117">
        <f>SUM(O93:O97)</f>
        <v>19.350000000000001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BIYLrxHe9qdem5NQkGkur2ryaWfgRYfyp8rHnHgAJumxdNj3gJ6HOqkm2R99rLViOo72HcMlnNn3g9Rluu+OiQ==" saltValue="aOi4MRk9N7xtU2aB10TT2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A11:B11"/>
    <mergeCell ref="E11:F11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22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205"/>
      <c r="B1" s="206"/>
      <c r="C1" s="206"/>
      <c r="D1" s="206"/>
      <c r="E1" s="207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5"/>
    </row>
    <row r="2" spans="1:17" ht="45" customHeight="1" thickBot="1" x14ac:dyDescent="0.35">
      <c r="A2" s="208"/>
      <c r="B2" s="209"/>
      <c r="C2" s="209"/>
      <c r="D2" s="209"/>
      <c r="E2" s="210"/>
      <c r="F2" s="214" t="s">
        <v>10</v>
      </c>
      <c r="G2" s="214"/>
      <c r="H2" s="214"/>
      <c r="I2" s="214"/>
      <c r="J2" s="214"/>
      <c r="K2" s="214"/>
      <c r="L2" s="214"/>
      <c r="M2" s="214"/>
      <c r="N2" s="214"/>
      <c r="O2" s="215"/>
      <c r="Q2" s="137" t="str">
        <f ca="1">MID(CELL("nombrearchivo",'TOBON PERILLA VLADIMIR'!E10),FIND("]", CELL("nombrearchivo",'TOBON PERILLA VLADIMIR'!E10),1)+1,LEN(CELL("nombrearchivo",'TOBON PERILLA VLADIMIR'!E10))-FIND("]",CELL("nombrearchivo",'TOBON PERILLA VLADIMIR'!E10),1))</f>
        <v>TOBON PERILLA VLADIMIR</v>
      </c>
    </row>
    <row r="3" spans="1:17" ht="19.5" customHeight="1" thickBot="1" x14ac:dyDescent="0.35">
      <c r="A3" s="211"/>
      <c r="B3" s="212"/>
      <c r="C3" s="212"/>
      <c r="D3" s="212"/>
      <c r="E3" s="213"/>
      <c r="F3" s="214" t="s">
        <v>95</v>
      </c>
      <c r="G3" s="214"/>
      <c r="H3" s="214"/>
      <c r="I3" s="214"/>
      <c r="J3" s="214"/>
      <c r="K3" s="214"/>
      <c r="L3" s="214"/>
      <c r="M3" s="214"/>
      <c r="N3" s="214"/>
      <c r="O3" s="215"/>
      <c r="Q3" s="137"/>
    </row>
    <row r="4" spans="1:17" ht="15.6" x14ac:dyDescent="0.3">
      <c r="A4" s="216" t="s">
        <v>11</v>
      </c>
      <c r="B4" s="217"/>
      <c r="C4" s="217"/>
      <c r="D4" s="217"/>
      <c r="E4" s="218" t="str">
        <f>'CHA-P-09-9'!AC$2</f>
        <v>PLANTA</v>
      </c>
      <c r="F4" s="218"/>
      <c r="G4" s="218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21" t="s">
        <v>12</v>
      </c>
      <c r="B5" s="222"/>
      <c r="C5" s="222"/>
      <c r="D5" s="222"/>
      <c r="E5" s="223" t="str">
        <f>'CHA-P-09-9'!A$2</f>
        <v>CHA -P -09-9</v>
      </c>
      <c r="F5" s="223"/>
      <c r="G5" s="22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21" t="s">
        <v>13</v>
      </c>
      <c r="B6" s="222"/>
      <c r="C6" s="222"/>
      <c r="D6" s="222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227" t="s">
        <v>15</v>
      </c>
      <c r="B9" s="228"/>
      <c r="C9" s="231" t="s">
        <v>16</v>
      </c>
      <c r="D9" s="172"/>
      <c r="E9" s="233" t="s">
        <v>17</v>
      </c>
      <c r="F9" s="234"/>
      <c r="G9" s="233" t="s">
        <v>18</v>
      </c>
      <c r="H9" s="234"/>
      <c r="I9" s="236" t="s">
        <v>19</v>
      </c>
      <c r="J9" s="236" t="s">
        <v>20</v>
      </c>
      <c r="K9" s="236" t="s">
        <v>21</v>
      </c>
      <c r="L9" s="238" t="s">
        <v>22</v>
      </c>
      <c r="M9" s="240"/>
      <c r="N9" s="240"/>
      <c r="O9" s="242" t="s">
        <v>23</v>
      </c>
    </row>
    <row r="10" spans="1:17" ht="31.5" customHeight="1" thickBot="1" x14ac:dyDescent="0.35">
      <c r="A10" s="229"/>
      <c r="B10" s="230"/>
      <c r="C10" s="232"/>
      <c r="D10" s="176"/>
      <c r="E10" s="232"/>
      <c r="F10" s="235"/>
      <c r="G10" s="232"/>
      <c r="H10" s="235"/>
      <c r="I10" s="237"/>
      <c r="J10" s="237"/>
      <c r="K10" s="237"/>
      <c r="L10" s="239"/>
      <c r="M10" s="241"/>
      <c r="N10" s="241"/>
      <c r="O10" s="243"/>
    </row>
    <row r="11" spans="1:17" ht="44.25" customHeight="1" thickBot="1" x14ac:dyDescent="0.35">
      <c r="A11" s="266" t="s">
        <v>248</v>
      </c>
      <c r="B11" s="267"/>
      <c r="C11" s="177">
        <f>O15</f>
        <v>4</v>
      </c>
      <c r="D11" s="178"/>
      <c r="E11" s="219">
        <f>O17</f>
        <v>1</v>
      </c>
      <c r="F11" s="220"/>
      <c r="G11" s="219">
        <f>O19</f>
        <v>3</v>
      </c>
      <c r="H11" s="220"/>
      <c r="I11" s="18">
        <f>O21</f>
        <v>0</v>
      </c>
      <c r="J11" s="18">
        <f>O28</f>
        <v>4.07</v>
      </c>
      <c r="K11" s="18">
        <f>O33</f>
        <v>3.74</v>
      </c>
      <c r="L11" s="19">
        <f>O38</f>
        <v>1</v>
      </c>
      <c r="M11" s="20"/>
      <c r="N11" s="20"/>
      <c r="O11" s="21">
        <f>IF( SUM(C11:L11)&lt;=30,SUM(C11:L11),"EXCEDE LOS 30 PUNTOS")</f>
        <v>16.810000000000002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50" t="s">
        <v>27</v>
      </c>
      <c r="B15" s="251"/>
      <c r="C15" s="25"/>
      <c r="D15" s="252" t="s">
        <v>190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5" t="s">
        <v>28</v>
      </c>
      <c r="B17" s="256"/>
      <c r="C17" s="6"/>
      <c r="D17" s="31"/>
      <c r="E17" s="257" t="s">
        <v>191</v>
      </c>
      <c r="F17" s="258"/>
      <c r="G17" s="258"/>
      <c r="H17" s="258"/>
      <c r="I17" s="258"/>
      <c r="J17" s="258"/>
      <c r="K17" s="258"/>
      <c r="L17" s="258"/>
      <c r="M17" s="259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5" t="s">
        <v>29</v>
      </c>
      <c r="B19" s="256"/>
      <c r="C19" s="25"/>
      <c r="D19" s="171"/>
      <c r="E19" s="258" t="s">
        <v>192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5" t="s">
        <v>30</v>
      </c>
      <c r="B21" s="256"/>
      <c r="C21" s="25"/>
      <c r="D21" s="260"/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0</v>
      </c>
    </row>
    <row r="22" spans="1:18" ht="16.2" thickBot="1" x14ac:dyDescent="0.35">
      <c r="A22" s="33"/>
      <c r="B22" s="34"/>
      <c r="C22" s="17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0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50" t="s">
        <v>33</v>
      </c>
      <c r="B26" s="251"/>
      <c r="C26" s="25"/>
      <c r="D26" s="252" t="s">
        <v>250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6"/>
      <c r="O26" s="27">
        <v>4.07</v>
      </c>
      <c r="Q26" s="40"/>
      <c r="R26" s="40"/>
    </row>
    <row r="27" spans="1:18" ht="16.2" thickBot="1" x14ac:dyDescent="0.35">
      <c r="A27" s="33"/>
      <c r="B27" s="34"/>
      <c r="C27" s="170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0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170"/>
      <c r="O28" s="136">
        <f>IF(O26&lt;=5,O26,"EXCEDE LOS 5 PUNTOS PERMITIDOS")</f>
        <v>4.07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50" t="s">
        <v>36</v>
      </c>
      <c r="B31" s="251"/>
      <c r="C31" s="25"/>
      <c r="D31" s="252" t="s">
        <v>251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6"/>
      <c r="O31" s="27">
        <v>3.74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170"/>
      <c r="O33" s="136">
        <f>IF(O31&lt;=5,O31,"EXCEDE LOS 5 PUNTOS PERMITIDOS")</f>
        <v>3.74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55" t="s">
        <v>39</v>
      </c>
      <c r="B36" s="256"/>
      <c r="C36" s="25"/>
      <c r="D36" s="252" t="s">
        <v>252</v>
      </c>
      <c r="E36" s="253"/>
      <c r="F36" s="253"/>
      <c r="G36" s="253"/>
      <c r="H36" s="253"/>
      <c r="I36" s="253"/>
      <c r="J36" s="253"/>
      <c r="K36" s="253"/>
      <c r="L36" s="253"/>
      <c r="M36" s="254"/>
      <c r="N36" s="26"/>
      <c r="O36" s="27">
        <v>1</v>
      </c>
    </row>
    <row r="37" spans="1:15" ht="16.2" thickBot="1" x14ac:dyDescent="0.35">
      <c r="A37" s="33"/>
      <c r="B37" s="34"/>
      <c r="C37" s="170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0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170"/>
      <c r="O38" s="136">
        <f>IF(O36&lt;=10,O36,"EXCEDE LOS 10 PUNTOS PERMITIDOS")</f>
        <v>1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68" t="s">
        <v>23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70"/>
      <c r="N41" s="45"/>
      <c r="O41" s="46">
        <f>IF((O23+O28+O33+O38)&lt;=30,(O23+O28+O33+O38),"ERROR EXCEDE LOS 30 PUNTOS")</f>
        <v>16.810000000000002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73" t="s">
        <v>46</v>
      </c>
      <c r="L58" s="53" t="s">
        <v>47</v>
      </c>
      <c r="M58" s="17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77"/>
      <c r="G59" s="277"/>
      <c r="H59" s="27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78" t="s">
        <v>51</v>
      </c>
      <c r="C60" s="279"/>
      <c r="D60" s="279"/>
      <c r="E60" s="279"/>
      <c r="F60" s="280"/>
      <c r="G60" s="280"/>
      <c r="H60" s="28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9" t="s">
        <v>52</v>
      </c>
      <c r="C61" s="279"/>
      <c r="D61" s="279"/>
      <c r="E61" s="279"/>
      <c r="F61" s="280"/>
      <c r="G61" s="280"/>
      <c r="H61" s="28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9" t="s">
        <v>54</v>
      </c>
      <c r="C62" s="279"/>
      <c r="D62" s="279"/>
      <c r="E62" s="279"/>
      <c r="F62" s="280"/>
      <c r="G62" s="280"/>
      <c r="H62" s="28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9" t="s">
        <v>55</v>
      </c>
      <c r="C63" s="279"/>
      <c r="D63" s="279"/>
      <c r="E63" s="279"/>
      <c r="F63" s="280"/>
      <c r="G63" s="280"/>
      <c r="H63" s="28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9" t="s">
        <v>56</v>
      </c>
      <c r="C64" s="279"/>
      <c r="D64" s="279"/>
      <c r="E64" s="279"/>
      <c r="F64" s="280"/>
      <c r="G64" s="280"/>
      <c r="H64" s="28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1" t="s">
        <v>58</v>
      </c>
      <c r="C65" s="281"/>
      <c r="D65" s="281"/>
      <c r="E65" s="281"/>
      <c r="F65" s="282"/>
      <c r="G65" s="282"/>
      <c r="H65" s="28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73" t="s">
        <v>46</v>
      </c>
      <c r="L69" s="53" t="s">
        <v>47</v>
      </c>
      <c r="M69" s="174"/>
      <c r="N69" s="6"/>
      <c r="O69" s="54" t="s">
        <v>48</v>
      </c>
    </row>
    <row r="70" spans="1:15" ht="16.8" thickTop="1" thickBot="1" x14ac:dyDescent="0.35">
      <c r="A70" s="55">
        <v>1</v>
      </c>
      <c r="B70" s="293" t="s">
        <v>62</v>
      </c>
      <c r="C70" s="293"/>
      <c r="D70" s="293"/>
      <c r="E70" s="293"/>
      <c r="F70" s="277"/>
      <c r="G70" s="277"/>
      <c r="H70" s="27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78" t="s">
        <v>64</v>
      </c>
      <c r="C71" s="278"/>
      <c r="D71" s="278"/>
      <c r="E71" s="278"/>
      <c r="F71" s="280"/>
      <c r="G71" s="280"/>
      <c r="H71" s="28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94" t="s">
        <v>65</v>
      </c>
      <c r="C72" s="294"/>
      <c r="D72" s="294"/>
      <c r="E72" s="294"/>
      <c r="F72" s="282"/>
      <c r="G72" s="282"/>
      <c r="H72" s="28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0" t="s">
        <v>66</v>
      </c>
      <c r="C73" s="295"/>
      <c r="D73" s="295"/>
      <c r="E73" s="295"/>
      <c r="F73" s="295"/>
      <c r="G73" s="295"/>
      <c r="H73" s="295"/>
      <c r="I73" s="25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96" t="s">
        <v>67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79"/>
      <c r="N74" s="42"/>
      <c r="O74" s="74">
        <f>O73/3</f>
        <v>0</v>
      </c>
    </row>
    <row r="75" spans="1:15" ht="18.600000000000001" thickTop="1" thickBot="1" x14ac:dyDescent="0.35">
      <c r="A75" s="299"/>
      <c r="B75" s="300"/>
      <c r="C75" s="300"/>
      <c r="D75" s="300"/>
      <c r="E75" s="300"/>
      <c r="F75" s="300"/>
      <c r="G75" s="300"/>
      <c r="H75" s="300"/>
      <c r="I75" s="300"/>
      <c r="J75" s="300"/>
      <c r="K75" s="301"/>
      <c r="L75" s="301"/>
      <c r="M75" s="79"/>
      <c r="N75" s="42"/>
      <c r="O75" s="175"/>
    </row>
    <row r="76" spans="1:15" ht="27" thickBot="1" x14ac:dyDescent="0.35">
      <c r="A76" s="302" t="s">
        <v>68</v>
      </c>
      <c r="B76" s="303"/>
      <c r="C76" s="303"/>
      <c r="D76" s="303"/>
      <c r="E76" s="303"/>
      <c r="F76" s="303"/>
      <c r="G76" s="303"/>
      <c r="H76" s="304"/>
      <c r="I76" s="90" t="s">
        <v>44</v>
      </c>
      <c r="J76" s="54" t="s">
        <v>45</v>
      </c>
      <c r="K76" s="174"/>
      <c r="L76" s="174"/>
      <c r="M76" s="79"/>
      <c r="N76" s="42"/>
      <c r="O76" s="91" t="s">
        <v>48</v>
      </c>
    </row>
    <row r="77" spans="1:15" ht="16.2" thickBot="1" x14ac:dyDescent="0.35">
      <c r="A77" s="92">
        <v>1</v>
      </c>
      <c r="B77" s="305" t="s">
        <v>69</v>
      </c>
      <c r="C77" s="305"/>
      <c r="D77" s="305"/>
      <c r="E77" s="305"/>
      <c r="F77" s="306"/>
      <c r="G77" s="307"/>
      <c r="H77" s="30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78" t="s">
        <v>70</v>
      </c>
      <c r="C78" s="278"/>
      <c r="D78" s="278"/>
      <c r="E78" s="278"/>
      <c r="F78" s="280"/>
      <c r="G78" s="309"/>
      <c r="H78" s="31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94" t="s">
        <v>71</v>
      </c>
      <c r="C79" s="294"/>
      <c r="D79" s="294"/>
      <c r="E79" s="294"/>
      <c r="F79" s="282"/>
      <c r="G79" s="311"/>
      <c r="H79" s="31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13" t="s">
        <v>72</v>
      </c>
      <c r="B80" s="314"/>
      <c r="C80" s="314"/>
      <c r="D80" s="314"/>
      <c r="E80" s="314"/>
      <c r="F80" s="314"/>
      <c r="G80" s="314"/>
      <c r="H80" s="314"/>
      <c r="I80" s="31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90" t="s">
        <v>73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2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21" t="s">
        <v>75</v>
      </c>
      <c r="B86" s="322"/>
      <c r="C86" s="322"/>
      <c r="D86" s="322"/>
      <c r="E86" s="322"/>
      <c r="F86" s="323"/>
      <c r="G86" s="323"/>
      <c r="H86" s="324"/>
      <c r="I86" s="90" t="s">
        <v>44</v>
      </c>
      <c r="J86" s="17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25" t="s">
        <v>76</v>
      </c>
      <c r="C87" s="326"/>
      <c r="D87" s="326"/>
      <c r="E87" s="326"/>
      <c r="F87" s="327"/>
      <c r="G87" s="327"/>
      <c r="H87" s="32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29" t="s">
        <v>78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32" t="s">
        <v>79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35" t="s">
        <v>23</v>
      </c>
      <c r="B93" s="336"/>
      <c r="C93" s="336"/>
      <c r="D93" s="336"/>
      <c r="E93" s="336"/>
      <c r="F93" s="336"/>
      <c r="G93" s="336"/>
      <c r="H93" s="336"/>
      <c r="I93" s="336"/>
      <c r="J93" s="336"/>
      <c r="K93" s="337"/>
      <c r="L93" s="108"/>
      <c r="M93" s="108"/>
      <c r="N93" s="109"/>
      <c r="O93" s="110">
        <f>O41</f>
        <v>16.810000000000002</v>
      </c>
    </row>
    <row r="94" spans="1:15" ht="17.399999999999999" x14ac:dyDescent="0.3">
      <c r="A94" s="338" t="s">
        <v>80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40"/>
      <c r="L94" s="108"/>
      <c r="M94" s="108"/>
      <c r="N94" s="109"/>
      <c r="O94" s="111">
        <f>O67</f>
        <v>0</v>
      </c>
    </row>
    <row r="95" spans="1:15" ht="17.399999999999999" x14ac:dyDescent="0.3">
      <c r="A95" s="338" t="s">
        <v>81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40"/>
      <c r="L95" s="108"/>
      <c r="M95" s="108"/>
      <c r="N95" s="109"/>
      <c r="O95" s="112">
        <f>O74</f>
        <v>0</v>
      </c>
    </row>
    <row r="96" spans="1:15" ht="17.399999999999999" x14ac:dyDescent="0.3">
      <c r="A96" s="338" t="s">
        <v>82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40"/>
      <c r="L96" s="108"/>
      <c r="M96" s="108"/>
      <c r="N96" s="109"/>
      <c r="O96" s="113">
        <f>O81</f>
        <v>0</v>
      </c>
    </row>
    <row r="97" spans="1:15" ht="18" thickBot="1" x14ac:dyDescent="0.35">
      <c r="A97" s="341" t="s">
        <v>83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3"/>
      <c r="L97" s="108"/>
      <c r="M97" s="108"/>
      <c r="N97" s="109"/>
      <c r="O97" s="113">
        <f>O87</f>
        <v>0</v>
      </c>
    </row>
    <row r="98" spans="1:15" ht="24" thickTop="1" thickBot="1" x14ac:dyDescent="0.35">
      <c r="A98" s="316" t="s">
        <v>84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8"/>
      <c r="L98" s="114"/>
      <c r="M98" s="115"/>
      <c r="N98" s="116"/>
      <c r="O98" s="117">
        <f>SUM(O93:O97)</f>
        <v>16.810000000000002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nmr/1qXj29KR0RvjkbNkMA2XjKvm8+1Bo+qJY61diCihOFq8+qX7JscsQFYN4osPjexLYayQAXA2/+QGdL38VA==" saltValue="ywxws83xGOmuBAy1ED2YiQ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16" zoomScaleNormal="100" workbookViewId="0">
      <selection activeCell="P42" sqref="P4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205"/>
      <c r="B1" s="206"/>
      <c r="C1" s="206"/>
      <c r="D1" s="206"/>
      <c r="E1" s="207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5"/>
    </row>
    <row r="2" spans="1:17" ht="45" customHeight="1" thickBot="1" x14ac:dyDescent="0.35">
      <c r="A2" s="208"/>
      <c r="B2" s="209"/>
      <c r="C2" s="209"/>
      <c r="D2" s="209"/>
      <c r="E2" s="210"/>
      <c r="F2" s="214" t="s">
        <v>10</v>
      </c>
      <c r="G2" s="214"/>
      <c r="H2" s="214"/>
      <c r="I2" s="214"/>
      <c r="J2" s="214"/>
      <c r="K2" s="214"/>
      <c r="L2" s="214"/>
      <c r="M2" s="214"/>
      <c r="N2" s="214"/>
      <c r="O2" s="215"/>
      <c r="Q2" s="137" t="str">
        <f ca="1">MID(CELL("nombrearchivo",'HERRREÑO HERNANDEZ ANGEL L'!E10),FIND("]", CELL("nombrearchivo",'HERRREÑO HERNANDEZ ANGEL L'!E10),1)+1,LEN(CELL("nombrearchivo",'HERRREÑO HERNANDEZ ANGEL L'!E10))-FIND("]",CELL("nombrearchivo",'HERRREÑO HERNANDEZ ANGEL L'!E10),1))</f>
        <v>HERRREÑO HERNANDEZ ANGEL L</v>
      </c>
    </row>
    <row r="3" spans="1:17" ht="19.5" customHeight="1" thickBot="1" x14ac:dyDescent="0.35">
      <c r="A3" s="211"/>
      <c r="B3" s="212"/>
      <c r="C3" s="212"/>
      <c r="D3" s="212"/>
      <c r="E3" s="213"/>
      <c r="F3" s="214" t="s">
        <v>95</v>
      </c>
      <c r="G3" s="214"/>
      <c r="H3" s="214"/>
      <c r="I3" s="214"/>
      <c r="J3" s="214"/>
      <c r="K3" s="214"/>
      <c r="L3" s="214"/>
      <c r="M3" s="214"/>
      <c r="N3" s="214"/>
      <c r="O3" s="215"/>
      <c r="Q3" s="137"/>
    </row>
    <row r="4" spans="1:17" ht="15.6" x14ac:dyDescent="0.3">
      <c r="A4" s="216" t="s">
        <v>11</v>
      </c>
      <c r="B4" s="217"/>
      <c r="C4" s="217"/>
      <c r="D4" s="217"/>
      <c r="E4" s="218" t="str">
        <f>'CHA-P-09-9'!AC$2</f>
        <v>PLANTA</v>
      </c>
      <c r="F4" s="218"/>
      <c r="G4" s="218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21" t="s">
        <v>12</v>
      </c>
      <c r="B5" s="222"/>
      <c r="C5" s="222"/>
      <c r="D5" s="222"/>
      <c r="E5" s="223" t="str">
        <f>'CHA-P-09-9'!A$2</f>
        <v>CHA -P -09-9</v>
      </c>
      <c r="F5" s="223"/>
      <c r="G5" s="22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21" t="s">
        <v>13</v>
      </c>
      <c r="B6" s="222"/>
      <c r="C6" s="222"/>
      <c r="D6" s="222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227" t="s">
        <v>15</v>
      </c>
      <c r="B9" s="228"/>
      <c r="C9" s="231" t="s">
        <v>16</v>
      </c>
      <c r="D9" s="172"/>
      <c r="E9" s="233" t="s">
        <v>17</v>
      </c>
      <c r="F9" s="234"/>
      <c r="G9" s="233" t="s">
        <v>18</v>
      </c>
      <c r="H9" s="234"/>
      <c r="I9" s="236" t="s">
        <v>19</v>
      </c>
      <c r="J9" s="236" t="s">
        <v>20</v>
      </c>
      <c r="K9" s="236" t="s">
        <v>21</v>
      </c>
      <c r="L9" s="238" t="s">
        <v>22</v>
      </c>
      <c r="M9" s="240"/>
      <c r="N9" s="240"/>
      <c r="O9" s="242" t="s">
        <v>23</v>
      </c>
    </row>
    <row r="10" spans="1:17" ht="31.5" customHeight="1" thickBot="1" x14ac:dyDescent="0.35">
      <c r="A10" s="229"/>
      <c r="B10" s="230"/>
      <c r="C10" s="232"/>
      <c r="D10" s="176"/>
      <c r="E10" s="232"/>
      <c r="F10" s="235"/>
      <c r="G10" s="232"/>
      <c r="H10" s="235"/>
      <c r="I10" s="237"/>
      <c r="J10" s="237"/>
      <c r="K10" s="237"/>
      <c r="L10" s="239"/>
      <c r="M10" s="241"/>
      <c r="N10" s="241"/>
      <c r="O10" s="243"/>
    </row>
    <row r="11" spans="1:17" ht="44.25" customHeight="1" thickBot="1" x14ac:dyDescent="0.35">
      <c r="A11" s="266" t="s">
        <v>254</v>
      </c>
      <c r="B11" s="267"/>
      <c r="C11" s="177">
        <f>O15</f>
        <v>4</v>
      </c>
      <c r="D11" s="178"/>
      <c r="E11" s="219">
        <f>O17</f>
        <v>1</v>
      </c>
      <c r="F11" s="220"/>
      <c r="G11" s="219">
        <f>O19</f>
        <v>3</v>
      </c>
      <c r="H11" s="220"/>
      <c r="I11" s="18">
        <f>O21</f>
        <v>0</v>
      </c>
      <c r="J11" s="18">
        <f>O28</f>
        <v>5</v>
      </c>
      <c r="K11" s="18">
        <f>O33</f>
        <v>0.76</v>
      </c>
      <c r="L11" s="19">
        <f>O38</f>
        <v>2.0499999999999998</v>
      </c>
      <c r="M11" s="20"/>
      <c r="N11" s="20"/>
      <c r="O11" s="21">
        <f>IF( SUM(C11:L11)&lt;=30,SUM(C11:L11),"EXCEDE LOS 30 PUNTOS")</f>
        <v>15.809999999999999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50" t="s">
        <v>27</v>
      </c>
      <c r="B15" s="251"/>
      <c r="C15" s="25"/>
      <c r="D15" s="252" t="s">
        <v>255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5" t="s">
        <v>28</v>
      </c>
      <c r="B17" s="256"/>
      <c r="C17" s="6"/>
      <c r="D17" s="31"/>
      <c r="E17" s="257" t="s">
        <v>200</v>
      </c>
      <c r="F17" s="258"/>
      <c r="G17" s="258"/>
      <c r="H17" s="258"/>
      <c r="I17" s="258"/>
      <c r="J17" s="258"/>
      <c r="K17" s="258"/>
      <c r="L17" s="258"/>
      <c r="M17" s="259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5" t="s">
        <v>29</v>
      </c>
      <c r="B19" s="256"/>
      <c r="C19" s="25"/>
      <c r="D19" s="171"/>
      <c r="E19" s="258" t="s">
        <v>201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5" t="s">
        <v>30</v>
      </c>
      <c r="B21" s="256"/>
      <c r="C21" s="25"/>
      <c r="D21" s="260"/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0</v>
      </c>
    </row>
    <row r="22" spans="1:18" ht="16.2" thickBot="1" x14ac:dyDescent="0.35">
      <c r="A22" s="33"/>
      <c r="B22" s="34"/>
      <c r="C22" s="17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0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50" t="s">
        <v>33</v>
      </c>
      <c r="B26" s="251"/>
      <c r="C26" s="25"/>
      <c r="D26" s="252" t="s">
        <v>257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70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0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170"/>
      <c r="O28" s="136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50" t="s">
        <v>36</v>
      </c>
      <c r="B31" s="251"/>
      <c r="C31" s="25"/>
      <c r="D31" s="252" t="s">
        <v>258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6"/>
      <c r="O31" s="27">
        <v>0.76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170"/>
      <c r="O33" s="136">
        <f>IF(O31&lt;=5,O31,"EXCEDE LOS 5 PUNTOS PERMITIDOS")</f>
        <v>0.76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55" t="s">
        <v>39</v>
      </c>
      <c r="B36" s="256"/>
      <c r="C36" s="25"/>
      <c r="D36" s="252" t="s">
        <v>259</v>
      </c>
      <c r="E36" s="253"/>
      <c r="F36" s="253"/>
      <c r="G36" s="253"/>
      <c r="H36" s="253"/>
      <c r="I36" s="253"/>
      <c r="J36" s="253"/>
      <c r="K36" s="253"/>
      <c r="L36" s="253"/>
      <c r="M36" s="254"/>
      <c r="N36" s="26"/>
      <c r="O36" s="27">
        <v>2.0499999999999998</v>
      </c>
    </row>
    <row r="37" spans="1:15" ht="16.2" thickBot="1" x14ac:dyDescent="0.35">
      <c r="A37" s="33"/>
      <c r="B37" s="34"/>
      <c r="C37" s="170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0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170"/>
      <c r="O38" s="136">
        <f>IF(O36&lt;=10,O36,"EXCEDE LOS 10 PUNTOS PERMITIDOS")</f>
        <v>2.0499999999999998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68" t="s">
        <v>23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70"/>
      <c r="N41" s="45"/>
      <c r="O41" s="46">
        <f>IF((O23+O28+O33+O38)&lt;=30,(O23+O28+O33+O38),"ERROR EXCEDE LOS 30 PUNTOS")</f>
        <v>15.809999999999999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73" t="s">
        <v>46</v>
      </c>
      <c r="L58" s="53" t="s">
        <v>47</v>
      </c>
      <c r="M58" s="17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77"/>
      <c r="G59" s="277"/>
      <c r="H59" s="27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78" t="s">
        <v>51</v>
      </c>
      <c r="C60" s="279"/>
      <c r="D60" s="279"/>
      <c r="E60" s="279"/>
      <c r="F60" s="280"/>
      <c r="G60" s="280"/>
      <c r="H60" s="28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9" t="s">
        <v>52</v>
      </c>
      <c r="C61" s="279"/>
      <c r="D61" s="279"/>
      <c r="E61" s="279"/>
      <c r="F61" s="280"/>
      <c r="G61" s="280"/>
      <c r="H61" s="28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9" t="s">
        <v>54</v>
      </c>
      <c r="C62" s="279"/>
      <c r="D62" s="279"/>
      <c r="E62" s="279"/>
      <c r="F62" s="280"/>
      <c r="G62" s="280"/>
      <c r="H62" s="28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9" t="s">
        <v>55</v>
      </c>
      <c r="C63" s="279"/>
      <c r="D63" s="279"/>
      <c r="E63" s="279"/>
      <c r="F63" s="280"/>
      <c r="G63" s="280"/>
      <c r="H63" s="28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9" t="s">
        <v>56</v>
      </c>
      <c r="C64" s="279"/>
      <c r="D64" s="279"/>
      <c r="E64" s="279"/>
      <c r="F64" s="280"/>
      <c r="G64" s="280"/>
      <c r="H64" s="28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1" t="s">
        <v>58</v>
      </c>
      <c r="C65" s="281"/>
      <c r="D65" s="281"/>
      <c r="E65" s="281"/>
      <c r="F65" s="282"/>
      <c r="G65" s="282"/>
      <c r="H65" s="28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73" t="s">
        <v>46</v>
      </c>
      <c r="L69" s="53" t="s">
        <v>47</v>
      </c>
      <c r="M69" s="174"/>
      <c r="N69" s="6"/>
      <c r="O69" s="54" t="s">
        <v>48</v>
      </c>
    </row>
    <row r="70" spans="1:15" ht="16.8" thickTop="1" thickBot="1" x14ac:dyDescent="0.35">
      <c r="A70" s="55">
        <v>1</v>
      </c>
      <c r="B70" s="293" t="s">
        <v>62</v>
      </c>
      <c r="C70" s="293"/>
      <c r="D70" s="293"/>
      <c r="E70" s="293"/>
      <c r="F70" s="277"/>
      <c r="G70" s="277"/>
      <c r="H70" s="27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78" t="s">
        <v>64</v>
      </c>
      <c r="C71" s="278"/>
      <c r="D71" s="278"/>
      <c r="E71" s="278"/>
      <c r="F71" s="280"/>
      <c r="G71" s="280"/>
      <c r="H71" s="28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94" t="s">
        <v>65</v>
      </c>
      <c r="C72" s="294"/>
      <c r="D72" s="294"/>
      <c r="E72" s="294"/>
      <c r="F72" s="282"/>
      <c r="G72" s="282"/>
      <c r="H72" s="28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0" t="s">
        <v>66</v>
      </c>
      <c r="C73" s="295"/>
      <c r="D73" s="295"/>
      <c r="E73" s="295"/>
      <c r="F73" s="295"/>
      <c r="G73" s="295"/>
      <c r="H73" s="295"/>
      <c r="I73" s="25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96" t="s">
        <v>67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79"/>
      <c r="N74" s="42"/>
      <c r="O74" s="74">
        <f>O73/3</f>
        <v>0</v>
      </c>
    </row>
    <row r="75" spans="1:15" ht="18.600000000000001" thickTop="1" thickBot="1" x14ac:dyDescent="0.35">
      <c r="A75" s="299"/>
      <c r="B75" s="300"/>
      <c r="C75" s="300"/>
      <c r="D75" s="300"/>
      <c r="E75" s="300"/>
      <c r="F75" s="300"/>
      <c r="G75" s="300"/>
      <c r="H75" s="300"/>
      <c r="I75" s="300"/>
      <c r="J75" s="300"/>
      <c r="K75" s="301"/>
      <c r="L75" s="301"/>
      <c r="M75" s="79"/>
      <c r="N75" s="42"/>
      <c r="O75" s="175"/>
    </row>
    <row r="76" spans="1:15" ht="27" thickBot="1" x14ac:dyDescent="0.35">
      <c r="A76" s="302" t="s">
        <v>68</v>
      </c>
      <c r="B76" s="303"/>
      <c r="C76" s="303"/>
      <c r="D76" s="303"/>
      <c r="E76" s="303"/>
      <c r="F76" s="303"/>
      <c r="G76" s="303"/>
      <c r="H76" s="304"/>
      <c r="I76" s="90" t="s">
        <v>44</v>
      </c>
      <c r="J76" s="54" t="s">
        <v>45</v>
      </c>
      <c r="K76" s="174"/>
      <c r="L76" s="174"/>
      <c r="M76" s="79"/>
      <c r="N76" s="42"/>
      <c r="O76" s="91" t="s">
        <v>48</v>
      </c>
    </row>
    <row r="77" spans="1:15" ht="16.2" thickBot="1" x14ac:dyDescent="0.35">
      <c r="A77" s="92">
        <v>1</v>
      </c>
      <c r="B77" s="305" t="s">
        <v>69</v>
      </c>
      <c r="C77" s="305"/>
      <c r="D77" s="305"/>
      <c r="E77" s="305"/>
      <c r="F77" s="306"/>
      <c r="G77" s="307"/>
      <c r="H77" s="30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78" t="s">
        <v>70</v>
      </c>
      <c r="C78" s="278"/>
      <c r="D78" s="278"/>
      <c r="E78" s="278"/>
      <c r="F78" s="280"/>
      <c r="G78" s="309"/>
      <c r="H78" s="31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94" t="s">
        <v>71</v>
      </c>
      <c r="C79" s="294"/>
      <c r="D79" s="294"/>
      <c r="E79" s="294"/>
      <c r="F79" s="282"/>
      <c r="G79" s="311"/>
      <c r="H79" s="31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13" t="s">
        <v>72</v>
      </c>
      <c r="B80" s="314"/>
      <c r="C80" s="314"/>
      <c r="D80" s="314"/>
      <c r="E80" s="314"/>
      <c r="F80" s="314"/>
      <c r="G80" s="314"/>
      <c r="H80" s="314"/>
      <c r="I80" s="31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90" t="s">
        <v>73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2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21" t="s">
        <v>75</v>
      </c>
      <c r="B86" s="322"/>
      <c r="C86" s="322"/>
      <c r="D86" s="322"/>
      <c r="E86" s="322"/>
      <c r="F86" s="323"/>
      <c r="G86" s="323"/>
      <c r="H86" s="324"/>
      <c r="I86" s="90" t="s">
        <v>44</v>
      </c>
      <c r="J86" s="17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25" t="s">
        <v>76</v>
      </c>
      <c r="C87" s="326"/>
      <c r="D87" s="326"/>
      <c r="E87" s="326"/>
      <c r="F87" s="327"/>
      <c r="G87" s="327"/>
      <c r="H87" s="32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29" t="s">
        <v>78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32" t="s">
        <v>79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35" t="s">
        <v>23</v>
      </c>
      <c r="B93" s="336"/>
      <c r="C93" s="336"/>
      <c r="D93" s="336"/>
      <c r="E93" s="336"/>
      <c r="F93" s="336"/>
      <c r="G93" s="336"/>
      <c r="H93" s="336"/>
      <c r="I93" s="336"/>
      <c r="J93" s="336"/>
      <c r="K93" s="337"/>
      <c r="L93" s="108"/>
      <c r="M93" s="108"/>
      <c r="N93" s="109"/>
      <c r="O93" s="110">
        <f>O41</f>
        <v>15.809999999999999</v>
      </c>
    </row>
    <row r="94" spans="1:15" ht="17.399999999999999" x14ac:dyDescent="0.3">
      <c r="A94" s="338" t="s">
        <v>80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40"/>
      <c r="L94" s="108"/>
      <c r="M94" s="108"/>
      <c r="N94" s="109"/>
      <c r="O94" s="111">
        <f>O67</f>
        <v>0</v>
      </c>
    </row>
    <row r="95" spans="1:15" ht="17.399999999999999" x14ac:dyDescent="0.3">
      <c r="A95" s="338" t="s">
        <v>81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40"/>
      <c r="L95" s="108"/>
      <c r="M95" s="108"/>
      <c r="N95" s="109"/>
      <c r="O95" s="112">
        <f>O74</f>
        <v>0</v>
      </c>
    </row>
    <row r="96" spans="1:15" ht="17.399999999999999" x14ac:dyDescent="0.3">
      <c r="A96" s="338" t="s">
        <v>82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40"/>
      <c r="L96" s="108"/>
      <c r="M96" s="108"/>
      <c r="N96" s="109"/>
      <c r="O96" s="113">
        <f>O81</f>
        <v>0</v>
      </c>
    </row>
    <row r="97" spans="1:15" ht="18" thickBot="1" x14ac:dyDescent="0.35">
      <c r="A97" s="341" t="s">
        <v>83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3"/>
      <c r="L97" s="108"/>
      <c r="M97" s="108"/>
      <c r="N97" s="109"/>
      <c r="O97" s="113">
        <f>O87</f>
        <v>0</v>
      </c>
    </row>
    <row r="98" spans="1:15" ht="24" thickTop="1" thickBot="1" x14ac:dyDescent="0.35">
      <c r="A98" s="316" t="s">
        <v>84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8"/>
      <c r="L98" s="114"/>
      <c r="M98" s="115"/>
      <c r="N98" s="116"/>
      <c r="O98" s="117">
        <f>SUM(O93:O97)</f>
        <v>15.809999999999999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L4Kd4tUSZFB7b8DOgyiOTiwdWwkAoW+l1roOvtY6nkaRzSVm17Uc3983gORhM6FeAT04rfR3DcJArgy1veTXLg==" saltValue="nAcJBuGuf7RRrVjJA44YD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E19" zoomScaleNormal="100" workbookViewId="0">
      <selection activeCell="D31" sqref="D31:M31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205"/>
      <c r="B1" s="206"/>
      <c r="C1" s="206"/>
      <c r="D1" s="206"/>
      <c r="E1" s="207"/>
      <c r="F1" s="214" t="s">
        <v>9</v>
      </c>
      <c r="G1" s="214"/>
      <c r="H1" s="214"/>
      <c r="I1" s="214"/>
      <c r="J1" s="214"/>
      <c r="K1" s="214"/>
      <c r="L1" s="214"/>
      <c r="M1" s="214"/>
      <c r="N1" s="214"/>
      <c r="O1" s="215"/>
    </row>
    <row r="2" spans="1:17" ht="45" customHeight="1" thickBot="1" x14ac:dyDescent="0.35">
      <c r="A2" s="208"/>
      <c r="B2" s="209"/>
      <c r="C2" s="209"/>
      <c r="D2" s="209"/>
      <c r="E2" s="210"/>
      <c r="F2" s="214" t="s">
        <v>10</v>
      </c>
      <c r="G2" s="214"/>
      <c r="H2" s="214"/>
      <c r="I2" s="214"/>
      <c r="J2" s="214"/>
      <c r="K2" s="214"/>
      <c r="L2" s="214"/>
      <c r="M2" s="214"/>
      <c r="N2" s="214"/>
      <c r="O2" s="215"/>
      <c r="Q2" s="137" t="str">
        <f ca="1">MID(CELL("nombrearchivo",'LOSADA POSADA BENJAMIN'!E10),FIND("]", CELL("nombrearchivo",'LOSADA POSADA BENJAMIN'!E10),1)+1,LEN(CELL("nombrearchivo",'LOSADA POSADA BENJAMIN'!E10))-FIND("]",CELL("nombrearchivo",'LOSADA POSADA BENJAMIN'!E10),1))</f>
        <v>LOSADA POSADA BENJAMIN</v>
      </c>
    </row>
    <row r="3" spans="1:17" ht="19.5" customHeight="1" thickBot="1" x14ac:dyDescent="0.35">
      <c r="A3" s="211"/>
      <c r="B3" s="212"/>
      <c r="C3" s="212"/>
      <c r="D3" s="212"/>
      <c r="E3" s="213"/>
      <c r="F3" s="214" t="s">
        <v>95</v>
      </c>
      <c r="G3" s="214"/>
      <c r="H3" s="214"/>
      <c r="I3" s="214"/>
      <c r="J3" s="214"/>
      <c r="K3" s="214"/>
      <c r="L3" s="214"/>
      <c r="M3" s="214"/>
      <c r="N3" s="214"/>
      <c r="O3" s="215"/>
      <c r="Q3" s="137"/>
    </row>
    <row r="4" spans="1:17" ht="15.6" x14ac:dyDescent="0.3">
      <c r="A4" s="216" t="s">
        <v>11</v>
      </c>
      <c r="B4" s="217"/>
      <c r="C4" s="217"/>
      <c r="D4" s="217"/>
      <c r="E4" s="218" t="str">
        <f>'CHA-P-09-9'!AC$2</f>
        <v>PLANTA</v>
      </c>
      <c r="F4" s="218"/>
      <c r="G4" s="218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221" t="s">
        <v>12</v>
      </c>
      <c r="B5" s="222"/>
      <c r="C5" s="222"/>
      <c r="D5" s="222"/>
      <c r="E5" s="223" t="str">
        <f>'CHA-P-09-9'!A$2</f>
        <v>CHA -P -09-9</v>
      </c>
      <c r="F5" s="223"/>
      <c r="G5" s="22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21" t="s">
        <v>13</v>
      </c>
      <c r="B6" s="222"/>
      <c r="C6" s="222"/>
      <c r="D6" s="222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227" t="s">
        <v>15</v>
      </c>
      <c r="B9" s="228"/>
      <c r="C9" s="231" t="s">
        <v>16</v>
      </c>
      <c r="D9" s="172"/>
      <c r="E9" s="233" t="s">
        <v>17</v>
      </c>
      <c r="F9" s="234"/>
      <c r="G9" s="233" t="s">
        <v>18</v>
      </c>
      <c r="H9" s="234"/>
      <c r="I9" s="236" t="s">
        <v>19</v>
      </c>
      <c r="J9" s="236" t="s">
        <v>20</v>
      </c>
      <c r="K9" s="236" t="s">
        <v>21</v>
      </c>
      <c r="L9" s="238" t="s">
        <v>22</v>
      </c>
      <c r="M9" s="240"/>
      <c r="N9" s="240"/>
      <c r="O9" s="242" t="s">
        <v>23</v>
      </c>
    </row>
    <row r="10" spans="1:17" ht="31.5" customHeight="1" thickBot="1" x14ac:dyDescent="0.35">
      <c r="A10" s="229"/>
      <c r="B10" s="230"/>
      <c r="C10" s="232"/>
      <c r="D10" s="176"/>
      <c r="E10" s="232"/>
      <c r="F10" s="235"/>
      <c r="G10" s="232"/>
      <c r="H10" s="235"/>
      <c r="I10" s="237"/>
      <c r="J10" s="237"/>
      <c r="K10" s="237"/>
      <c r="L10" s="239"/>
      <c r="M10" s="241"/>
      <c r="N10" s="241"/>
      <c r="O10" s="243"/>
    </row>
    <row r="11" spans="1:17" ht="44.25" customHeight="1" thickBot="1" x14ac:dyDescent="0.35">
      <c r="A11" s="266" t="s">
        <v>261</v>
      </c>
      <c r="B11" s="267"/>
      <c r="C11" s="177">
        <f>O15</f>
        <v>4</v>
      </c>
      <c r="D11" s="178"/>
      <c r="E11" s="219">
        <f>O17</f>
        <v>0</v>
      </c>
      <c r="F11" s="220"/>
      <c r="G11" s="219">
        <f>O19</f>
        <v>3</v>
      </c>
      <c r="H11" s="220"/>
      <c r="I11" s="18">
        <f>O21</f>
        <v>3</v>
      </c>
      <c r="J11" s="18">
        <f>O28</f>
        <v>5</v>
      </c>
      <c r="K11" s="18">
        <f>O33</f>
        <v>0</v>
      </c>
      <c r="L11" s="19">
        <f>O38</f>
        <v>0</v>
      </c>
      <c r="M11" s="20"/>
      <c r="N11" s="20"/>
      <c r="O11" s="21">
        <f>IF( SUM(C11:L11)&lt;=30,SUM(C11:L11),"EXCEDE LOS 30 PUNTOS")</f>
        <v>15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4" t="s">
        <v>25</v>
      </c>
    </row>
    <row r="14" spans="1:17" ht="23.4" thickBot="1" x14ac:dyDescent="0.35">
      <c r="A14" s="244" t="s">
        <v>26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6"/>
      <c r="O14" s="23"/>
    </row>
    <row r="15" spans="1:17" ht="31.5" customHeight="1" thickBot="1" x14ac:dyDescent="0.35">
      <c r="A15" s="250" t="s">
        <v>27</v>
      </c>
      <c r="B15" s="251"/>
      <c r="C15" s="25"/>
      <c r="D15" s="252" t="s">
        <v>118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55" t="s">
        <v>28</v>
      </c>
      <c r="B17" s="256"/>
      <c r="C17" s="6"/>
      <c r="D17" s="31"/>
      <c r="E17" s="257"/>
      <c r="F17" s="258"/>
      <c r="G17" s="258"/>
      <c r="H17" s="258"/>
      <c r="I17" s="258"/>
      <c r="J17" s="258"/>
      <c r="K17" s="258"/>
      <c r="L17" s="258"/>
      <c r="M17" s="259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55" t="s">
        <v>29</v>
      </c>
      <c r="B19" s="256"/>
      <c r="C19" s="25"/>
      <c r="D19" s="171"/>
      <c r="E19" s="258" t="s">
        <v>119</v>
      </c>
      <c r="F19" s="258"/>
      <c r="G19" s="258"/>
      <c r="H19" s="258"/>
      <c r="I19" s="258"/>
      <c r="J19" s="258"/>
      <c r="K19" s="258"/>
      <c r="L19" s="258"/>
      <c r="M19" s="25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55" t="s">
        <v>30</v>
      </c>
      <c r="B21" s="256"/>
      <c r="C21" s="25"/>
      <c r="D21" s="260" t="s">
        <v>120</v>
      </c>
      <c r="E21" s="261"/>
      <c r="F21" s="261"/>
      <c r="G21" s="261"/>
      <c r="H21" s="261"/>
      <c r="I21" s="261"/>
      <c r="J21" s="261"/>
      <c r="K21" s="261"/>
      <c r="L21" s="261"/>
      <c r="M21" s="262"/>
      <c r="N21" s="26"/>
      <c r="O21" s="27">
        <v>3</v>
      </c>
    </row>
    <row r="22" spans="1:18" ht="16.2" thickBot="1" x14ac:dyDescent="0.35">
      <c r="A22" s="33"/>
      <c r="B22" s="34"/>
      <c r="C22" s="17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0"/>
      <c r="O22" s="37"/>
    </row>
    <row r="23" spans="1:18" ht="18.600000000000001" thickTop="1" thickBot="1" x14ac:dyDescent="0.35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6"/>
      <c r="O23" s="136">
        <f>IF( SUM(O15:O21)&lt;=10,SUM(O15:O21),"EXCEDE LOS 10 PUNTOS VALIDOS")</f>
        <v>10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44" t="s">
        <v>32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6"/>
      <c r="O25" s="37"/>
    </row>
    <row r="26" spans="1:18" ht="105" customHeight="1" thickBot="1" x14ac:dyDescent="0.35">
      <c r="A26" s="250" t="s">
        <v>33</v>
      </c>
      <c r="B26" s="251"/>
      <c r="C26" s="25"/>
      <c r="D26" s="252" t="s">
        <v>263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70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0"/>
      <c r="O27" s="37"/>
    </row>
    <row r="28" spans="1:18" ht="18.600000000000001" thickTop="1" thickBot="1" x14ac:dyDescent="0.35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170"/>
      <c r="O28" s="136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44" t="s">
        <v>35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42"/>
      <c r="O30" s="37"/>
    </row>
    <row r="31" spans="1:18" ht="104.25" customHeight="1" thickBot="1" x14ac:dyDescent="0.35">
      <c r="A31" s="250" t="s">
        <v>36</v>
      </c>
      <c r="B31" s="251"/>
      <c r="C31" s="25"/>
      <c r="D31" s="252" t="s">
        <v>264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6"/>
      <c r="O31" s="27">
        <v>0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170"/>
      <c r="O33" s="136">
        <f>IF(O31&lt;=5,O31,"EXCEDE LOS 5 PUNTOS PERMITIDOS")</f>
        <v>0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44" t="s">
        <v>38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6"/>
      <c r="N35" s="6"/>
      <c r="O35" s="37"/>
    </row>
    <row r="36" spans="1:15" ht="105" customHeight="1" thickBot="1" x14ac:dyDescent="0.35">
      <c r="A36" s="255" t="s">
        <v>39</v>
      </c>
      <c r="B36" s="256"/>
      <c r="C36" s="25"/>
      <c r="D36" s="252"/>
      <c r="E36" s="253"/>
      <c r="F36" s="253"/>
      <c r="G36" s="253"/>
      <c r="H36" s="253"/>
      <c r="I36" s="253"/>
      <c r="J36" s="253"/>
      <c r="K36" s="253"/>
      <c r="L36" s="253"/>
      <c r="M36" s="254"/>
      <c r="N36" s="26"/>
      <c r="O36" s="27">
        <v>0</v>
      </c>
    </row>
    <row r="37" spans="1:15" ht="16.2" thickBot="1" x14ac:dyDescent="0.35">
      <c r="A37" s="33"/>
      <c r="B37" s="34"/>
      <c r="C37" s="170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0"/>
      <c r="O37" s="37"/>
    </row>
    <row r="38" spans="1:15" ht="18.600000000000001" thickTop="1" thickBot="1" x14ac:dyDescent="0.35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170"/>
      <c r="O38" s="136">
        <f>IF(O36&lt;=10,O36,"EXCEDE LOS 10 PUNTOS PERMITIDOS")</f>
        <v>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68" t="s">
        <v>23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70"/>
      <c r="N41" s="45"/>
      <c r="O41" s="46">
        <f>IF((O23+O28+O33+O38)&lt;=30,(O23+O28+O33+O38),"ERROR EXCEDE LOS 30 PUNTOS")</f>
        <v>15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73" t="s">
        <v>46</v>
      </c>
      <c r="L58" s="53" t="s">
        <v>47</v>
      </c>
      <c r="M58" s="17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77"/>
      <c r="G59" s="277"/>
      <c r="H59" s="277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78" t="s">
        <v>51</v>
      </c>
      <c r="C60" s="279"/>
      <c r="D60" s="279"/>
      <c r="E60" s="279"/>
      <c r="F60" s="280"/>
      <c r="G60" s="280"/>
      <c r="H60" s="280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9" t="s">
        <v>52</v>
      </c>
      <c r="C61" s="279"/>
      <c r="D61" s="279"/>
      <c r="E61" s="279"/>
      <c r="F61" s="280"/>
      <c r="G61" s="280"/>
      <c r="H61" s="280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9" t="s">
        <v>54</v>
      </c>
      <c r="C62" s="279"/>
      <c r="D62" s="279"/>
      <c r="E62" s="279"/>
      <c r="F62" s="280"/>
      <c r="G62" s="280"/>
      <c r="H62" s="280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9" t="s">
        <v>55</v>
      </c>
      <c r="C63" s="279"/>
      <c r="D63" s="279"/>
      <c r="E63" s="279"/>
      <c r="F63" s="280"/>
      <c r="G63" s="280"/>
      <c r="H63" s="280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9" t="s">
        <v>56</v>
      </c>
      <c r="C64" s="279"/>
      <c r="D64" s="279"/>
      <c r="E64" s="279"/>
      <c r="F64" s="280"/>
      <c r="G64" s="280"/>
      <c r="H64" s="280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1" t="s">
        <v>58</v>
      </c>
      <c r="C65" s="281"/>
      <c r="D65" s="281"/>
      <c r="E65" s="281"/>
      <c r="F65" s="282"/>
      <c r="G65" s="282"/>
      <c r="H65" s="282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73" t="s">
        <v>46</v>
      </c>
      <c r="L69" s="53" t="s">
        <v>47</v>
      </c>
      <c r="M69" s="174"/>
      <c r="N69" s="6"/>
      <c r="O69" s="54" t="s">
        <v>48</v>
      </c>
    </row>
    <row r="70" spans="1:15" ht="16.8" thickTop="1" thickBot="1" x14ac:dyDescent="0.35">
      <c r="A70" s="55">
        <v>1</v>
      </c>
      <c r="B70" s="293" t="s">
        <v>62</v>
      </c>
      <c r="C70" s="293"/>
      <c r="D70" s="293"/>
      <c r="E70" s="293"/>
      <c r="F70" s="277"/>
      <c r="G70" s="277"/>
      <c r="H70" s="277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78" t="s">
        <v>64</v>
      </c>
      <c r="C71" s="278"/>
      <c r="D71" s="278"/>
      <c r="E71" s="278"/>
      <c r="F71" s="280"/>
      <c r="G71" s="280"/>
      <c r="H71" s="280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94" t="s">
        <v>65</v>
      </c>
      <c r="C72" s="294"/>
      <c r="D72" s="294"/>
      <c r="E72" s="294"/>
      <c r="F72" s="282"/>
      <c r="G72" s="282"/>
      <c r="H72" s="282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0" t="s">
        <v>66</v>
      </c>
      <c r="C73" s="295"/>
      <c r="D73" s="295"/>
      <c r="E73" s="295"/>
      <c r="F73" s="295"/>
      <c r="G73" s="295"/>
      <c r="H73" s="295"/>
      <c r="I73" s="25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96" t="s">
        <v>67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79"/>
      <c r="N74" s="42"/>
      <c r="O74" s="74">
        <f>O73/3</f>
        <v>0</v>
      </c>
    </row>
    <row r="75" spans="1:15" ht="18.600000000000001" thickTop="1" thickBot="1" x14ac:dyDescent="0.35">
      <c r="A75" s="299"/>
      <c r="B75" s="300"/>
      <c r="C75" s="300"/>
      <c r="D75" s="300"/>
      <c r="E75" s="300"/>
      <c r="F75" s="300"/>
      <c r="G75" s="300"/>
      <c r="H75" s="300"/>
      <c r="I75" s="300"/>
      <c r="J75" s="300"/>
      <c r="K75" s="301"/>
      <c r="L75" s="301"/>
      <c r="M75" s="79"/>
      <c r="N75" s="42"/>
      <c r="O75" s="175"/>
    </row>
    <row r="76" spans="1:15" ht="27" thickBot="1" x14ac:dyDescent="0.35">
      <c r="A76" s="302" t="s">
        <v>68</v>
      </c>
      <c r="B76" s="303"/>
      <c r="C76" s="303"/>
      <c r="D76" s="303"/>
      <c r="E76" s="303"/>
      <c r="F76" s="303"/>
      <c r="G76" s="303"/>
      <c r="H76" s="304"/>
      <c r="I76" s="90" t="s">
        <v>44</v>
      </c>
      <c r="J76" s="54" t="s">
        <v>45</v>
      </c>
      <c r="K76" s="174"/>
      <c r="L76" s="174"/>
      <c r="M76" s="79"/>
      <c r="N76" s="42"/>
      <c r="O76" s="91" t="s">
        <v>48</v>
      </c>
    </row>
    <row r="77" spans="1:15" ht="16.2" thickBot="1" x14ac:dyDescent="0.35">
      <c r="A77" s="92">
        <v>1</v>
      </c>
      <c r="B77" s="305" t="s">
        <v>69</v>
      </c>
      <c r="C77" s="305"/>
      <c r="D77" s="305"/>
      <c r="E77" s="305"/>
      <c r="F77" s="306"/>
      <c r="G77" s="307"/>
      <c r="H77" s="308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78" t="s">
        <v>70</v>
      </c>
      <c r="C78" s="278"/>
      <c r="D78" s="278"/>
      <c r="E78" s="278"/>
      <c r="F78" s="280"/>
      <c r="G78" s="309"/>
      <c r="H78" s="310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94" t="s">
        <v>71</v>
      </c>
      <c r="C79" s="294"/>
      <c r="D79" s="294"/>
      <c r="E79" s="294"/>
      <c r="F79" s="282"/>
      <c r="G79" s="311"/>
      <c r="H79" s="312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313" t="s">
        <v>72</v>
      </c>
      <c r="B80" s="314"/>
      <c r="C80" s="314"/>
      <c r="D80" s="314"/>
      <c r="E80" s="314"/>
      <c r="F80" s="314"/>
      <c r="G80" s="314"/>
      <c r="H80" s="314"/>
      <c r="I80" s="315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90" t="s">
        <v>73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2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321" t="s">
        <v>75</v>
      </c>
      <c r="B86" s="322"/>
      <c r="C86" s="322"/>
      <c r="D86" s="322"/>
      <c r="E86" s="322"/>
      <c r="F86" s="323"/>
      <c r="G86" s="323"/>
      <c r="H86" s="324"/>
      <c r="I86" s="90" t="s">
        <v>44</v>
      </c>
      <c r="J86" s="17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325" t="s">
        <v>76</v>
      </c>
      <c r="C87" s="326"/>
      <c r="D87" s="326"/>
      <c r="E87" s="326"/>
      <c r="F87" s="327"/>
      <c r="G87" s="327"/>
      <c r="H87" s="328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329" t="s">
        <v>78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1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332" t="s">
        <v>79</v>
      </c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4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335" t="s">
        <v>23</v>
      </c>
      <c r="B93" s="336"/>
      <c r="C93" s="336"/>
      <c r="D93" s="336"/>
      <c r="E93" s="336"/>
      <c r="F93" s="336"/>
      <c r="G93" s="336"/>
      <c r="H93" s="336"/>
      <c r="I93" s="336"/>
      <c r="J93" s="336"/>
      <c r="K93" s="337"/>
      <c r="L93" s="108"/>
      <c r="M93" s="108"/>
      <c r="N93" s="109"/>
      <c r="O93" s="110">
        <f>O41</f>
        <v>15</v>
      </c>
    </row>
    <row r="94" spans="1:15" ht="17.399999999999999" x14ac:dyDescent="0.3">
      <c r="A94" s="338" t="s">
        <v>80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40"/>
      <c r="L94" s="108"/>
      <c r="M94" s="108"/>
      <c r="N94" s="109"/>
      <c r="O94" s="111">
        <f>O67</f>
        <v>0</v>
      </c>
    </row>
    <row r="95" spans="1:15" ht="17.399999999999999" x14ac:dyDescent="0.3">
      <c r="A95" s="338" t="s">
        <v>81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40"/>
      <c r="L95" s="108"/>
      <c r="M95" s="108"/>
      <c r="N95" s="109"/>
      <c r="O95" s="112">
        <f>O74</f>
        <v>0</v>
      </c>
    </row>
    <row r="96" spans="1:15" ht="17.399999999999999" x14ac:dyDescent="0.3">
      <c r="A96" s="338" t="s">
        <v>82</v>
      </c>
      <c r="B96" s="339"/>
      <c r="C96" s="339"/>
      <c r="D96" s="339"/>
      <c r="E96" s="339"/>
      <c r="F96" s="339"/>
      <c r="G96" s="339"/>
      <c r="H96" s="339"/>
      <c r="I96" s="339"/>
      <c r="J96" s="339"/>
      <c r="K96" s="340"/>
      <c r="L96" s="108"/>
      <c r="M96" s="108"/>
      <c r="N96" s="109"/>
      <c r="O96" s="113">
        <f>O81</f>
        <v>0</v>
      </c>
    </row>
    <row r="97" spans="1:15" ht="18" thickBot="1" x14ac:dyDescent="0.35">
      <c r="A97" s="341" t="s">
        <v>83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3"/>
      <c r="L97" s="108"/>
      <c r="M97" s="108"/>
      <c r="N97" s="109"/>
      <c r="O97" s="113">
        <f>O87</f>
        <v>0</v>
      </c>
    </row>
    <row r="98" spans="1:15" ht="24" thickTop="1" thickBot="1" x14ac:dyDescent="0.35">
      <c r="A98" s="316" t="s">
        <v>84</v>
      </c>
      <c r="B98" s="317"/>
      <c r="C98" s="317"/>
      <c r="D98" s="317"/>
      <c r="E98" s="317"/>
      <c r="F98" s="317"/>
      <c r="G98" s="317"/>
      <c r="H98" s="317"/>
      <c r="I98" s="317"/>
      <c r="J98" s="317"/>
      <c r="K98" s="318"/>
      <c r="L98" s="114"/>
      <c r="M98" s="115"/>
      <c r="N98" s="116"/>
      <c r="O98" s="117">
        <f>SUM(O93:O97)</f>
        <v>15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jKgme80i1359IZoxbqAeb0S6zOLeZ7ScDPk0rJcdDJ+2vMRRs+y8apsETfcVVfh/UKz1NmfB8JvD/dNtkSJfbQ==" saltValue="oTJfA0KMh92pOrgYP/BhP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CHA-P-09-9</vt:lpstr>
      <vt:lpstr>ARIAS HENAO DIANA PATRICIA</vt:lpstr>
      <vt:lpstr>CASTRO GUIZA OMAR ERNESTO</vt:lpstr>
      <vt:lpstr>VIVAS BARRERA TANIA GIOVANNA</vt:lpstr>
      <vt:lpstr>PEÑA OCAMPO JHON JAIRO</vt:lpstr>
      <vt:lpstr>GUTIERREZ SALAZAR MARTHA L</vt:lpstr>
      <vt:lpstr>TOBON PERILLA VLADIMIR</vt:lpstr>
      <vt:lpstr>HERRREÑO HERNANDEZ ANGEL L</vt:lpstr>
      <vt:lpstr>LOSADA POSADA BENJAMIN</vt:lpstr>
      <vt:lpstr>CASTILLO MORALES EDGAR DARIO</vt:lpstr>
      <vt:lpstr>GONZALEZ RUA JUAN DIEGO</vt:lpstr>
      <vt:lpstr>EVALUACION PERFIL </vt:lpstr>
      <vt:lpstr>INFORMACION IMPORTANTE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2015-04-22T06:00:13Z</dcterms:modified>
</cp:coreProperties>
</file>