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8. Facultad de Ciencias de la Salud\"/>
    </mc:Choice>
  </mc:AlternateContent>
  <workbookProtection workbookAlgorithmName="SHA-512" workbookHashValue="pX7nx4ARCi+ktfq/EhP7rxYoESwRG3rSV17sElq+M7cZW9agZku2mIPHqURNsfBk/r9iYSUHnxZuuyAlj4Q74Q==" workbookSaltValue="Ut85mfjDODi+IYOdugq8HQ==" workbookSpinCount="100000" lockStructure="1"/>
  <bookViews>
    <workbookView xWindow="0" yWindow="0" windowWidth="20496" windowHeight="7152" tabRatio="500" firstSheet="2" activeTab="4"/>
  </bookViews>
  <sheets>
    <sheet name="GENERAL" sheetId="1" state="hidden" r:id="rId1"/>
    <sheet name="EVALUACION DEL PERFIL " sheetId="5" r:id="rId2"/>
    <sheet name="ARNOLDO BARBOSA" sheetId="2" r:id="rId3"/>
    <sheet name="INES PLATA" sheetId="3" r:id="rId4"/>
    <sheet name="NELSON ARTURO SALAZAR" sheetId="6" r:id="rId5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6" l="1"/>
  <c r="O26" i="6"/>
  <c r="O97" i="6"/>
  <c r="O89" i="6"/>
  <c r="J80" i="6"/>
  <c r="O79" i="6"/>
  <c r="O78" i="6"/>
  <c r="O77" i="6"/>
  <c r="O81" i="6" s="1"/>
  <c r="O96" i="6" s="1"/>
  <c r="L73" i="6"/>
  <c r="K73" i="6"/>
  <c r="J73" i="6"/>
  <c r="O72" i="6"/>
  <c r="O73" i="6" s="1"/>
  <c r="O74" i="6" s="1"/>
  <c r="O95" i="6" s="1"/>
  <c r="O71" i="6"/>
  <c r="O70" i="6"/>
  <c r="L66" i="6"/>
  <c r="K66" i="6"/>
  <c r="J66" i="6"/>
  <c r="O65" i="6"/>
  <c r="O64" i="6"/>
  <c r="O63" i="6"/>
  <c r="O62" i="6"/>
  <c r="O61" i="6"/>
  <c r="O66" i="6" s="1"/>
  <c r="O67" i="6" s="1"/>
  <c r="O94" i="6" s="1"/>
  <c r="O60" i="6"/>
  <c r="O59" i="6"/>
  <c r="O38" i="6"/>
  <c r="L11" i="6" s="1"/>
  <c r="O33" i="6"/>
  <c r="K11" i="6" s="1"/>
  <c r="O28" i="6"/>
  <c r="J11" i="6" s="1"/>
  <c r="O23" i="6"/>
  <c r="I11" i="6"/>
  <c r="G11" i="6"/>
  <c r="E11" i="6"/>
  <c r="C11" i="6"/>
  <c r="E6" i="6"/>
  <c r="E5" i="6"/>
  <c r="E4" i="6"/>
  <c r="Q2" i="6"/>
  <c r="O41" i="6" l="1"/>
  <c r="O93" i="6" s="1"/>
  <c r="O98" i="6" s="1"/>
  <c r="O11" i="6"/>
  <c r="O97" i="3"/>
  <c r="O89" i="3"/>
  <c r="J80" i="3"/>
  <c r="O79" i="3"/>
  <c r="O78" i="3"/>
  <c r="O81" i="3" s="1"/>
  <c r="O96" i="3" s="1"/>
  <c r="O77" i="3"/>
  <c r="L73" i="3"/>
  <c r="K73" i="3"/>
  <c r="J73" i="3"/>
  <c r="O72" i="3"/>
  <c r="O71" i="3"/>
  <c r="O73" i="3" s="1"/>
  <c r="O74" i="3" s="1"/>
  <c r="O95" i="3" s="1"/>
  <c r="O70" i="3"/>
  <c r="L66" i="3"/>
  <c r="K66" i="3"/>
  <c r="J66" i="3"/>
  <c r="O65" i="3"/>
  <c r="O64" i="3"/>
  <c r="O63" i="3"/>
  <c r="O62" i="3"/>
  <c r="O61" i="3"/>
  <c r="O60" i="3"/>
  <c r="O59" i="3"/>
  <c r="O66" i="3" s="1"/>
  <c r="O67" i="3" s="1"/>
  <c r="O94" i="3" s="1"/>
  <c r="O38" i="3"/>
  <c r="L11" i="3" s="1"/>
  <c r="O33" i="3"/>
  <c r="K11" i="3" s="1"/>
  <c r="O28" i="3"/>
  <c r="J11" i="3" s="1"/>
  <c r="O23" i="3"/>
  <c r="I11" i="3"/>
  <c r="G11" i="3"/>
  <c r="E11" i="3"/>
  <c r="C11" i="3"/>
  <c r="E6" i="3"/>
  <c r="E5" i="3"/>
  <c r="E4" i="3"/>
  <c r="Q2" i="3"/>
  <c r="O11" i="3" l="1"/>
  <c r="O41" i="3"/>
  <c r="O93" i="3" s="1"/>
  <c r="O98" i="3" s="1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E31" i="1" l="1"/>
  <c r="E30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11" i="2" l="1"/>
  <c r="O93" i="2"/>
  <c r="O98" i="2" s="1"/>
</calcChain>
</file>

<file path=xl/sharedStrings.xml><?xml version="1.0" encoding="utf-8"?>
<sst xmlns="http://schemas.openxmlformats.org/spreadsheetml/2006/main" count="489" uniqueCount="203">
  <si>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</si>
  <si>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</si>
  <si>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</si>
  <si>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</si>
  <si>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</si>
  <si>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</si>
  <si>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</si>
  <si>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</si>
  <si>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</si>
  <si>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</si>
  <si>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</si>
  <si>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</si>
  <si>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</si>
  <si>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</si>
  <si>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</si>
  <si>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</si>
  <si>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</si>
  <si>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</si>
  <si>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</si>
  <si>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</si>
  <si>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</si>
  <si>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</si>
  <si>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</si>
  <si>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</si>
  <si>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</si>
  <si>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</si>
  <si>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</si>
  <si>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</si>
  <si>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</si>
  <si>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</si>
  <si>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</si>
  <si>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</si>
  <si>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</si>
  <si>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</si>
  <si>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</si>
  <si>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</si>
  <si>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</si>
  <si>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</si>
  <si>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</si>
  <si>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</si>
  <si>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</si>
  <si>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</si>
  <si>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</si>
  <si>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</si>
  <si>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</si>
  <si>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</si>
  <si>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</si>
  <si>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</si>
  <si>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</si>
  <si>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</si>
  <si>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</si>
  <si>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</si>
  <si>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</si>
  <si>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</si>
  <si>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</si>
  <si>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</si>
  <si>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</si>
  <si>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</si>
  <si>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</si>
  <si>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</si>
  <si>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</si>
  <si>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</si>
  <si>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</si>
  <si>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</si>
  <si>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</si>
  <si>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</si>
  <si>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</si>
  <si>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</si>
  <si>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</si>
  <si>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</si>
  <si>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</si>
  <si>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</si>
  <si>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</si>
  <si>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</si>
  <si>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</si>
  <si>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</si>
  <si>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</si>
  <si>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</si>
  <si>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</si>
  <si>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</si>
  <si>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</si>
  <si>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</si>
  <si>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</si>
  <si>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</si>
  <si>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</si>
  <si>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</si>
  <si>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</si>
  <si>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</si>
  <si>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</si>
  <si>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</si>
  <si>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</si>
  <si>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</si>
  <si>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</si>
  <si>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</si>
  <si>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</si>
  <si>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</si>
  <si>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</si>
  <si>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</si>
  <si>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DEPARTAMENTO</t>
  </si>
  <si>
    <t>CIENCIAS DE LA SALUD</t>
  </si>
  <si>
    <t>CS-P-08-4</t>
  </si>
  <si>
    <t>CC</t>
  </si>
  <si>
    <t>SALAZAR BUITRAGO</t>
  </si>
  <si>
    <t>NELSON ARTURO</t>
  </si>
  <si>
    <t>3115014703
2010987</t>
  </si>
  <si>
    <t>salazarnelson@gmail.com</t>
  </si>
  <si>
    <t>BOGOTA</t>
  </si>
  <si>
    <t>CARRERA 37 NO. 1-D 42 PISO 3</t>
  </si>
  <si>
    <t>CUNDINAMARCA</t>
  </si>
  <si>
    <t>MICROBIOLOGO - UNIVERSIDAD DE LOS ANDES - 10/10/1985</t>
  </si>
  <si>
    <t>NO REGISTRA</t>
  </si>
  <si>
    <t>MAGISTER EN BIOLOGIA MOLECULAR - INSTITUTO CIENTIFICO WEIZMANN, ISRAEL - 16/11/1900</t>
  </si>
  <si>
    <t>DOCTORADO EN PARASITOLOGIA MOLECULAR - ESCUELA DE HIGIENE Y MEDICINA TROPICAL LONDRES - 09/1996</t>
  </si>
  <si>
    <t>FÍSICO</t>
  </si>
  <si>
    <t>IBAGUE</t>
  </si>
  <si>
    <t>TOLIMA</t>
  </si>
  <si>
    <t>BARBOSA RAMIREZ</t>
  </si>
  <si>
    <t>ARNOLDO</t>
  </si>
  <si>
    <t>abarbosar@gmail.com</t>
  </si>
  <si>
    <t>CARRERA 4 # 8-12</t>
  </si>
  <si>
    <t>MEDICO CIRUJANO - UNIVERSIDAD NACIONAL DE COLOMBIA - 27/06/1991</t>
  </si>
  <si>
    <t>SANCHEZ ARENAS</t>
  </si>
  <si>
    <t>JULIO BORIS</t>
  </si>
  <si>
    <t>3212091832
2773359</t>
  </si>
  <si>
    <t>jbsancheza@ut.edu.co</t>
  </si>
  <si>
    <t>OCOBOS V ETAPA BLOQUE 55 APARTAMENTO 401</t>
  </si>
  <si>
    <t>MEDICO CIRUJANO - UNIVERSIDAD TECNOLOGICA DE PEREIRA - 19/07/1990</t>
  </si>
  <si>
    <t>ESPECIALISTA EN ADMINISTRACION HOSPITALARIA - ESCUELA DE ADMNISTRACION DE NEGOCIOS - UNIVERSIDAD DEL TOLIMA  - 06/10/1995
ESPECIALISTA EN AUDITORIA Y GARANTIA DE CALIDAD EN SALUD - UNIVERSIDAD EAN - UNIVERSIDAD DEL TOLIMA - 25/05/1997
ESPECIALISTA EN EPIDEMIOLOGIA - UNIVERSIDAD DEL TOLIMA - 28/05/2010</t>
  </si>
  <si>
    <t>PLATA CASAS</t>
  </si>
  <si>
    <t>LAURA INES</t>
  </si>
  <si>
    <t>lplatac71@hotmail.com</t>
  </si>
  <si>
    <t>CALLE 6B NRO 37-05 BARRIO VILLA BOLIVAR</t>
  </si>
  <si>
    <t>VILLAVICENCIO</t>
  </si>
  <si>
    <t>BACTERIOLOGA - UNIVERSIDAD DE LOS ANDES - 14/12/1992</t>
  </si>
  <si>
    <t>ESPECIALISTA EN EPIDEMIOLOGIA - UNIVERSIDAD DE LOS LLANOS - 27/02/2004</t>
  </si>
  <si>
    <t>MAGISTER EN SALUD OCUPACIONAL - UNIVERSIDAD METROPOLITANA DE CIENCIA Y TECNOLOGIA UMECIT, PANAMA - 22/11/2012</t>
  </si>
  <si>
    <t>MAESTRE SERRANO</t>
  </si>
  <si>
    <t>RONALD YESID</t>
  </si>
  <si>
    <t>maestre22@gmail.com</t>
  </si>
  <si>
    <t>CALLE 93 # 71-117 TORRE 4 APARTAMENTO 1013</t>
  </si>
  <si>
    <t>BARRANQUILLA</t>
  </si>
  <si>
    <t>ATLANTICO</t>
  </si>
  <si>
    <t>BIOLOGO - UNIVERSIDAD JAVERIANA - 25/08/2004</t>
  </si>
  <si>
    <t>DOCTOR EN MEDICINA TROPICAL - UNIVERSIDAD DE CARTAGENA - 04/06/2014</t>
  </si>
  <si>
    <t>PEREZ GALINDO</t>
  </si>
  <si>
    <t>JAIDY JULIETH</t>
  </si>
  <si>
    <t>juliperez8@gmail.com</t>
  </si>
  <si>
    <t>MZ D CASA 75 VALPARAISO PRIMERA ETAPA</t>
  </si>
  <si>
    <t>TERAPEUTA RESPIRATORIA - FUNDACION UNIVERSITARIA DEL AREA ANDINA - 21/07/1995</t>
  </si>
  <si>
    <t>ESPECIALISTA EN EPIDEMIOLOGIA - FUNDACION UNIVERSITARIA DEL AREA ANDINA - 31/01/2014</t>
  </si>
  <si>
    <t>PASAPORTE</t>
  </si>
  <si>
    <t>G09547284</t>
  </si>
  <si>
    <t>GOMEZ ICAZBALCETA</t>
  </si>
  <si>
    <t>GUILLERMO</t>
  </si>
  <si>
    <t>5591110425
525556667256</t>
  </si>
  <si>
    <t>ggicazbalceta@gmail.com</t>
  </si>
  <si>
    <t>AV PANAMERICANA 240 8 403, CP 04700</t>
  </si>
  <si>
    <t>MEXICO DF</t>
  </si>
  <si>
    <t>MEXICO</t>
  </si>
  <si>
    <t>BIOLOGO EXPERIMENTAL - UNIVERSIDAD AUTONOMA METROPOLITANA, MEXICO - 23/08/2002</t>
  </si>
  <si>
    <t>DOCTOR EN CIENCIAS - UNIVERSIDAD NACIONAL AUTONOMA DE MEXICO, MEXICO - 08/12/2010</t>
  </si>
  <si>
    <t>CORREO ELECTRÓNICO</t>
  </si>
  <si>
    <t>BARBOSA RAMIREZ ARNOLDO</t>
  </si>
  <si>
    <t>UNIVERSIDAD DEL TOLIMA - PROFESOR CÁTEDRA = 2,71 AÑOS</t>
  </si>
  <si>
    <t>PLASMA ADVANCED OXIDATIVE PROTEIN PRODUCTS ARE ASSOCIATED WITH ANTI-OXIDATIVE STRESS PATHWAY GENES AND MALARIA IN A LONGITUDINAL COHORT - 18 AUTORES - CATEGORIA A1 - 2014 = (4 PUNTOS /18 AUTORES ) = 0,44 PUNTOS
IMPACT OF AGE OF FIRST EXPOSURE TO PLASMODIUM FALCIPARUM AND ANTIBODY RESPONSES TO MALARIA IN CHILDREN: A RANDOMIZED, CONTROLLED TRIAL IN MOZAMBIQUE - CATEGORIA A1 - 2014 - 15 AUTORES = (4 PUNTOS / 15 AUTORES ) = 0,53 PUNTOS
BLOOD OXIDATIVE STRESS MARKERS AND PLASMODIUM FALCIPARUM MALARIA IN NON-IMMUNE AFRICAN CHILDREN - CATEGORIA A1 - 2013 = (4 PUNTOS / 12 AUTORES) = 0,66
THE ROLE OF AGE AND EXPOSURE TO PLASMODIUM FALCIPARUM IN THE RATE OF ACQUISITION OF NATURALLY ACQUIRED IMMUNITY: A RANDOMIZED CONTROLLED TRIAL - CATEGORIA A1 - 2012 - 20 AUTORES = ( 4 PUNTOS / 20 AUTORES ) = 0,4 PUNTOS
COMPARISON OF COMMERCIAL KITS TO MEASURE CYTOKINE RESPONSES TO PLASMODIUM FALCIPARUM BY MULTIPLEX MICROSPHERE SUSPENSION ARRAY TECHNOLOGY - 2011 - CATEGORIA A1 - 9 AUTORES = ( 4 PUNTOS / 4,5 ) = 0,88
EXPRESSION, PURIFICATION AND USES OF A PLASMODIUM FALCIPARUM LIVER STAGE ANTIGEN 1 POLYPEPTIDE - PATENTE USA - 18/09/2012 = 4 PUNTOS / 7 AUTORES = 1,14 PUNTOS</t>
  </si>
  <si>
    <t>PLATA CASAS LAURA INES</t>
  </si>
  <si>
    <t>ESPECIALISTA EN EPIDEMIOLOGIA - UNIVERSIDAD DE LOS LLANOS - 27/02/2004
ESPECIALISTA EN ADMINISTRACION EN SALUD - UNIVERSIDAD DE LOS LLANOS - 27/10/2006
ESPECIALISTA EN SALUD OCUPACIONAL - UNIVERSIDAD DE LOS LLANOS - 26/06/2009</t>
  </si>
  <si>
    <t xml:space="preserve">BOLETIN EPIDEMIOLOGICO - ISSN: 2422-1007 - 2014 - MATERIAL DE DIVULGACIÓN  = 2 AUTORES = 0,5 PUNTOS
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</si>
  <si>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</si>
  <si>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</si>
  <si>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</si>
  <si>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</si>
  <si>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</si>
  <si>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</si>
  <si>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</si>
  <si>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</si>
  <si>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</si>
  <si>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</si>
  <si>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</si>
  <si>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</si>
  <si>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r>
      <t xml:space="preserve">NO PRESELECCIONADO
</t>
    </r>
    <r>
      <rPr>
        <sz val="10"/>
        <rFont val="Arial"/>
        <family val="2"/>
      </rPr>
      <t>NO CERTIFICA EXPERIENCIA EN EL ÁREA ERQUERIDA POR EL PERFIL</t>
    </r>
  </si>
  <si>
    <r>
      <t xml:space="preserve">NO PRESELECCIONADO
</t>
    </r>
    <r>
      <rPr>
        <sz val="10"/>
        <rFont val="Arial"/>
        <family val="2"/>
      </rPr>
      <t>EL TÍTULO DE POSGRADO NO CORRESPONDE AL REQUERIDO EN EL PERFIL</t>
    </r>
    <r>
      <rPr>
        <b/>
        <sz val="10"/>
        <rFont val="Arial"/>
        <family val="2"/>
      </rPr>
      <t xml:space="preserve">
</t>
    </r>
  </si>
  <si>
    <t xml:space="preserve"> MEDICINA TROPICAL O ATENCIÓN ENFERMEDADES INFECCIOSAS</t>
  </si>
  <si>
    <t>PROFESIONAL DE LA SALUD HUMANA PREFERIBLEMENTE CON POSGRADO EN EL ÁREA DE LA SALUD, CON EXPERIENCIA PROFESIONAL O DOCENTE DE TRES (3) AÑOS EN EL ÁREA DE LA MEDICINA TROPICAL O ENFERMEDADES INFECCIOSAS.</t>
  </si>
  <si>
    <t xml:space="preserve">                                                      EVALUACIÓN DE LAS HOJAS DE VIDA PARA EL CUMPLIMIENTO DEL PERFIL DE LOS ASPIRANTES AL CÓDIGO DE CONCURSO CS-P-08-4</t>
  </si>
  <si>
    <t>HOSPITAL SAN JUAN DE DIOS - 02/09/1991 AL 31/12/1994 = 3,41 PUNTOS
FUNDACION CLINIC BARCELONA 01/08/2005 AL 31/03/2008 = 2,66 PUNTOS
EXCEDE EL MÁXIMO</t>
  </si>
  <si>
    <t>GOBERNACION DEL META - BACTERIOLOGA - 23/03/1993 AL 14/04/1994 = 1,05 PUNTOS
LABORATORIO CLINICO SERVIMEDIC - BACTERIOLOGA - 15/04/1994 AL 27/07/1996 = 2,66 PUNTOS
CASA INGLESA LTDA - ADMINISTRADORA DE LA SEDE - 01/11/1995 AL  31/01/1999 = 3,25 PUNTOS
EXCEDE EL MÁXIMO</t>
  </si>
  <si>
    <t>UNIVERSIDAD DE LOS LLANOS - PROFESORA CÁTEDRA = 2,41 PUNTOS
UNIVERSIDAD DE LOS LLANOS - PROFESORA OCASIONAL 13/08/2014 AL 23/10/2014 = 0,19 PUNTOS
CORUNIVERSITEC - CORPORACION UNIVERSAL DE CIENCIA Y TECNOLOGIA - 0,05 PUNTOS</t>
  </si>
  <si>
    <t>SALAZAR BUITRAGO  NELSON ARTURO</t>
  </si>
  <si>
    <t xml:space="preserve">INSTITUTO NAIONAL DE CANCEROLOGIA 
1/06/1991 AL31/07/1992= 1,16 PUNTOS
CENTRO HOSPITALARIO SAN JUAN DE DIOS 
05/12/1985 AL 05/12/1986 = 1 PUNTO 
</t>
  </si>
  <si>
    <t xml:space="preserve">UNIVERSIDAD COLEGIO MAYOR DE NUESTRA SEÑORA DEL ROSARIO 
08/11/2010 AL 24/06/2013 = 2,62 PUNTOS 
UNIVERSIDAD MILITAR NUEVA GRANADA
08/11/2004 AL 27/04/2009 = 4,46 PUNTOS 
EXCEDE EL TOPE REQUERIDO 
</t>
  </si>
  <si>
    <t xml:space="preserve">PONENTE: ASOCIACION LATINO AMERICANA DE PEDIATRIA XVI CONGRESO LATINOAMERICANO DE PEDIATRIA ALAPE 2012 =0,14 PUNTOS 
PONENTE: UNIVERSIDAD D ELOS ANDES XX CONGRESO DE FEDERACION LATINOAMERICANA DE PARASOTOLOGIA Y XV CONGRESO ASOCIACION COLOMBIANA DE PARASITOLOGIA Y MEDICINA TROPICAL = 0,5 PUNTOS
PONENTE : XLVII CONGRESO NACIONAL DE CIENCIAS BIOLOGICAS =0,2
</t>
  </si>
  <si>
    <t>MAGISTER EN BIOLOGIA MOLECULAR - INSTITUTO CIENTIFICO WEIZMANN, ISRAEL - 16/11/1900
DOCTORADO EN PARASITOLOGIA MOLECULAR - ESCUELA DE HIGIENE Y MEDICINA TROPICAL LONDRES - 09/1996</t>
  </si>
  <si>
    <t>SANCHEZ ARENAS  JULIO BORIS</t>
  </si>
  <si>
    <t>PLATA CASAS  LAURA INES</t>
  </si>
  <si>
    <t>ESPECIALISTA EN EPIDEMIOLOGIA - UNIVERSIDAD DE LOS LLANOS - 27/02/2004
MAGISTER EN SALUD OCUPACIONAL - UNIVERSIDAD METROPOLITANA DE CIENCIA Y TECNOLOGIA UMECIT, PANAMA - 22/11/2012</t>
  </si>
  <si>
    <t>MAESTRE SERRANO   RONALD YESID</t>
  </si>
  <si>
    <t>PEREZ GALINDO  JAIDY JULIETH</t>
  </si>
  <si>
    <t>GOMEZ ICAZBALCETA  GUILLERMO</t>
  </si>
  <si>
    <r>
      <t xml:space="preserve">NO PRESELECCIONADO
</t>
    </r>
    <r>
      <rPr>
        <sz val="10"/>
        <rFont val="Arial"/>
        <family val="2"/>
      </rPr>
      <t>EL TÍTULO DE POSGRADO NO CORRESPONDE AL REQUERIDO EN EL PERFIL</t>
    </r>
  </si>
  <si>
    <r>
      <t xml:space="preserve">NO PRESELECCIONADO
</t>
    </r>
    <r>
      <rPr>
        <sz val="10"/>
        <rFont val="Arial"/>
        <family val="2"/>
      </rPr>
      <t xml:space="preserve">NO CERTIFICA EXPERIENCIA EN EL ÁREA ERQUERIDA POR EL PERFIL
</t>
    </r>
  </si>
  <si>
    <t>VAC/BENÍTEZ/ESTEBAN LARA</t>
  </si>
  <si>
    <t>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</si>
</sst>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6" fillId="0" borderId="0" xfId="4" applyFont="1"/>
    <xf numFmtId="0" fontId="29" fillId="0" borderId="0" xfId="0" applyFont="1" applyBorder="1" applyAlignment="1">
      <alignment horizontal="center"/>
    </xf>
    <xf numFmtId="0" fontId="9" fillId="5" borderId="6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0" fontId="7" fillId="6" borderId="47" xfId="4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6" borderId="6" xfId="4" applyFont="1" applyFill="1" applyBorder="1" applyAlignment="1">
      <alignment horizontal="center" vertical="center" wrapText="1"/>
    </xf>
    <xf numFmtId="2" fontId="13" fillId="6" borderId="6" xfId="4" applyNumberFormat="1" applyFont="1" applyFill="1" applyBorder="1" applyAlignment="1">
      <alignment horizontal="center" vertical="center" wrapText="1"/>
    </xf>
    <xf numFmtId="0" fontId="9" fillId="6" borderId="48" xfId="4" applyFont="1" applyFill="1" applyBorder="1" applyAlignment="1">
      <alignment horizontal="center" vertical="center" wrapText="1"/>
    </xf>
    <xf numFmtId="0" fontId="0" fillId="6" borderId="0" xfId="0" applyFill="1"/>
    <xf numFmtId="49" fontId="7" fillId="6" borderId="6" xfId="4" applyNumberFormat="1" applyFont="1" applyFill="1" applyBorder="1" applyAlignment="1">
      <alignment horizontal="justify" vertical="center" wrapText="1"/>
    </xf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7" fillId="6" borderId="49" xfId="4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8" fillId="6" borderId="50" xfId="4" applyFont="1" applyFill="1" applyBorder="1" applyAlignment="1">
      <alignment horizontal="center" vertical="center" wrapText="1"/>
    </xf>
    <xf numFmtId="2" fontId="13" fillId="6" borderId="50" xfId="4" applyNumberFormat="1" applyFont="1" applyFill="1" applyBorder="1" applyAlignment="1">
      <alignment horizontal="center" vertical="center" wrapText="1"/>
    </xf>
    <xf numFmtId="0" fontId="9" fillId="6" borderId="51" xfId="4" applyFont="1" applyFill="1" applyBorder="1" applyAlignment="1">
      <alignment horizontal="center" vertical="center" wrapText="1"/>
    </xf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30" fillId="0" borderId="6" xfId="4" applyNumberFormat="1" applyFont="1" applyBorder="1" applyAlignment="1">
      <alignment horizontal="center" vertical="center" wrapText="1"/>
    </xf>
    <xf numFmtId="2" fontId="30" fillId="0" borderId="50" xfId="4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47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6" xfId="4" applyNumberFormat="1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48" xfId="4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9" fillId="5" borderId="5" xfId="4" applyFont="1" applyFill="1" applyBorder="1" applyAlignment="1">
      <alignment horizontal="center" vertical="center" wrapText="1"/>
    </xf>
    <xf numFmtId="0" fontId="2" fillId="6" borderId="92" xfId="0" applyFont="1" applyFill="1" applyBorder="1" applyAlignment="1">
      <alignment horizontal="center" vertical="center" wrapText="1"/>
    </xf>
    <xf numFmtId="0" fontId="2" fillId="6" borderId="9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714647</xdr:colOff>
      <xdr:row>1</xdr:row>
      <xdr:rowOff>133350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109564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bsancheza@ut.edu.co" TargetMode="External"/><Relationship Id="rId7" Type="http://schemas.openxmlformats.org/officeDocument/2006/relationships/hyperlink" Target="mailto:ggicazbalceta@gmail.com" TargetMode="External"/><Relationship Id="rId2" Type="http://schemas.openxmlformats.org/officeDocument/2006/relationships/hyperlink" Target="mailto:abarbosar@gmail.com" TargetMode="External"/><Relationship Id="rId1" Type="http://schemas.openxmlformats.org/officeDocument/2006/relationships/hyperlink" Target="mailto:salazarnelson@gmail.com" TargetMode="External"/><Relationship Id="rId6" Type="http://schemas.openxmlformats.org/officeDocument/2006/relationships/hyperlink" Target="mailto:juliperez8@gmail.com" TargetMode="External"/><Relationship Id="rId5" Type="http://schemas.openxmlformats.org/officeDocument/2006/relationships/hyperlink" Target="mailto:maestre22@gmail.com" TargetMode="External"/><Relationship Id="rId4" Type="http://schemas.openxmlformats.org/officeDocument/2006/relationships/hyperlink" Target="mailto:lplatac71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zoomScale="80" zoomScaleNormal="80" workbookViewId="0">
      <selection activeCell="N12" sqref="N12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19.44140625" style="5" customWidth="1"/>
    <col min="9" max="9" width="14.44140625" style="157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205" t="s">
        <v>99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C1" s="119">
        <f>COUNTA(C:C)-1</f>
        <v>7</v>
      </c>
    </row>
    <row r="2" spans="1:29" ht="15" thickBot="1" x14ac:dyDescent="0.35">
      <c r="A2" s="205" t="s">
        <v>100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212" t="s">
        <v>93</v>
      </c>
      <c r="B3" s="209" t="s">
        <v>91</v>
      </c>
      <c r="C3" s="209" t="s">
        <v>92</v>
      </c>
      <c r="D3" s="209" t="s">
        <v>89</v>
      </c>
      <c r="E3" s="209" t="s">
        <v>90</v>
      </c>
      <c r="F3" s="209" t="s">
        <v>0</v>
      </c>
      <c r="G3" s="209" t="s">
        <v>1</v>
      </c>
      <c r="H3" s="209" t="s">
        <v>2</v>
      </c>
      <c r="I3" s="202" t="s">
        <v>3</v>
      </c>
      <c r="J3" s="202" t="s">
        <v>98</v>
      </c>
      <c r="K3" s="215" t="s">
        <v>4</v>
      </c>
      <c r="L3" s="216"/>
      <c r="M3" s="216"/>
      <c r="N3" s="217"/>
      <c r="O3" s="209" t="s">
        <v>5</v>
      </c>
      <c r="P3" s="209" t="s">
        <v>88</v>
      </c>
      <c r="Q3" s="202" t="s">
        <v>96</v>
      </c>
      <c r="R3" s="202" t="s">
        <v>97</v>
      </c>
      <c r="S3" s="209" t="s">
        <v>6</v>
      </c>
      <c r="T3" s="207" t="s">
        <v>16</v>
      </c>
      <c r="U3" s="207" t="s">
        <v>17</v>
      </c>
      <c r="V3" s="207" t="s">
        <v>18</v>
      </c>
      <c r="W3" s="207" t="s">
        <v>19</v>
      </c>
      <c r="X3" s="207" t="s">
        <v>20</v>
      </c>
      <c r="Y3" s="207" t="s">
        <v>21</v>
      </c>
      <c r="Z3" s="207" t="s">
        <v>22</v>
      </c>
      <c r="AA3" s="202" t="s">
        <v>94</v>
      </c>
    </row>
    <row r="4" spans="1:29" s="1" customFormat="1" ht="15.75" customHeight="1" thickBot="1" x14ac:dyDescent="0.35">
      <c r="A4" s="213"/>
      <c r="B4" s="210"/>
      <c r="C4" s="210"/>
      <c r="D4" s="210"/>
      <c r="E4" s="210"/>
      <c r="F4" s="210"/>
      <c r="G4" s="210"/>
      <c r="H4" s="210"/>
      <c r="I4" s="203"/>
      <c r="J4" s="203"/>
      <c r="K4" s="202" t="s">
        <v>7</v>
      </c>
      <c r="L4" s="121"/>
      <c r="M4" s="121" t="s">
        <v>8</v>
      </c>
      <c r="N4" s="122"/>
      <c r="O4" s="210"/>
      <c r="P4" s="210"/>
      <c r="Q4" s="203"/>
      <c r="R4" s="203"/>
      <c r="S4" s="210"/>
      <c r="T4" s="208"/>
      <c r="U4" s="208"/>
      <c r="V4" s="208"/>
      <c r="W4" s="208"/>
      <c r="X4" s="208"/>
      <c r="Y4" s="208"/>
      <c r="Z4" s="208"/>
      <c r="AA4" s="203"/>
    </row>
    <row r="5" spans="1:29" s="1" customFormat="1" ht="13.5" customHeight="1" thickBot="1" x14ac:dyDescent="0.35">
      <c r="A5" s="214"/>
      <c r="B5" s="211"/>
      <c r="C5" s="211"/>
      <c r="D5" s="211"/>
      <c r="E5" s="211"/>
      <c r="F5" s="211"/>
      <c r="G5" s="211"/>
      <c r="H5" s="211"/>
      <c r="I5" s="204"/>
      <c r="J5" s="204"/>
      <c r="K5" s="204"/>
      <c r="L5" s="122" t="s">
        <v>85</v>
      </c>
      <c r="M5" s="123" t="s">
        <v>86</v>
      </c>
      <c r="N5" s="123" t="s">
        <v>87</v>
      </c>
      <c r="O5" s="211"/>
      <c r="P5" s="211"/>
      <c r="Q5" s="204"/>
      <c r="R5" s="204"/>
      <c r="S5" s="211"/>
      <c r="T5" s="208"/>
      <c r="U5" s="208"/>
      <c r="V5" s="208"/>
      <c r="W5" s="208"/>
      <c r="X5" s="208"/>
      <c r="Y5" s="208"/>
      <c r="Z5" s="208"/>
      <c r="AA5" s="204"/>
    </row>
    <row r="6" spans="1:29" s="1" customFormat="1" ht="53.25" customHeight="1" x14ac:dyDescent="0.3">
      <c r="A6" s="126">
        <v>1</v>
      </c>
      <c r="B6" s="129" t="s">
        <v>101</v>
      </c>
      <c r="C6" s="120">
        <v>19479443</v>
      </c>
      <c r="D6" s="120" t="s">
        <v>102</v>
      </c>
      <c r="E6" s="120" t="s">
        <v>103</v>
      </c>
      <c r="F6" s="120" t="s">
        <v>104</v>
      </c>
      <c r="G6" s="150" t="s">
        <v>105</v>
      </c>
      <c r="H6" s="120" t="s">
        <v>107</v>
      </c>
      <c r="I6" s="120" t="s">
        <v>106</v>
      </c>
      <c r="J6" s="120" t="s">
        <v>108</v>
      </c>
      <c r="K6" s="120" t="s">
        <v>109</v>
      </c>
      <c r="L6" s="120" t="s">
        <v>110</v>
      </c>
      <c r="M6" s="120" t="s">
        <v>111</v>
      </c>
      <c r="N6" s="120" t="s">
        <v>112</v>
      </c>
      <c r="O6" s="120">
        <v>52</v>
      </c>
      <c r="P6" s="120" t="s">
        <v>113</v>
      </c>
      <c r="Q6" s="125">
        <v>0</v>
      </c>
      <c r="R6" s="125">
        <v>0</v>
      </c>
      <c r="S6" s="124"/>
      <c r="T6" s="127"/>
      <c r="U6" s="148"/>
      <c r="V6" s="148"/>
      <c r="W6" s="148"/>
      <c r="X6" s="148"/>
      <c r="Y6" s="148"/>
      <c r="Z6" s="148"/>
      <c r="AA6" s="149"/>
    </row>
    <row r="7" spans="1:29" s="2" customFormat="1" ht="58.5" customHeight="1" x14ac:dyDescent="0.3">
      <c r="A7" s="128">
        <v>2</v>
      </c>
      <c r="B7" s="129" t="s">
        <v>101</v>
      </c>
      <c r="C7" s="129">
        <v>14271801</v>
      </c>
      <c r="D7" s="120" t="s">
        <v>116</v>
      </c>
      <c r="E7" s="120" t="s">
        <v>117</v>
      </c>
      <c r="F7" s="120">
        <v>3016685742</v>
      </c>
      <c r="G7" s="150" t="s">
        <v>118</v>
      </c>
      <c r="H7" s="120" t="s">
        <v>119</v>
      </c>
      <c r="I7" s="120" t="s">
        <v>114</v>
      </c>
      <c r="J7" s="120" t="s">
        <v>115</v>
      </c>
      <c r="K7" s="120" t="s">
        <v>120</v>
      </c>
      <c r="L7" s="120" t="s">
        <v>110</v>
      </c>
      <c r="M7" s="120" t="s">
        <v>110</v>
      </c>
      <c r="N7" s="120" t="s">
        <v>110</v>
      </c>
      <c r="O7" s="120">
        <v>201</v>
      </c>
      <c r="P7" s="120" t="s">
        <v>113</v>
      </c>
      <c r="Q7" s="125">
        <v>0</v>
      </c>
      <c r="R7" s="125">
        <v>0</v>
      </c>
      <c r="S7" s="125"/>
      <c r="T7" s="128"/>
      <c r="U7" s="129"/>
      <c r="V7" s="129"/>
      <c r="W7" s="129"/>
      <c r="X7" s="129"/>
      <c r="Y7" s="129"/>
      <c r="Z7" s="129"/>
      <c r="AA7" s="130"/>
    </row>
    <row r="8" spans="1:29" s="2" customFormat="1" ht="135.75" customHeight="1" x14ac:dyDescent="0.3">
      <c r="A8" s="128">
        <v>3</v>
      </c>
      <c r="B8" s="129" t="s">
        <v>101</v>
      </c>
      <c r="C8" s="120">
        <v>19374173</v>
      </c>
      <c r="D8" s="120" t="s">
        <v>121</v>
      </c>
      <c r="E8" s="120" t="s">
        <v>122</v>
      </c>
      <c r="F8" s="120" t="s">
        <v>123</v>
      </c>
      <c r="G8" s="150" t="s">
        <v>124</v>
      </c>
      <c r="H8" s="120" t="s">
        <v>125</v>
      </c>
      <c r="I8" s="120" t="s">
        <v>114</v>
      </c>
      <c r="J8" s="120" t="s">
        <v>115</v>
      </c>
      <c r="K8" s="120" t="s">
        <v>126</v>
      </c>
      <c r="L8" s="120" t="s">
        <v>127</v>
      </c>
      <c r="M8" s="120" t="s">
        <v>110</v>
      </c>
      <c r="N8" s="120" t="s">
        <v>110</v>
      </c>
      <c r="O8" s="120">
        <v>19</v>
      </c>
      <c r="P8" s="120" t="s">
        <v>113</v>
      </c>
      <c r="Q8" s="125">
        <v>0</v>
      </c>
      <c r="R8" s="125">
        <v>0</v>
      </c>
      <c r="S8" s="125"/>
      <c r="T8" s="128"/>
      <c r="U8" s="129"/>
      <c r="V8" s="129"/>
      <c r="W8" s="129"/>
      <c r="X8" s="129"/>
      <c r="Y8" s="129"/>
      <c r="Z8" s="129"/>
      <c r="AA8" s="130"/>
    </row>
    <row r="9" spans="1:29" s="2" customFormat="1" ht="55.2" x14ac:dyDescent="0.3">
      <c r="A9" s="128">
        <v>4</v>
      </c>
      <c r="B9" s="129" t="s">
        <v>101</v>
      </c>
      <c r="C9" s="120">
        <v>40416639</v>
      </c>
      <c r="D9" s="120" t="s">
        <v>128</v>
      </c>
      <c r="E9" s="120" t="s">
        <v>129</v>
      </c>
      <c r="F9" s="120">
        <v>3142483013</v>
      </c>
      <c r="G9" s="150" t="s">
        <v>130</v>
      </c>
      <c r="H9" s="120" t="s">
        <v>131</v>
      </c>
      <c r="I9" s="120" t="s">
        <v>132</v>
      </c>
      <c r="J9" s="120"/>
      <c r="K9" s="120" t="s">
        <v>133</v>
      </c>
      <c r="L9" s="120" t="s">
        <v>134</v>
      </c>
      <c r="M9" s="120" t="s">
        <v>135</v>
      </c>
      <c r="N9" s="120" t="s">
        <v>110</v>
      </c>
      <c r="O9" s="120">
        <v>131</v>
      </c>
      <c r="P9" s="120" t="s">
        <v>113</v>
      </c>
      <c r="Q9" s="125">
        <v>0</v>
      </c>
      <c r="R9" s="125">
        <v>0</v>
      </c>
      <c r="S9" s="125"/>
      <c r="T9" s="128"/>
      <c r="U9" s="129"/>
      <c r="V9" s="129"/>
      <c r="W9" s="129"/>
      <c r="X9" s="129"/>
      <c r="Y9" s="129"/>
      <c r="Z9" s="129"/>
      <c r="AA9" s="130"/>
    </row>
    <row r="10" spans="1:29" s="2" customFormat="1" ht="103.5" customHeight="1" x14ac:dyDescent="0.3">
      <c r="A10" s="128">
        <v>5</v>
      </c>
      <c r="B10" s="129" t="s">
        <v>101</v>
      </c>
      <c r="C10" s="120">
        <v>12645382</v>
      </c>
      <c r="D10" s="120" t="s">
        <v>136</v>
      </c>
      <c r="E10" s="120" t="s">
        <v>137</v>
      </c>
      <c r="F10" s="120">
        <v>3008161043</v>
      </c>
      <c r="G10" s="150" t="s">
        <v>138</v>
      </c>
      <c r="H10" s="120" t="s">
        <v>139</v>
      </c>
      <c r="I10" s="120" t="s">
        <v>140</v>
      </c>
      <c r="J10" s="120" t="s">
        <v>141</v>
      </c>
      <c r="K10" s="120" t="s">
        <v>142</v>
      </c>
      <c r="L10" s="120" t="s">
        <v>110</v>
      </c>
      <c r="M10" s="120" t="s">
        <v>110</v>
      </c>
      <c r="N10" s="120" t="s">
        <v>143</v>
      </c>
      <c r="O10" s="120">
        <v>157</v>
      </c>
      <c r="P10" s="120" t="s">
        <v>113</v>
      </c>
      <c r="Q10" s="125">
        <v>0</v>
      </c>
      <c r="R10" s="125">
        <v>0</v>
      </c>
      <c r="S10" s="125"/>
      <c r="T10" s="128"/>
      <c r="U10" s="129"/>
      <c r="V10" s="129"/>
      <c r="W10" s="129"/>
      <c r="X10" s="129"/>
      <c r="Y10" s="129"/>
      <c r="Z10" s="129"/>
      <c r="AA10" s="130"/>
    </row>
    <row r="11" spans="1:29" s="1" customFormat="1" ht="41.4" x14ac:dyDescent="0.3">
      <c r="A11" s="128">
        <v>6</v>
      </c>
      <c r="B11" s="129" t="s">
        <v>101</v>
      </c>
      <c r="C11" s="120">
        <v>65758979</v>
      </c>
      <c r="D11" s="120" t="s">
        <v>144</v>
      </c>
      <c r="E11" s="120" t="s">
        <v>145</v>
      </c>
      <c r="F11" s="120">
        <v>3124820384</v>
      </c>
      <c r="G11" s="150" t="s">
        <v>146</v>
      </c>
      <c r="H11" s="120" t="s">
        <v>147</v>
      </c>
      <c r="I11" s="120" t="s">
        <v>114</v>
      </c>
      <c r="J11" s="120" t="s">
        <v>115</v>
      </c>
      <c r="K11" s="120" t="s">
        <v>148</v>
      </c>
      <c r="L11" s="120" t="s">
        <v>149</v>
      </c>
      <c r="M11" s="120" t="s">
        <v>110</v>
      </c>
      <c r="N11" s="120" t="s">
        <v>110</v>
      </c>
      <c r="O11" s="120" t="s">
        <v>110</v>
      </c>
      <c r="P11" s="120" t="s">
        <v>113</v>
      </c>
      <c r="Q11" s="125">
        <v>0</v>
      </c>
      <c r="R11" s="125">
        <v>0</v>
      </c>
      <c r="S11" s="125"/>
      <c r="T11" s="131"/>
      <c r="U11" s="132"/>
      <c r="V11" s="132"/>
      <c r="W11" s="132"/>
      <c r="X11" s="132"/>
      <c r="Y11" s="132"/>
      <c r="Z11" s="132"/>
      <c r="AA11" s="133"/>
    </row>
    <row r="12" spans="1:29" s="2" customFormat="1" ht="41.4" x14ac:dyDescent="0.3">
      <c r="A12" s="128">
        <v>7</v>
      </c>
      <c r="B12" s="129" t="s">
        <v>150</v>
      </c>
      <c r="C12" s="120" t="s">
        <v>151</v>
      </c>
      <c r="D12" s="120" t="s">
        <v>152</v>
      </c>
      <c r="E12" s="120" t="s">
        <v>153</v>
      </c>
      <c r="F12" s="120" t="s">
        <v>154</v>
      </c>
      <c r="G12" s="150" t="s">
        <v>155</v>
      </c>
      <c r="H12" s="120" t="s">
        <v>156</v>
      </c>
      <c r="I12" s="120" t="s">
        <v>157</v>
      </c>
      <c r="J12" s="120" t="s">
        <v>158</v>
      </c>
      <c r="K12" s="120" t="s">
        <v>159</v>
      </c>
      <c r="L12" s="120" t="s">
        <v>110</v>
      </c>
      <c r="M12" s="120" t="s">
        <v>110</v>
      </c>
      <c r="N12" s="120" t="s">
        <v>160</v>
      </c>
      <c r="O12" s="120">
        <v>15</v>
      </c>
      <c r="P12" s="120" t="s">
        <v>161</v>
      </c>
      <c r="Q12" s="125">
        <v>0</v>
      </c>
      <c r="R12" s="125">
        <v>0</v>
      </c>
      <c r="S12" s="125"/>
      <c r="T12" s="128"/>
      <c r="U12" s="129"/>
      <c r="V12" s="129"/>
      <c r="W12" s="129"/>
      <c r="X12" s="129"/>
      <c r="Y12" s="129"/>
      <c r="Z12" s="129"/>
      <c r="AA12" s="130"/>
    </row>
    <row r="13" spans="1:29" s="2" customFormat="1" ht="14.4" x14ac:dyDescent="0.3">
      <c r="A13" s="128">
        <v>8</v>
      </c>
      <c r="B13" s="129"/>
      <c r="C13" s="120"/>
      <c r="D13" s="120"/>
      <c r="E13" s="120"/>
      <c r="F13" s="120"/>
      <c r="G13" s="150"/>
      <c r="H13" s="120"/>
      <c r="I13" s="120"/>
      <c r="J13" s="120"/>
      <c r="K13" s="120"/>
      <c r="L13" s="120"/>
      <c r="M13" s="120"/>
      <c r="N13" s="120"/>
      <c r="O13" s="120"/>
      <c r="P13" s="120"/>
      <c r="Q13" s="125"/>
      <c r="R13" s="125"/>
      <c r="S13" s="125"/>
      <c r="T13" s="128"/>
      <c r="U13" s="129"/>
      <c r="V13" s="129"/>
      <c r="W13" s="129"/>
      <c r="X13" s="129"/>
      <c r="Y13" s="129"/>
      <c r="Z13" s="129"/>
      <c r="AA13" s="130"/>
    </row>
    <row r="14" spans="1:29" s="2" customFormat="1" ht="14.4" x14ac:dyDescent="0.3">
      <c r="A14" s="128">
        <v>9</v>
      </c>
      <c r="B14" s="129"/>
      <c r="C14" s="120"/>
      <c r="D14" s="120"/>
      <c r="E14" s="120"/>
      <c r="F14" s="120"/>
      <c r="G14" s="150"/>
      <c r="H14" s="120"/>
      <c r="I14" s="120"/>
      <c r="J14" s="120"/>
      <c r="K14" s="120"/>
      <c r="L14" s="120"/>
      <c r="M14" s="120"/>
      <c r="N14" s="120"/>
      <c r="O14" s="120"/>
      <c r="P14" s="120"/>
      <c r="Q14" s="125"/>
      <c r="R14" s="125"/>
      <c r="S14" s="125"/>
      <c r="T14" s="128"/>
      <c r="U14" s="129"/>
      <c r="V14" s="129"/>
      <c r="W14" s="129"/>
      <c r="X14" s="129"/>
      <c r="Y14" s="129"/>
      <c r="Z14" s="129"/>
      <c r="AA14" s="130"/>
    </row>
    <row r="15" spans="1:29" s="2" customFormat="1" ht="14.4" x14ac:dyDescent="0.3">
      <c r="A15" s="128">
        <v>10</v>
      </c>
      <c r="B15" s="129"/>
      <c r="C15" s="120"/>
      <c r="D15" s="120"/>
      <c r="E15" s="120"/>
      <c r="F15" s="120"/>
      <c r="G15" s="150"/>
      <c r="H15" s="120"/>
      <c r="I15" s="120"/>
      <c r="J15" s="120"/>
      <c r="K15" s="120"/>
      <c r="L15" s="120"/>
      <c r="M15" s="120"/>
      <c r="N15" s="120"/>
      <c r="O15" s="120"/>
      <c r="P15" s="120"/>
      <c r="Q15" s="125"/>
      <c r="R15" s="125"/>
      <c r="S15" s="125"/>
      <c r="T15" s="128"/>
      <c r="U15" s="129"/>
      <c r="V15" s="129"/>
      <c r="W15" s="129"/>
      <c r="X15" s="129"/>
      <c r="Y15" s="129"/>
      <c r="Z15" s="129"/>
      <c r="AA15" s="130"/>
    </row>
    <row r="16" spans="1:29" s="1" customFormat="1" x14ac:dyDescent="0.3">
      <c r="A16" s="128">
        <v>11</v>
      </c>
      <c r="B16" s="12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5"/>
      <c r="R16" s="125"/>
      <c r="S16" s="125"/>
      <c r="T16" s="131"/>
      <c r="U16" s="132"/>
      <c r="V16" s="132"/>
      <c r="W16" s="132"/>
      <c r="X16" s="132"/>
      <c r="Y16" s="132"/>
      <c r="Z16" s="132"/>
      <c r="AA16" s="133"/>
    </row>
    <row r="17" spans="1:27" s="2" customFormat="1" x14ac:dyDescent="0.3">
      <c r="A17" s="128">
        <v>12</v>
      </c>
      <c r="B17" s="12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5"/>
      <c r="R17" s="125"/>
      <c r="S17" s="125"/>
      <c r="T17" s="128"/>
      <c r="U17" s="129"/>
      <c r="V17" s="129"/>
      <c r="W17" s="129"/>
      <c r="X17" s="129"/>
      <c r="Y17" s="129"/>
      <c r="Z17" s="129"/>
      <c r="AA17" s="130"/>
    </row>
    <row r="18" spans="1:27" s="2" customFormat="1" x14ac:dyDescent="0.3">
      <c r="A18" s="128">
        <v>13</v>
      </c>
      <c r="B18" s="12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5"/>
      <c r="R18" s="125"/>
      <c r="S18" s="125"/>
      <c r="T18" s="128"/>
      <c r="U18" s="129"/>
      <c r="V18" s="129"/>
      <c r="W18" s="129"/>
      <c r="X18" s="129"/>
      <c r="Y18" s="129"/>
      <c r="Z18" s="129"/>
      <c r="AA18" s="130"/>
    </row>
    <row r="19" spans="1:27" s="2" customFormat="1" x14ac:dyDescent="0.3">
      <c r="A19" s="128">
        <v>14</v>
      </c>
      <c r="B19" s="12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5"/>
      <c r="R19" s="125"/>
      <c r="S19" s="125"/>
      <c r="T19" s="128"/>
      <c r="U19" s="129"/>
      <c r="V19" s="129"/>
      <c r="W19" s="129"/>
      <c r="X19" s="129"/>
      <c r="Y19" s="129"/>
      <c r="Z19" s="129"/>
      <c r="AA19" s="130"/>
    </row>
    <row r="20" spans="1:27" s="2" customFormat="1" x14ac:dyDescent="0.3">
      <c r="A20" s="128">
        <v>15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5"/>
      <c r="R20" s="125"/>
      <c r="S20" s="125"/>
      <c r="T20" s="128"/>
      <c r="U20" s="129"/>
      <c r="V20" s="129"/>
      <c r="W20" s="129"/>
      <c r="X20" s="129"/>
      <c r="Y20" s="129"/>
      <c r="Z20" s="129"/>
      <c r="AA20" s="130"/>
    </row>
    <row r="21" spans="1:27" s="1" customFormat="1" x14ac:dyDescent="0.3">
      <c r="A21" s="128">
        <v>16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5"/>
      <c r="R21" s="125"/>
      <c r="S21" s="125"/>
      <c r="T21" s="131"/>
      <c r="U21" s="132"/>
      <c r="V21" s="132"/>
      <c r="W21" s="132"/>
      <c r="X21" s="132"/>
      <c r="Y21" s="132"/>
      <c r="Z21" s="132"/>
      <c r="AA21" s="133"/>
    </row>
    <row r="22" spans="1:27" s="2" customFormat="1" x14ac:dyDescent="0.3">
      <c r="A22" s="128">
        <v>17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5"/>
      <c r="R22" s="125"/>
      <c r="S22" s="125"/>
      <c r="T22" s="128"/>
      <c r="U22" s="129"/>
      <c r="V22" s="129"/>
      <c r="W22" s="129"/>
      <c r="X22" s="129"/>
      <c r="Y22" s="129"/>
      <c r="Z22" s="129"/>
      <c r="AA22" s="130"/>
    </row>
    <row r="23" spans="1:27" s="2" customFormat="1" x14ac:dyDescent="0.3">
      <c r="A23" s="128">
        <v>18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5"/>
      <c r="R23" s="125"/>
      <c r="S23" s="125"/>
      <c r="T23" s="128"/>
      <c r="U23" s="129"/>
      <c r="V23" s="129"/>
      <c r="W23" s="129"/>
      <c r="X23" s="129"/>
      <c r="Y23" s="129"/>
      <c r="Z23" s="129"/>
      <c r="AA23" s="130"/>
    </row>
    <row r="24" spans="1:27" s="2" customFormat="1" x14ac:dyDescent="0.3">
      <c r="A24" s="128">
        <v>19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5"/>
      <c r="R24" s="125"/>
      <c r="S24" s="125"/>
      <c r="T24" s="128"/>
      <c r="U24" s="129"/>
      <c r="V24" s="129"/>
      <c r="W24" s="129"/>
      <c r="X24" s="129"/>
      <c r="Y24" s="129"/>
      <c r="Z24" s="129"/>
      <c r="AA24" s="130"/>
    </row>
    <row r="25" spans="1:27" s="2" customFormat="1" x14ac:dyDescent="0.3">
      <c r="A25" s="128">
        <v>20</v>
      </c>
      <c r="B25" s="12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5"/>
      <c r="R25" s="125"/>
      <c r="S25" s="125"/>
      <c r="T25" s="128"/>
      <c r="U25" s="129"/>
      <c r="V25" s="129"/>
      <c r="W25" s="129"/>
      <c r="X25" s="129"/>
      <c r="Y25" s="129"/>
      <c r="Z25" s="129"/>
      <c r="AA25" s="130"/>
    </row>
    <row r="26" spans="1:27" x14ac:dyDescent="0.25">
      <c r="A26" s="128">
        <v>21</v>
      </c>
      <c r="B26" s="134"/>
      <c r="C26" s="135"/>
      <c r="D26" s="135"/>
      <c r="E26" s="136"/>
      <c r="F26" s="136"/>
      <c r="G26" s="136"/>
      <c r="H26" s="136"/>
      <c r="I26" s="155"/>
      <c r="J26" s="136"/>
      <c r="K26" s="134"/>
      <c r="L26" s="134"/>
      <c r="M26" s="134"/>
      <c r="N26" s="134"/>
      <c r="O26" s="134"/>
      <c r="P26" s="134"/>
      <c r="Q26" s="137"/>
      <c r="R26" s="137"/>
      <c r="S26" s="137"/>
      <c r="T26" s="138"/>
      <c r="U26" s="134"/>
      <c r="V26" s="134"/>
      <c r="W26" s="134"/>
      <c r="X26" s="134"/>
      <c r="Y26" s="134"/>
      <c r="Z26" s="134"/>
      <c r="AA26" s="139"/>
    </row>
    <row r="27" spans="1:27" x14ac:dyDescent="0.25">
      <c r="A27" s="128">
        <v>22</v>
      </c>
      <c r="B27" s="134"/>
      <c r="C27" s="135"/>
      <c r="D27" s="135"/>
      <c r="E27" s="136"/>
      <c r="F27" s="136"/>
      <c r="G27" s="136"/>
      <c r="H27" s="136"/>
      <c r="I27" s="155"/>
      <c r="J27" s="136"/>
      <c r="K27" s="134"/>
      <c r="L27" s="134"/>
      <c r="M27" s="134"/>
      <c r="N27" s="134"/>
      <c r="O27" s="134"/>
      <c r="P27" s="134"/>
      <c r="Q27" s="137"/>
      <c r="R27" s="137"/>
      <c r="S27" s="137"/>
      <c r="T27" s="138"/>
      <c r="U27" s="134"/>
      <c r="V27" s="134"/>
      <c r="W27" s="134"/>
      <c r="X27" s="134"/>
      <c r="Y27" s="134"/>
      <c r="Z27" s="134"/>
      <c r="AA27" s="139"/>
    </row>
    <row r="28" spans="1:27" x14ac:dyDescent="0.25">
      <c r="A28" s="128">
        <v>23</v>
      </c>
      <c r="B28" s="134"/>
      <c r="C28" s="135"/>
      <c r="D28" s="135"/>
      <c r="E28" s="136"/>
      <c r="F28" s="136"/>
      <c r="G28" s="136"/>
      <c r="H28" s="136"/>
      <c r="I28" s="155"/>
      <c r="J28" s="136"/>
      <c r="K28" s="134"/>
      <c r="L28" s="134"/>
      <c r="M28" s="134"/>
      <c r="N28" s="134"/>
      <c r="O28" s="134"/>
      <c r="P28" s="134"/>
      <c r="Q28" s="137"/>
      <c r="R28" s="137"/>
      <c r="S28" s="137"/>
      <c r="T28" s="138"/>
      <c r="U28" s="134"/>
      <c r="V28" s="134"/>
      <c r="W28" s="134"/>
      <c r="X28" s="134"/>
      <c r="Y28" s="134"/>
      <c r="Z28" s="134"/>
      <c r="AA28" s="139"/>
    </row>
    <row r="29" spans="1:27" x14ac:dyDescent="0.25">
      <c r="A29" s="128">
        <v>24</v>
      </c>
      <c r="B29" s="134"/>
      <c r="C29" s="135"/>
      <c r="D29" s="135"/>
      <c r="E29" s="136"/>
      <c r="F29" s="136"/>
      <c r="G29" s="136"/>
      <c r="H29" s="136"/>
      <c r="I29" s="155"/>
      <c r="J29" s="136"/>
      <c r="K29" s="134"/>
      <c r="L29" s="134"/>
      <c r="M29" s="134"/>
      <c r="N29" s="134"/>
      <c r="O29" s="134"/>
      <c r="P29" s="134"/>
      <c r="Q29" s="137"/>
      <c r="R29" s="137"/>
      <c r="S29" s="137"/>
      <c r="T29" s="138"/>
      <c r="U29" s="134"/>
      <c r="V29" s="134"/>
      <c r="W29" s="134"/>
      <c r="X29" s="134"/>
      <c r="Y29" s="134"/>
      <c r="Z29" s="134"/>
      <c r="AA29" s="139"/>
    </row>
    <row r="30" spans="1:27" x14ac:dyDescent="0.25">
      <c r="A30" s="128">
        <v>25</v>
      </c>
      <c r="B30" s="134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55"/>
      <c r="J30" s="136"/>
      <c r="K30" s="134"/>
      <c r="L30" s="134"/>
      <c r="M30" s="134"/>
      <c r="N30" s="134"/>
      <c r="O30" s="134"/>
      <c r="P30" s="134"/>
      <c r="Q30" s="137"/>
      <c r="R30" s="137"/>
      <c r="S30" s="137"/>
      <c r="T30" s="138"/>
      <c r="U30" s="134"/>
      <c r="V30" s="134"/>
      <c r="W30" s="134"/>
      <c r="X30" s="134"/>
      <c r="Y30" s="134"/>
      <c r="Z30" s="134"/>
      <c r="AA30" s="139"/>
    </row>
    <row r="31" spans="1:27" ht="15.6" x14ac:dyDescent="0.25">
      <c r="A31" s="128">
        <v>26</v>
      </c>
      <c r="B31" s="134"/>
      <c r="C31" s="135"/>
      <c r="D31" s="135"/>
      <c r="E31" s="140" t="str">
        <f>RIGHT(E29,1)</f>
        <v/>
      </c>
      <c r="F31" s="136"/>
      <c r="G31" s="136"/>
      <c r="H31" s="136"/>
      <c r="I31" s="155"/>
      <c r="J31" s="136"/>
      <c r="K31" s="134"/>
      <c r="L31" s="134"/>
      <c r="M31" s="134"/>
      <c r="N31" s="134"/>
      <c r="O31" s="134"/>
      <c r="P31" s="134"/>
      <c r="Q31" s="137"/>
      <c r="R31" s="137"/>
      <c r="S31" s="137"/>
      <c r="T31" s="138"/>
      <c r="U31" s="134"/>
      <c r="V31" s="134"/>
      <c r="W31" s="134"/>
      <c r="X31" s="134"/>
      <c r="Y31" s="134"/>
      <c r="Z31" s="134"/>
      <c r="AA31" s="139"/>
    </row>
    <row r="32" spans="1:27" x14ac:dyDescent="0.25">
      <c r="A32" s="128">
        <v>27</v>
      </c>
      <c r="B32" s="134"/>
      <c r="C32" s="135"/>
      <c r="D32" s="135"/>
      <c r="E32" s="136"/>
      <c r="F32" s="136"/>
      <c r="G32" s="136"/>
      <c r="H32" s="136"/>
      <c r="I32" s="155"/>
      <c r="J32" s="136"/>
      <c r="K32" s="134"/>
      <c r="L32" s="134"/>
      <c r="M32" s="134"/>
      <c r="N32" s="134"/>
      <c r="O32" s="134"/>
      <c r="P32" s="134"/>
      <c r="Q32" s="137"/>
      <c r="R32" s="137"/>
      <c r="S32" s="137"/>
      <c r="T32" s="138"/>
      <c r="U32" s="134"/>
      <c r="V32" s="134"/>
      <c r="W32" s="134"/>
      <c r="X32" s="134"/>
      <c r="Y32" s="134"/>
      <c r="Z32" s="134"/>
      <c r="AA32" s="139"/>
    </row>
    <row r="33" spans="1:27" x14ac:dyDescent="0.25">
      <c r="A33" s="128">
        <v>28</v>
      </c>
      <c r="B33" s="134"/>
      <c r="C33" s="135"/>
      <c r="D33" s="135"/>
      <c r="E33" s="136"/>
      <c r="F33" s="136"/>
      <c r="G33" s="136"/>
      <c r="H33" s="136"/>
      <c r="I33" s="155"/>
      <c r="J33" s="136"/>
      <c r="K33" s="134"/>
      <c r="L33" s="134"/>
      <c r="M33" s="134"/>
      <c r="N33" s="134"/>
      <c r="O33" s="134"/>
      <c r="P33" s="134"/>
      <c r="Q33" s="137"/>
      <c r="R33" s="137"/>
      <c r="S33" s="137"/>
      <c r="T33" s="138"/>
      <c r="U33" s="134"/>
      <c r="V33" s="134"/>
      <c r="W33" s="134"/>
      <c r="X33" s="134"/>
      <c r="Y33" s="134"/>
      <c r="Z33" s="134"/>
      <c r="AA33" s="139"/>
    </row>
    <row r="34" spans="1:27" x14ac:dyDescent="0.25">
      <c r="A34" s="128">
        <v>29</v>
      </c>
      <c r="B34" s="134"/>
      <c r="C34" s="135"/>
      <c r="D34" s="135"/>
      <c r="E34" s="136"/>
      <c r="F34" s="136"/>
      <c r="G34" s="136"/>
      <c r="H34" s="136"/>
      <c r="I34" s="155"/>
      <c r="J34" s="136"/>
      <c r="K34" s="134"/>
      <c r="L34" s="134"/>
      <c r="M34" s="134"/>
      <c r="N34" s="134"/>
      <c r="O34" s="134"/>
      <c r="P34" s="134"/>
      <c r="Q34" s="137"/>
      <c r="R34" s="137"/>
      <c r="S34" s="137"/>
      <c r="T34" s="138"/>
      <c r="U34" s="134"/>
      <c r="V34" s="134"/>
      <c r="W34" s="134"/>
      <c r="X34" s="134"/>
      <c r="Y34" s="134"/>
      <c r="Z34" s="134"/>
      <c r="AA34" s="139"/>
    </row>
    <row r="35" spans="1:27" x14ac:dyDescent="0.25">
      <c r="A35" s="128">
        <v>30</v>
      </c>
      <c r="B35" s="134"/>
      <c r="C35" s="135"/>
      <c r="D35" s="135"/>
      <c r="E35" s="136"/>
      <c r="F35" s="136"/>
      <c r="G35" s="136"/>
      <c r="H35" s="136"/>
      <c r="I35" s="155"/>
      <c r="J35" s="136"/>
      <c r="K35" s="134"/>
      <c r="L35" s="134"/>
      <c r="M35" s="134"/>
      <c r="N35" s="134"/>
      <c r="O35" s="134"/>
      <c r="P35" s="134"/>
      <c r="Q35" s="137"/>
      <c r="R35" s="137"/>
      <c r="S35" s="137"/>
      <c r="T35" s="138"/>
      <c r="U35" s="134"/>
      <c r="V35" s="134"/>
      <c r="W35" s="134"/>
      <c r="X35" s="134"/>
      <c r="Y35" s="134"/>
      <c r="Z35" s="134"/>
      <c r="AA35" s="139"/>
    </row>
    <row r="36" spans="1:27" x14ac:dyDescent="0.25">
      <c r="A36" s="128">
        <v>31</v>
      </c>
      <c r="B36" s="134"/>
      <c r="C36" s="135"/>
      <c r="D36" s="135"/>
      <c r="E36" s="136"/>
      <c r="F36" s="136"/>
      <c r="G36" s="136"/>
      <c r="H36" s="136"/>
      <c r="I36" s="155"/>
      <c r="J36" s="136"/>
      <c r="K36" s="134"/>
      <c r="L36" s="134"/>
      <c r="M36" s="134"/>
      <c r="N36" s="134"/>
      <c r="O36" s="134"/>
      <c r="P36" s="134"/>
      <c r="Q36" s="137"/>
      <c r="R36" s="137"/>
      <c r="S36" s="137"/>
      <c r="T36" s="138"/>
      <c r="U36" s="134"/>
      <c r="V36" s="134"/>
      <c r="W36" s="134"/>
      <c r="X36" s="134"/>
      <c r="Y36" s="134"/>
      <c r="Z36" s="134"/>
      <c r="AA36" s="139"/>
    </row>
    <row r="37" spans="1:27" x14ac:dyDescent="0.25">
      <c r="A37" s="128">
        <v>32</v>
      </c>
      <c r="B37" s="134"/>
      <c r="C37" s="135"/>
      <c r="D37" s="135"/>
      <c r="E37" s="136"/>
      <c r="F37" s="136"/>
      <c r="G37" s="136"/>
      <c r="H37" s="136"/>
      <c r="I37" s="155"/>
      <c r="J37" s="136"/>
      <c r="K37" s="134"/>
      <c r="L37" s="134"/>
      <c r="M37" s="134"/>
      <c r="N37" s="134"/>
      <c r="O37" s="134"/>
      <c r="P37" s="134"/>
      <c r="Q37" s="137"/>
      <c r="R37" s="137"/>
      <c r="S37" s="137"/>
      <c r="T37" s="138"/>
      <c r="U37" s="134"/>
      <c r="V37" s="134"/>
      <c r="W37" s="134"/>
      <c r="X37" s="134"/>
      <c r="Y37" s="134"/>
      <c r="Z37" s="134"/>
      <c r="AA37" s="139"/>
    </row>
    <row r="38" spans="1:27" x14ac:dyDescent="0.25">
      <c r="A38" s="128">
        <v>33</v>
      </c>
      <c r="B38" s="134"/>
      <c r="C38" s="135"/>
      <c r="D38" s="135"/>
      <c r="E38" s="136"/>
      <c r="F38" s="136"/>
      <c r="G38" s="136"/>
      <c r="H38" s="136"/>
      <c r="I38" s="155"/>
      <c r="J38" s="136"/>
      <c r="K38" s="134"/>
      <c r="L38" s="134"/>
      <c r="M38" s="134"/>
      <c r="N38" s="134"/>
      <c r="O38" s="134"/>
      <c r="P38" s="134"/>
      <c r="Q38" s="137"/>
      <c r="R38" s="137"/>
      <c r="S38" s="137"/>
      <c r="T38" s="138"/>
      <c r="U38" s="134"/>
      <c r="V38" s="134"/>
      <c r="W38" s="134"/>
      <c r="X38" s="134"/>
      <c r="Y38" s="134"/>
      <c r="Z38" s="134"/>
      <c r="AA38" s="139"/>
    </row>
    <row r="39" spans="1:27" x14ac:dyDescent="0.25">
      <c r="A39" s="128">
        <v>34</v>
      </c>
      <c r="B39" s="134"/>
      <c r="C39" s="135"/>
      <c r="D39" s="135"/>
      <c r="E39" s="136"/>
      <c r="F39" s="136"/>
      <c r="G39" s="136"/>
      <c r="H39" s="136"/>
      <c r="I39" s="155"/>
      <c r="J39" s="136"/>
      <c r="K39" s="134"/>
      <c r="L39" s="134"/>
      <c r="M39" s="134"/>
      <c r="N39" s="134"/>
      <c r="O39" s="134"/>
      <c r="P39" s="134"/>
      <c r="Q39" s="137"/>
      <c r="R39" s="137"/>
      <c r="S39" s="137"/>
      <c r="T39" s="138"/>
      <c r="U39" s="134"/>
      <c r="V39" s="134"/>
      <c r="W39" s="134"/>
      <c r="X39" s="134"/>
      <c r="Y39" s="134"/>
      <c r="Z39" s="134"/>
      <c r="AA39" s="139"/>
    </row>
    <row r="40" spans="1:27" x14ac:dyDescent="0.25">
      <c r="A40" s="128">
        <v>35</v>
      </c>
      <c r="B40" s="134"/>
      <c r="C40" s="135"/>
      <c r="D40" s="135"/>
      <c r="E40" s="136"/>
      <c r="F40" s="136"/>
      <c r="G40" s="136"/>
      <c r="H40" s="136"/>
      <c r="I40" s="155"/>
      <c r="J40" s="136"/>
      <c r="K40" s="134"/>
      <c r="L40" s="134"/>
      <c r="M40" s="134"/>
      <c r="N40" s="134"/>
      <c r="O40" s="134"/>
      <c r="P40" s="134"/>
      <c r="Q40" s="137"/>
      <c r="R40" s="137"/>
      <c r="S40" s="137"/>
      <c r="T40" s="138"/>
      <c r="U40" s="134"/>
      <c r="V40" s="134"/>
      <c r="W40" s="134"/>
      <c r="X40" s="134"/>
      <c r="Y40" s="134"/>
      <c r="Z40" s="134"/>
      <c r="AA40" s="139"/>
    </row>
    <row r="41" spans="1:27" x14ac:dyDescent="0.25">
      <c r="A41" s="128">
        <v>36</v>
      </c>
      <c r="B41" s="134"/>
      <c r="C41" s="135"/>
      <c r="D41" s="135"/>
      <c r="E41" s="136"/>
      <c r="F41" s="136"/>
      <c r="G41" s="136"/>
      <c r="H41" s="136"/>
      <c r="I41" s="155"/>
      <c r="J41" s="136"/>
      <c r="K41" s="134"/>
      <c r="L41" s="134"/>
      <c r="M41" s="134"/>
      <c r="N41" s="134"/>
      <c r="O41" s="134"/>
      <c r="P41" s="134"/>
      <c r="Q41" s="137"/>
      <c r="R41" s="137"/>
      <c r="S41" s="137"/>
      <c r="T41" s="138"/>
      <c r="U41" s="134"/>
      <c r="V41" s="134"/>
      <c r="W41" s="134"/>
      <c r="X41" s="134"/>
      <c r="Y41" s="134"/>
      <c r="Z41" s="134"/>
      <c r="AA41" s="139"/>
    </row>
    <row r="42" spans="1:27" x14ac:dyDescent="0.25">
      <c r="A42" s="128">
        <v>37</v>
      </c>
      <c r="B42" s="134"/>
      <c r="C42" s="135"/>
      <c r="D42" s="135"/>
      <c r="E42" s="136"/>
      <c r="F42" s="136"/>
      <c r="G42" s="136"/>
      <c r="H42" s="136"/>
      <c r="I42" s="155"/>
      <c r="J42" s="136"/>
      <c r="K42" s="134"/>
      <c r="L42" s="134"/>
      <c r="M42" s="134"/>
      <c r="N42" s="134"/>
      <c r="O42" s="134"/>
      <c r="P42" s="134"/>
      <c r="Q42" s="137"/>
      <c r="R42" s="137"/>
      <c r="S42" s="137"/>
      <c r="T42" s="138"/>
      <c r="U42" s="134"/>
      <c r="V42" s="134"/>
      <c r="W42" s="134"/>
      <c r="X42" s="134"/>
      <c r="Y42" s="134"/>
      <c r="Z42" s="134"/>
      <c r="AA42" s="139"/>
    </row>
    <row r="43" spans="1:27" x14ac:dyDescent="0.25">
      <c r="A43" s="128">
        <v>38</v>
      </c>
      <c r="B43" s="134"/>
      <c r="C43" s="135"/>
      <c r="D43" s="135"/>
      <c r="E43" s="136"/>
      <c r="F43" s="136"/>
      <c r="G43" s="136"/>
      <c r="H43" s="136"/>
      <c r="I43" s="155"/>
      <c r="J43" s="136"/>
      <c r="K43" s="134"/>
      <c r="L43" s="134"/>
      <c r="M43" s="134"/>
      <c r="N43" s="134"/>
      <c r="O43" s="134"/>
      <c r="P43" s="134"/>
      <c r="Q43" s="137"/>
      <c r="R43" s="137"/>
      <c r="S43" s="137"/>
      <c r="T43" s="138"/>
      <c r="U43" s="134"/>
      <c r="V43" s="134"/>
      <c r="W43" s="134"/>
      <c r="X43" s="134"/>
      <c r="Y43" s="134"/>
      <c r="Z43" s="134"/>
      <c r="AA43" s="139"/>
    </row>
    <row r="44" spans="1:27" x14ac:dyDescent="0.25">
      <c r="A44" s="128">
        <v>39</v>
      </c>
      <c r="B44" s="134"/>
      <c r="C44" s="135"/>
      <c r="D44" s="135"/>
      <c r="E44" s="136"/>
      <c r="F44" s="136"/>
      <c r="G44" s="136"/>
      <c r="H44" s="136"/>
      <c r="I44" s="155"/>
      <c r="J44" s="136"/>
      <c r="K44" s="134"/>
      <c r="L44" s="134"/>
      <c r="M44" s="134"/>
      <c r="N44" s="134"/>
      <c r="O44" s="134"/>
      <c r="P44" s="134"/>
      <c r="Q44" s="137"/>
      <c r="R44" s="137"/>
      <c r="S44" s="137"/>
      <c r="T44" s="138"/>
      <c r="U44" s="134"/>
      <c r="V44" s="134"/>
      <c r="W44" s="134"/>
      <c r="X44" s="134"/>
      <c r="Y44" s="134"/>
      <c r="Z44" s="134"/>
      <c r="AA44" s="139"/>
    </row>
    <row r="45" spans="1:27" x14ac:dyDescent="0.25">
      <c r="A45" s="128">
        <v>40</v>
      </c>
      <c r="B45" s="134"/>
      <c r="C45" s="135"/>
      <c r="D45" s="135"/>
      <c r="E45" s="136"/>
      <c r="F45" s="136"/>
      <c r="G45" s="136"/>
      <c r="H45" s="136"/>
      <c r="I45" s="155"/>
      <c r="J45" s="136"/>
      <c r="K45" s="134"/>
      <c r="L45" s="134"/>
      <c r="M45" s="134"/>
      <c r="N45" s="134"/>
      <c r="O45" s="134"/>
      <c r="P45" s="134"/>
      <c r="Q45" s="137"/>
      <c r="R45" s="137"/>
      <c r="S45" s="137"/>
      <c r="T45" s="138"/>
      <c r="U45" s="134"/>
      <c r="V45" s="134"/>
      <c r="W45" s="134"/>
      <c r="X45" s="134"/>
      <c r="Y45" s="134"/>
      <c r="Z45" s="134"/>
      <c r="AA45" s="139"/>
    </row>
    <row r="46" spans="1:27" x14ac:dyDescent="0.25">
      <c r="A46" s="128">
        <v>41</v>
      </c>
      <c r="B46" s="134"/>
      <c r="C46" s="135"/>
      <c r="D46" s="135"/>
      <c r="E46" s="136"/>
      <c r="F46" s="136"/>
      <c r="G46" s="136"/>
      <c r="H46" s="136"/>
      <c r="I46" s="155"/>
      <c r="J46" s="136"/>
      <c r="K46" s="134"/>
      <c r="L46" s="134"/>
      <c r="M46" s="134"/>
      <c r="N46" s="134"/>
      <c r="O46" s="134"/>
      <c r="P46" s="134"/>
      <c r="Q46" s="137"/>
      <c r="R46" s="137"/>
      <c r="S46" s="137"/>
      <c r="T46" s="138"/>
      <c r="U46" s="134"/>
      <c r="V46" s="134"/>
      <c r="W46" s="134"/>
      <c r="X46" s="134"/>
      <c r="Y46" s="134"/>
      <c r="Z46" s="134"/>
      <c r="AA46" s="139"/>
    </row>
    <row r="47" spans="1:27" x14ac:dyDescent="0.25">
      <c r="A47" s="128">
        <v>42</v>
      </c>
      <c r="B47" s="134"/>
      <c r="C47" s="135"/>
      <c r="D47" s="135"/>
      <c r="E47" s="136"/>
      <c r="F47" s="136"/>
      <c r="G47" s="136"/>
      <c r="H47" s="136"/>
      <c r="I47" s="155"/>
      <c r="J47" s="136"/>
      <c r="K47" s="134"/>
      <c r="L47" s="134"/>
      <c r="M47" s="134"/>
      <c r="N47" s="134"/>
      <c r="O47" s="134"/>
      <c r="P47" s="134"/>
      <c r="Q47" s="137"/>
      <c r="R47" s="137"/>
      <c r="S47" s="137"/>
      <c r="T47" s="138"/>
      <c r="U47" s="134"/>
      <c r="V47" s="134"/>
      <c r="W47" s="134"/>
      <c r="X47" s="134"/>
      <c r="Y47" s="134"/>
      <c r="Z47" s="134"/>
      <c r="AA47" s="139"/>
    </row>
    <row r="48" spans="1:27" x14ac:dyDescent="0.25">
      <c r="A48" s="128">
        <v>43</v>
      </c>
      <c r="B48" s="134"/>
      <c r="C48" s="135"/>
      <c r="D48" s="135"/>
      <c r="E48" s="136"/>
      <c r="F48" s="136"/>
      <c r="G48" s="136"/>
      <c r="H48" s="136"/>
      <c r="I48" s="155"/>
      <c r="J48" s="136"/>
      <c r="K48" s="134"/>
      <c r="L48" s="134"/>
      <c r="M48" s="134"/>
      <c r="N48" s="134"/>
      <c r="O48" s="134"/>
      <c r="P48" s="134"/>
      <c r="Q48" s="137"/>
      <c r="R48" s="137"/>
      <c r="S48" s="137"/>
      <c r="T48" s="138"/>
      <c r="U48" s="134"/>
      <c r="V48" s="134"/>
      <c r="W48" s="134"/>
      <c r="X48" s="134"/>
      <c r="Y48" s="134"/>
      <c r="Z48" s="134"/>
      <c r="AA48" s="139"/>
    </row>
    <row r="49" spans="1:27" x14ac:dyDescent="0.25">
      <c r="A49" s="128">
        <v>44</v>
      </c>
      <c r="B49" s="134"/>
      <c r="C49" s="135"/>
      <c r="D49" s="135"/>
      <c r="E49" s="136"/>
      <c r="F49" s="136"/>
      <c r="G49" s="136"/>
      <c r="H49" s="136"/>
      <c r="I49" s="155"/>
      <c r="J49" s="136"/>
      <c r="K49" s="134"/>
      <c r="L49" s="134"/>
      <c r="M49" s="134"/>
      <c r="N49" s="134"/>
      <c r="O49" s="134"/>
      <c r="P49" s="134"/>
      <c r="Q49" s="137"/>
      <c r="R49" s="137"/>
      <c r="S49" s="137"/>
      <c r="T49" s="138"/>
      <c r="U49" s="134"/>
      <c r="V49" s="134"/>
      <c r="W49" s="134"/>
      <c r="X49" s="134"/>
      <c r="Y49" s="134"/>
      <c r="Z49" s="134"/>
      <c r="AA49" s="139"/>
    </row>
    <row r="50" spans="1:27" x14ac:dyDescent="0.25">
      <c r="A50" s="128">
        <v>45</v>
      </c>
      <c r="B50" s="134"/>
      <c r="C50" s="135"/>
      <c r="D50" s="135"/>
      <c r="E50" s="136"/>
      <c r="F50" s="136"/>
      <c r="G50" s="136"/>
      <c r="H50" s="136"/>
      <c r="I50" s="155"/>
      <c r="J50" s="136"/>
      <c r="K50" s="134"/>
      <c r="L50" s="134"/>
      <c r="M50" s="134"/>
      <c r="N50" s="134"/>
      <c r="O50" s="134"/>
      <c r="P50" s="134"/>
      <c r="Q50" s="137"/>
      <c r="R50" s="137"/>
      <c r="S50" s="137"/>
      <c r="T50" s="138"/>
      <c r="U50" s="134"/>
      <c r="V50" s="134"/>
      <c r="W50" s="134"/>
      <c r="X50" s="134"/>
      <c r="Y50" s="134"/>
      <c r="Z50" s="134"/>
      <c r="AA50" s="139"/>
    </row>
    <row r="51" spans="1:27" x14ac:dyDescent="0.25">
      <c r="A51" s="128">
        <v>46</v>
      </c>
      <c r="B51" s="134"/>
      <c r="C51" s="135"/>
      <c r="D51" s="135"/>
      <c r="E51" s="136"/>
      <c r="F51" s="136"/>
      <c r="G51" s="136"/>
      <c r="H51" s="136"/>
      <c r="I51" s="155"/>
      <c r="J51" s="136"/>
      <c r="K51" s="134"/>
      <c r="L51" s="134"/>
      <c r="M51" s="134"/>
      <c r="N51" s="134"/>
      <c r="O51" s="134"/>
      <c r="P51" s="134"/>
      <c r="Q51" s="137"/>
      <c r="R51" s="137"/>
      <c r="S51" s="137"/>
      <c r="T51" s="138"/>
      <c r="U51" s="134"/>
      <c r="V51" s="134"/>
      <c r="W51" s="134"/>
      <c r="X51" s="134"/>
      <c r="Y51" s="134"/>
      <c r="Z51" s="134"/>
      <c r="AA51" s="139"/>
    </row>
    <row r="52" spans="1:27" x14ac:dyDescent="0.25">
      <c r="A52" s="128">
        <v>47</v>
      </c>
      <c r="B52" s="134"/>
      <c r="C52" s="135"/>
      <c r="D52" s="135"/>
      <c r="E52" s="136"/>
      <c r="F52" s="136"/>
      <c r="G52" s="136"/>
      <c r="H52" s="136"/>
      <c r="I52" s="155"/>
      <c r="J52" s="136"/>
      <c r="K52" s="134"/>
      <c r="L52" s="134"/>
      <c r="M52" s="134"/>
      <c r="N52" s="134"/>
      <c r="O52" s="134"/>
      <c r="P52" s="134"/>
      <c r="Q52" s="137"/>
      <c r="R52" s="137"/>
      <c r="S52" s="137"/>
      <c r="T52" s="138"/>
      <c r="U52" s="134"/>
      <c r="V52" s="134"/>
      <c r="W52" s="134"/>
      <c r="X52" s="134"/>
      <c r="Y52" s="134"/>
      <c r="Z52" s="134"/>
      <c r="AA52" s="139"/>
    </row>
    <row r="53" spans="1:27" x14ac:dyDescent="0.25">
      <c r="A53" s="128">
        <v>48</v>
      </c>
      <c r="B53" s="134"/>
      <c r="C53" s="135"/>
      <c r="D53" s="135"/>
      <c r="E53" s="136"/>
      <c r="F53" s="136"/>
      <c r="G53" s="136"/>
      <c r="H53" s="136"/>
      <c r="I53" s="155"/>
      <c r="J53" s="136"/>
      <c r="K53" s="134"/>
      <c r="L53" s="134"/>
      <c r="M53" s="134"/>
      <c r="N53" s="134"/>
      <c r="O53" s="134"/>
      <c r="P53" s="134"/>
      <c r="Q53" s="137"/>
      <c r="R53" s="137"/>
      <c r="S53" s="137"/>
      <c r="T53" s="138"/>
      <c r="U53" s="134"/>
      <c r="V53" s="134"/>
      <c r="W53" s="134"/>
      <c r="X53" s="134"/>
      <c r="Y53" s="134"/>
      <c r="Z53" s="134"/>
      <c r="AA53" s="139"/>
    </row>
    <row r="54" spans="1:27" x14ac:dyDescent="0.25">
      <c r="A54" s="128">
        <v>49</v>
      </c>
      <c r="B54" s="134"/>
      <c r="C54" s="135"/>
      <c r="D54" s="135"/>
      <c r="E54" s="136"/>
      <c r="F54" s="136"/>
      <c r="G54" s="136"/>
      <c r="H54" s="136"/>
      <c r="I54" s="155"/>
      <c r="J54" s="136"/>
      <c r="K54" s="134"/>
      <c r="L54" s="134"/>
      <c r="M54" s="134"/>
      <c r="N54" s="134"/>
      <c r="O54" s="134"/>
      <c r="P54" s="134"/>
      <c r="Q54" s="137"/>
      <c r="R54" s="137"/>
      <c r="S54" s="137"/>
      <c r="T54" s="138"/>
      <c r="U54" s="134"/>
      <c r="V54" s="134"/>
      <c r="W54" s="134"/>
      <c r="X54" s="134"/>
      <c r="Y54" s="134"/>
      <c r="Z54" s="134"/>
      <c r="AA54" s="139"/>
    </row>
    <row r="55" spans="1:27" ht="14.4" thickBot="1" x14ac:dyDescent="0.3">
      <c r="A55" s="141">
        <v>50</v>
      </c>
      <c r="B55" s="142"/>
      <c r="C55" s="143"/>
      <c r="D55" s="143"/>
      <c r="E55" s="144"/>
      <c r="F55" s="144"/>
      <c r="G55" s="144"/>
      <c r="H55" s="144"/>
      <c r="I55" s="156"/>
      <c r="J55" s="144"/>
      <c r="K55" s="142"/>
      <c r="L55" s="142"/>
      <c r="M55" s="142"/>
      <c r="N55" s="142"/>
      <c r="O55" s="142"/>
      <c r="P55" s="142"/>
      <c r="Q55" s="145"/>
      <c r="R55" s="145"/>
      <c r="S55" s="145"/>
      <c r="T55" s="146"/>
      <c r="U55" s="142"/>
      <c r="V55" s="142"/>
      <c r="W55" s="142"/>
      <c r="X55" s="142"/>
      <c r="Y55" s="142"/>
      <c r="Z55" s="142"/>
      <c r="AA55" s="147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3"/>
  <sheetViews>
    <sheetView topLeftCell="E7" workbookViewId="0">
      <selection activeCell="I8" sqref="I8"/>
    </sheetView>
  </sheetViews>
  <sheetFormatPr baseColWidth="10" defaultRowHeight="14.4" x14ac:dyDescent="0.3"/>
  <cols>
    <col min="1" max="1" width="8" customWidth="1"/>
    <col min="2" max="2" width="33.88671875" customWidth="1"/>
    <col min="3" max="3" width="25.6640625" customWidth="1"/>
    <col min="4" max="4" width="33" customWidth="1"/>
    <col min="5" max="6" width="27.6640625" customWidth="1"/>
    <col min="7" max="7" width="26.109375" customWidth="1"/>
    <col min="8" max="8" width="16" customWidth="1"/>
    <col min="9" max="9" width="17" customWidth="1"/>
    <col min="10" max="10" width="24.6640625" customWidth="1"/>
    <col min="11" max="11" width="39.88671875" customWidth="1"/>
  </cols>
  <sheetData>
    <row r="1" spans="1:11" ht="42.75" customHeight="1" x14ac:dyDescent="0.3">
      <c r="A1" s="222" t="s">
        <v>168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22.5" customHeight="1" x14ac:dyDescent="0.3">
      <c r="A2" s="223" t="s">
        <v>184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3.5" customHeight="1" thickBot="1" x14ac:dyDescent="0.3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63.75" customHeight="1" x14ac:dyDescent="0.3">
      <c r="A4" s="224" t="s">
        <v>169</v>
      </c>
      <c r="B4" s="226" t="s">
        <v>170</v>
      </c>
      <c r="C4" s="226" t="s">
        <v>171</v>
      </c>
      <c r="D4" s="226" t="s">
        <v>172</v>
      </c>
      <c r="E4" s="226"/>
      <c r="F4" s="232" t="s">
        <v>202</v>
      </c>
      <c r="G4" s="226" t="s">
        <v>173</v>
      </c>
      <c r="H4" s="226" t="s">
        <v>174</v>
      </c>
      <c r="I4" s="226"/>
      <c r="J4" s="228" t="s">
        <v>175</v>
      </c>
      <c r="K4" s="230" t="s">
        <v>6</v>
      </c>
    </row>
    <row r="5" spans="1:11" x14ac:dyDescent="0.3">
      <c r="A5" s="225"/>
      <c r="B5" s="227"/>
      <c r="C5" s="227"/>
      <c r="D5" s="178" t="s">
        <v>7</v>
      </c>
      <c r="E5" s="178" t="s">
        <v>8</v>
      </c>
      <c r="F5" s="233"/>
      <c r="G5" s="227"/>
      <c r="H5" s="179" t="s">
        <v>176</v>
      </c>
      <c r="I5" s="179" t="s">
        <v>177</v>
      </c>
      <c r="J5" s="229"/>
      <c r="K5" s="231"/>
    </row>
    <row r="6" spans="1:11" s="185" customFormat="1" ht="113.25" customHeight="1" x14ac:dyDescent="0.3">
      <c r="A6" s="180">
        <v>1</v>
      </c>
      <c r="B6" s="181" t="s">
        <v>188</v>
      </c>
      <c r="C6" s="218" t="s">
        <v>99</v>
      </c>
      <c r="D6" s="181" t="s">
        <v>109</v>
      </c>
      <c r="E6" s="181" t="s">
        <v>192</v>
      </c>
      <c r="F6" s="234" t="s">
        <v>182</v>
      </c>
      <c r="G6" s="220" t="s">
        <v>183</v>
      </c>
      <c r="H6" s="182" t="s">
        <v>178</v>
      </c>
      <c r="I6" s="182"/>
      <c r="J6" s="183">
        <v>18</v>
      </c>
      <c r="K6" s="184" t="s">
        <v>179</v>
      </c>
    </row>
    <row r="7" spans="1:11" s="185" customFormat="1" ht="99.75" customHeight="1" x14ac:dyDescent="0.3">
      <c r="A7" s="180">
        <v>2</v>
      </c>
      <c r="B7" s="186" t="s">
        <v>194</v>
      </c>
      <c r="C7" s="218"/>
      <c r="D7" s="181" t="s">
        <v>133</v>
      </c>
      <c r="E7" s="181" t="s">
        <v>195</v>
      </c>
      <c r="F7" s="235"/>
      <c r="G7" s="220"/>
      <c r="H7" s="182" t="s">
        <v>178</v>
      </c>
      <c r="I7" s="182"/>
      <c r="J7" s="183">
        <v>17.07</v>
      </c>
      <c r="K7" s="184" t="s">
        <v>179</v>
      </c>
    </row>
    <row r="8" spans="1:11" s="185" customFormat="1" ht="90" customHeight="1" x14ac:dyDescent="0.3">
      <c r="A8" s="180">
        <v>3</v>
      </c>
      <c r="B8" s="181" t="s">
        <v>162</v>
      </c>
      <c r="C8" s="218"/>
      <c r="D8" s="181" t="s">
        <v>120</v>
      </c>
      <c r="E8" s="181"/>
      <c r="F8" s="235"/>
      <c r="G8" s="220"/>
      <c r="H8" s="182" t="s">
        <v>178</v>
      </c>
      <c r="I8" s="182"/>
      <c r="J8" s="183">
        <v>15.76</v>
      </c>
      <c r="K8" s="184" t="s">
        <v>179</v>
      </c>
    </row>
    <row r="9" spans="1:11" s="185" customFormat="1" ht="107.25" customHeight="1" x14ac:dyDescent="0.3">
      <c r="A9" s="180">
        <v>4</v>
      </c>
      <c r="B9" s="181" t="s">
        <v>193</v>
      </c>
      <c r="C9" s="218"/>
      <c r="D9" s="181" t="s">
        <v>126</v>
      </c>
      <c r="E9" s="181" t="s">
        <v>127</v>
      </c>
      <c r="F9" s="235"/>
      <c r="G9" s="220"/>
      <c r="H9" s="182"/>
      <c r="I9" s="182" t="s">
        <v>178</v>
      </c>
      <c r="J9" s="183">
        <v>0</v>
      </c>
      <c r="K9" s="184" t="s">
        <v>180</v>
      </c>
    </row>
    <row r="10" spans="1:11" ht="81" customHeight="1" x14ac:dyDescent="0.3">
      <c r="A10" s="187">
        <v>5</v>
      </c>
      <c r="B10" s="120" t="s">
        <v>196</v>
      </c>
      <c r="C10" s="218"/>
      <c r="D10" s="120" t="s">
        <v>142</v>
      </c>
      <c r="E10" s="120" t="s">
        <v>143</v>
      </c>
      <c r="F10" s="235"/>
      <c r="G10" s="220"/>
      <c r="H10" s="188"/>
      <c r="I10" s="188" t="s">
        <v>178</v>
      </c>
      <c r="J10" s="189">
        <v>0</v>
      </c>
      <c r="K10" s="190" t="s">
        <v>199</v>
      </c>
    </row>
    <row r="11" spans="1:11" s="185" customFormat="1" ht="88.5" customHeight="1" x14ac:dyDescent="0.3">
      <c r="A11" s="180">
        <v>6</v>
      </c>
      <c r="B11" s="181" t="s">
        <v>197</v>
      </c>
      <c r="C11" s="218"/>
      <c r="D11" s="181" t="s">
        <v>148</v>
      </c>
      <c r="E11" s="181" t="s">
        <v>149</v>
      </c>
      <c r="F11" s="235"/>
      <c r="G11" s="220"/>
      <c r="H11" s="182"/>
      <c r="I11" s="182" t="s">
        <v>178</v>
      </c>
      <c r="J11" s="183">
        <v>0</v>
      </c>
      <c r="K11" s="184" t="s">
        <v>200</v>
      </c>
    </row>
    <row r="12" spans="1:11" s="185" customFormat="1" ht="81.75" customHeight="1" thickBot="1" x14ac:dyDescent="0.35">
      <c r="A12" s="191">
        <v>7</v>
      </c>
      <c r="B12" s="192" t="s">
        <v>198</v>
      </c>
      <c r="C12" s="219"/>
      <c r="D12" s="192" t="s">
        <v>159</v>
      </c>
      <c r="E12" s="192" t="s">
        <v>160</v>
      </c>
      <c r="F12" s="236"/>
      <c r="G12" s="221"/>
      <c r="H12" s="193"/>
      <c r="I12" s="193" t="s">
        <v>178</v>
      </c>
      <c r="J12" s="194">
        <v>0</v>
      </c>
      <c r="K12" s="195" t="s">
        <v>181</v>
      </c>
    </row>
    <row r="13" spans="1:11" ht="17.399999999999999" x14ac:dyDescent="0.3">
      <c r="A13" s="176" t="s">
        <v>201</v>
      </c>
      <c r="B13" s="196"/>
      <c r="C13" s="196"/>
      <c r="D13" s="196"/>
      <c r="E13" s="196"/>
      <c r="F13" s="196"/>
      <c r="G13" s="197"/>
      <c r="H13" s="198"/>
      <c r="I13" s="199"/>
      <c r="J13" s="200"/>
      <c r="K13" s="201"/>
    </row>
  </sheetData>
  <sheetProtection algorithmName="SHA-512" hashValue="cyAea5rXxj6WGqNvtPAVZXO1Pfx4sCVOK8aoOHaXrwpugG2BhXT6K9Kafs/8Hyha3+/LvsHATan1bM0a/sAokA==" saltValue="8STKK3nJ4nQHetlqnxIW/w==" spinCount="100000" sheet="1" objects="1" scenarios="1"/>
  <mergeCells count="14">
    <mergeCell ref="C6:C12"/>
    <mergeCell ref="G6:G12"/>
    <mergeCell ref="A1:K1"/>
    <mergeCell ref="A2:K2"/>
    <mergeCell ref="A4:A5"/>
    <mergeCell ref="B4:B5"/>
    <mergeCell ref="C4:C5"/>
    <mergeCell ref="D4:E4"/>
    <mergeCell ref="G4:G5"/>
    <mergeCell ref="H4:I4"/>
    <mergeCell ref="J4:J5"/>
    <mergeCell ref="K4:K5"/>
    <mergeCell ref="F4:F5"/>
    <mergeCell ref="F6:F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" zoomScaleNormal="100" workbookViewId="0">
      <selection activeCell="O36" sqref="O3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65"/>
      <c r="B1" s="366"/>
      <c r="C1" s="366"/>
      <c r="D1" s="366"/>
      <c r="E1" s="367"/>
      <c r="F1" s="363" t="s">
        <v>9</v>
      </c>
      <c r="G1" s="363"/>
      <c r="H1" s="363"/>
      <c r="I1" s="363"/>
      <c r="J1" s="363"/>
      <c r="K1" s="363"/>
      <c r="L1" s="363"/>
      <c r="M1" s="363"/>
      <c r="N1" s="363"/>
      <c r="O1" s="364"/>
    </row>
    <row r="2" spans="1:17" ht="45" customHeight="1" thickBot="1" x14ac:dyDescent="0.35">
      <c r="A2" s="368"/>
      <c r="B2" s="369"/>
      <c r="C2" s="369"/>
      <c r="D2" s="369"/>
      <c r="E2" s="370"/>
      <c r="F2" s="363" t="s">
        <v>10</v>
      </c>
      <c r="G2" s="363"/>
      <c r="H2" s="363"/>
      <c r="I2" s="363"/>
      <c r="J2" s="363"/>
      <c r="K2" s="363"/>
      <c r="L2" s="363"/>
      <c r="M2" s="363"/>
      <c r="N2" s="363"/>
      <c r="O2" s="364"/>
      <c r="Q2" s="152" t="str">
        <f ca="1">MID(CELL("nombrearchivo",'ARNOLDO BARBOSA'!E10),FIND("]", CELL("nombrearchivo",'ARNOLDO BARBOSA'!E10),1)+1,LEN(CELL("nombrearchivo",'ARNOLDO BARBOSA'!E10))-FIND("]",CELL("nombrearchivo",'ARNOLDO BARBOSA'!E10),1))</f>
        <v>ARNOLDO BARBOSA</v>
      </c>
    </row>
    <row r="3" spans="1:17" ht="19.5" customHeight="1" thickBot="1" x14ac:dyDescent="0.35">
      <c r="A3" s="371"/>
      <c r="B3" s="372"/>
      <c r="C3" s="372"/>
      <c r="D3" s="372"/>
      <c r="E3" s="373"/>
      <c r="F3" s="363" t="s">
        <v>95</v>
      </c>
      <c r="G3" s="363"/>
      <c r="H3" s="363"/>
      <c r="I3" s="363"/>
      <c r="J3" s="363"/>
      <c r="K3" s="363"/>
      <c r="L3" s="363"/>
      <c r="M3" s="363"/>
      <c r="N3" s="363"/>
      <c r="O3" s="364"/>
      <c r="Q3" s="152"/>
    </row>
    <row r="4" spans="1:17" ht="15.6" x14ac:dyDescent="0.3">
      <c r="A4" s="361" t="s">
        <v>11</v>
      </c>
      <c r="B4" s="362"/>
      <c r="C4" s="362"/>
      <c r="D4" s="362"/>
      <c r="E4" s="374" t="str">
        <f>GENERAL!AC$2</f>
        <v>PLANTA</v>
      </c>
      <c r="F4" s="374"/>
      <c r="G4" s="374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335" t="s">
        <v>12</v>
      </c>
      <c r="B5" s="336"/>
      <c r="C5" s="336"/>
      <c r="D5" s="336"/>
      <c r="E5" s="375" t="str">
        <f>GENERAL!A$2</f>
        <v>CS-P-08-4</v>
      </c>
      <c r="F5" s="375"/>
      <c r="G5" s="375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3">
      <c r="A9" s="337" t="s">
        <v>15</v>
      </c>
      <c r="B9" s="338"/>
      <c r="C9" s="341" t="s">
        <v>16</v>
      </c>
      <c r="D9" s="14"/>
      <c r="E9" s="354" t="s">
        <v>17</v>
      </c>
      <c r="F9" s="355"/>
      <c r="G9" s="354" t="s">
        <v>18</v>
      </c>
      <c r="H9" s="355"/>
      <c r="I9" s="343" t="s">
        <v>19</v>
      </c>
      <c r="J9" s="343" t="s">
        <v>20</v>
      </c>
      <c r="K9" s="343" t="s">
        <v>21</v>
      </c>
      <c r="L9" s="359" t="s">
        <v>22</v>
      </c>
      <c r="M9" s="345"/>
      <c r="N9" s="345"/>
      <c r="O9" s="347" t="s">
        <v>23</v>
      </c>
    </row>
    <row r="10" spans="1:17" ht="31.5" customHeight="1" thickBot="1" x14ac:dyDescent="0.35">
      <c r="A10" s="339"/>
      <c r="B10" s="340"/>
      <c r="C10" s="342"/>
      <c r="D10" s="16"/>
      <c r="E10" s="342"/>
      <c r="F10" s="356"/>
      <c r="G10" s="342"/>
      <c r="H10" s="356"/>
      <c r="I10" s="344"/>
      <c r="J10" s="344"/>
      <c r="K10" s="344"/>
      <c r="L10" s="360"/>
      <c r="M10" s="346"/>
      <c r="N10" s="346"/>
      <c r="O10" s="348"/>
    </row>
    <row r="11" spans="1:17" ht="44.25" customHeight="1" thickBot="1" x14ac:dyDescent="0.35">
      <c r="A11" s="349" t="s">
        <v>162</v>
      </c>
      <c r="B11" s="350"/>
      <c r="C11" s="17">
        <f>O15</f>
        <v>4</v>
      </c>
      <c r="D11" s="18"/>
      <c r="E11" s="357">
        <f>O17</f>
        <v>0</v>
      </c>
      <c r="F11" s="358"/>
      <c r="G11" s="357">
        <f>O19</f>
        <v>0</v>
      </c>
      <c r="H11" s="358"/>
      <c r="I11" s="19">
        <f>O21</f>
        <v>0</v>
      </c>
      <c r="J11" s="19">
        <f>O28</f>
        <v>5</v>
      </c>
      <c r="K11" s="19">
        <f>O33</f>
        <v>2.71</v>
      </c>
      <c r="L11" s="20">
        <f>O38</f>
        <v>4.05</v>
      </c>
      <c r="M11" s="21"/>
      <c r="N11" s="21"/>
      <c r="O11" s="22">
        <f>IF( SUM(C11:L11)&lt;=30,SUM(C11:L11),"EXCEDE LOS 30 PUNTOS")</f>
        <v>15.760000000000002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51" t="s">
        <v>24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3"/>
      <c r="O13" s="25" t="s">
        <v>25</v>
      </c>
    </row>
    <row r="14" spans="1:17" ht="23.4" thickBot="1" x14ac:dyDescent="0.35">
      <c r="A14" s="318" t="s">
        <v>26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20"/>
      <c r="N14" s="7"/>
      <c r="O14" s="24"/>
    </row>
    <row r="15" spans="1:17" ht="31.5" customHeight="1" thickBot="1" x14ac:dyDescent="0.35">
      <c r="A15" s="268" t="s">
        <v>27</v>
      </c>
      <c r="B15" s="270"/>
      <c r="C15" s="26"/>
      <c r="D15" s="321" t="s">
        <v>120</v>
      </c>
      <c r="E15" s="322"/>
      <c r="F15" s="322"/>
      <c r="G15" s="322"/>
      <c r="H15" s="322"/>
      <c r="I15" s="322"/>
      <c r="J15" s="322"/>
      <c r="K15" s="322"/>
      <c r="L15" s="322"/>
      <c r="M15" s="323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32" t="s">
        <v>110</v>
      </c>
      <c r="F17" s="333"/>
      <c r="G17" s="333"/>
      <c r="H17" s="333"/>
      <c r="I17" s="333"/>
      <c r="J17" s="333"/>
      <c r="K17" s="333"/>
      <c r="L17" s="333"/>
      <c r="M17" s="334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33"/>
      <c r="E19" s="333" t="s">
        <v>110</v>
      </c>
      <c r="F19" s="333"/>
      <c r="G19" s="333"/>
      <c r="H19" s="333"/>
      <c r="I19" s="333"/>
      <c r="J19" s="333"/>
      <c r="K19" s="333"/>
      <c r="L19" s="333"/>
      <c r="M19" s="334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29" t="s">
        <v>110</v>
      </c>
      <c r="E21" s="330"/>
      <c r="F21" s="330"/>
      <c r="G21" s="330"/>
      <c r="H21" s="330"/>
      <c r="I21" s="330"/>
      <c r="J21" s="330"/>
      <c r="K21" s="330"/>
      <c r="L21" s="330"/>
      <c r="M21" s="331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315" t="s">
        <v>31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7"/>
      <c r="O23" s="151">
        <f>IF( SUM(O15:O21)&lt;=10,SUM(O15:O21),"EXCEDE LOS 10 PUNTOS VALIDOS")</f>
        <v>4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18" t="s">
        <v>32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20"/>
      <c r="N25" s="7"/>
      <c r="O25" s="38"/>
    </row>
    <row r="26" spans="1:18" ht="105" customHeight="1" thickBot="1" x14ac:dyDescent="0.35">
      <c r="A26" s="268" t="s">
        <v>33</v>
      </c>
      <c r="B26" s="270"/>
      <c r="C26" s="26"/>
      <c r="D26" s="321" t="s">
        <v>185</v>
      </c>
      <c r="E26" s="322"/>
      <c r="F26" s="322"/>
      <c r="G26" s="322"/>
      <c r="H26" s="322"/>
      <c r="I26" s="322"/>
      <c r="J26" s="322"/>
      <c r="K26" s="322"/>
      <c r="L26" s="322"/>
      <c r="M26" s="323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315" t="s">
        <v>34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7"/>
      <c r="N28" s="36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18" t="s">
        <v>35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20"/>
      <c r="N30" s="43"/>
      <c r="O30" s="38"/>
    </row>
    <row r="31" spans="1:18" ht="104.25" customHeight="1" thickBot="1" x14ac:dyDescent="0.35">
      <c r="A31" s="268" t="s">
        <v>36</v>
      </c>
      <c r="B31" s="270"/>
      <c r="C31" s="26"/>
      <c r="D31" s="321" t="s">
        <v>163</v>
      </c>
      <c r="E31" s="322"/>
      <c r="F31" s="322"/>
      <c r="G31" s="322"/>
      <c r="H31" s="322"/>
      <c r="I31" s="322"/>
      <c r="J31" s="322"/>
      <c r="K31" s="322"/>
      <c r="L31" s="322"/>
      <c r="M31" s="323"/>
      <c r="N31" s="27"/>
      <c r="O31" s="28">
        <v>2.71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5" t="s">
        <v>37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7"/>
      <c r="N33" s="36"/>
      <c r="O33" s="151">
        <f>IF(O31&lt;=5,O31,"EXCEDE LOS 5 PUNTOS PERMITIDOS")</f>
        <v>2.71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18" t="s">
        <v>38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20"/>
      <c r="N35" s="7"/>
      <c r="O35" s="38"/>
    </row>
    <row r="36" spans="1:15" ht="213" customHeight="1" thickBot="1" x14ac:dyDescent="0.35">
      <c r="A36" s="324" t="s">
        <v>39</v>
      </c>
      <c r="B36" s="325"/>
      <c r="C36" s="26"/>
      <c r="D36" s="321" t="s">
        <v>164</v>
      </c>
      <c r="E36" s="322"/>
      <c r="F36" s="322"/>
      <c r="G36" s="322"/>
      <c r="H36" s="322"/>
      <c r="I36" s="322"/>
      <c r="J36" s="322"/>
      <c r="K36" s="322"/>
      <c r="L36" s="322"/>
      <c r="M36" s="323"/>
      <c r="N36" s="27"/>
      <c r="O36" s="28">
        <v>4.05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315" t="s">
        <v>40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7"/>
      <c r="N38" s="36"/>
      <c r="O38" s="151">
        <f>IF(O36&lt;=10,O36,"EXCEDE LOS 10 PUNTOS PERMITIDOS")</f>
        <v>4.05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26" t="s">
        <v>23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8"/>
      <c r="N41" s="46"/>
      <c r="O41" s="47">
        <f>IF((O23+O28+O33+O38)&lt;=30,(O23+O28+O33+O38),"ERROR EXCEDE LOS 30 PUNTOS")</f>
        <v>15.760000000000002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09" t="s">
        <v>43</v>
      </c>
      <c r="B58" s="310"/>
      <c r="C58" s="310"/>
      <c r="D58" s="310"/>
      <c r="E58" s="310"/>
      <c r="F58" s="313"/>
      <c r="G58" s="313"/>
      <c r="H58" s="314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99"/>
      <c r="G59" s="299"/>
      <c r="H59" s="29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84" t="s">
        <v>51</v>
      </c>
      <c r="C60" s="300"/>
      <c r="D60" s="300"/>
      <c r="E60" s="300"/>
      <c r="F60" s="285"/>
      <c r="G60" s="285"/>
      <c r="H60" s="285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300" t="s">
        <v>52</v>
      </c>
      <c r="C61" s="300"/>
      <c r="D61" s="300"/>
      <c r="E61" s="300"/>
      <c r="F61" s="285"/>
      <c r="G61" s="285"/>
      <c r="H61" s="285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300" t="s">
        <v>54</v>
      </c>
      <c r="C62" s="300"/>
      <c r="D62" s="300"/>
      <c r="E62" s="300"/>
      <c r="F62" s="285"/>
      <c r="G62" s="285"/>
      <c r="H62" s="285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300" t="s">
        <v>55</v>
      </c>
      <c r="C63" s="300"/>
      <c r="D63" s="300"/>
      <c r="E63" s="300"/>
      <c r="F63" s="285"/>
      <c r="G63" s="285"/>
      <c r="H63" s="285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300" t="s">
        <v>56</v>
      </c>
      <c r="C64" s="300"/>
      <c r="D64" s="300"/>
      <c r="E64" s="300"/>
      <c r="F64" s="285"/>
      <c r="G64" s="285"/>
      <c r="H64" s="285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1" t="s">
        <v>58</v>
      </c>
      <c r="C65" s="301"/>
      <c r="D65" s="301"/>
      <c r="E65" s="301"/>
      <c r="F65" s="267"/>
      <c r="G65" s="267"/>
      <c r="H65" s="267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2" t="s">
        <v>59</v>
      </c>
      <c r="B66" s="303"/>
      <c r="C66" s="303"/>
      <c r="D66" s="303"/>
      <c r="E66" s="303"/>
      <c r="F66" s="303"/>
      <c r="G66" s="303"/>
      <c r="H66" s="303"/>
      <c r="I66" s="304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5" t="s">
        <v>60</v>
      </c>
      <c r="B67" s="306"/>
      <c r="C67" s="306"/>
      <c r="D67" s="306"/>
      <c r="E67" s="306"/>
      <c r="F67" s="306"/>
      <c r="G67" s="306"/>
      <c r="H67" s="306"/>
      <c r="I67" s="306"/>
      <c r="J67" s="307"/>
      <c r="K67" s="307"/>
      <c r="L67" s="308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09" t="s">
        <v>61</v>
      </c>
      <c r="B69" s="310"/>
      <c r="C69" s="310"/>
      <c r="D69" s="310"/>
      <c r="E69" s="310"/>
      <c r="F69" s="310"/>
      <c r="G69" s="310"/>
      <c r="H69" s="311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6.8" thickTop="1" thickBot="1" x14ac:dyDescent="0.35">
      <c r="A70" s="56">
        <v>1</v>
      </c>
      <c r="B70" s="312" t="s">
        <v>62</v>
      </c>
      <c r="C70" s="312"/>
      <c r="D70" s="312"/>
      <c r="E70" s="312"/>
      <c r="F70" s="299"/>
      <c r="G70" s="299"/>
      <c r="H70" s="29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84" t="s">
        <v>64</v>
      </c>
      <c r="C71" s="284"/>
      <c r="D71" s="284"/>
      <c r="E71" s="284"/>
      <c r="F71" s="285"/>
      <c r="G71" s="285"/>
      <c r="H71" s="285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6" t="s">
        <v>65</v>
      </c>
      <c r="C72" s="266"/>
      <c r="D72" s="266"/>
      <c r="E72" s="266"/>
      <c r="F72" s="267"/>
      <c r="G72" s="267"/>
      <c r="H72" s="267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8" t="s">
        <v>66</v>
      </c>
      <c r="C73" s="269"/>
      <c r="D73" s="269"/>
      <c r="E73" s="269"/>
      <c r="F73" s="269"/>
      <c r="G73" s="269"/>
      <c r="H73" s="269"/>
      <c r="I73" s="27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1" t="s">
        <v>67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3"/>
      <c r="M74" s="80"/>
      <c r="N74" s="43"/>
      <c r="O74" s="75">
        <f>O73/3</f>
        <v>0</v>
      </c>
    </row>
    <row r="75" spans="1:15" ht="18.600000000000001" thickTop="1" thickBot="1" x14ac:dyDescent="0.35">
      <c r="A75" s="274"/>
      <c r="B75" s="275"/>
      <c r="C75" s="275"/>
      <c r="D75" s="275"/>
      <c r="E75" s="275"/>
      <c r="F75" s="275"/>
      <c r="G75" s="275"/>
      <c r="H75" s="275"/>
      <c r="I75" s="275"/>
      <c r="J75" s="275"/>
      <c r="K75" s="276"/>
      <c r="L75" s="276"/>
      <c r="M75" s="80"/>
      <c r="N75" s="43"/>
      <c r="O75" s="90"/>
    </row>
    <row r="76" spans="1:15" ht="27" thickBot="1" x14ac:dyDescent="0.35">
      <c r="A76" s="277" t="s">
        <v>68</v>
      </c>
      <c r="B76" s="278"/>
      <c r="C76" s="278"/>
      <c r="D76" s="278"/>
      <c r="E76" s="278"/>
      <c r="F76" s="278"/>
      <c r="G76" s="278"/>
      <c r="H76" s="279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2" thickBot="1" x14ac:dyDescent="0.35">
      <c r="A77" s="93">
        <v>1</v>
      </c>
      <c r="B77" s="280" t="s">
        <v>69</v>
      </c>
      <c r="C77" s="280"/>
      <c r="D77" s="280"/>
      <c r="E77" s="280"/>
      <c r="F77" s="281"/>
      <c r="G77" s="282"/>
      <c r="H77" s="28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84" t="s">
        <v>70</v>
      </c>
      <c r="C78" s="284"/>
      <c r="D78" s="284"/>
      <c r="E78" s="284"/>
      <c r="F78" s="285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6" t="s">
        <v>71</v>
      </c>
      <c r="C79" s="266"/>
      <c r="D79" s="266"/>
      <c r="E79" s="266"/>
      <c r="F79" s="267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93" t="s">
        <v>73</v>
      </c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5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7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46" t="s">
        <v>75</v>
      </c>
      <c r="B86" s="247"/>
      <c r="C86" s="247"/>
      <c r="D86" s="247"/>
      <c r="E86" s="247"/>
      <c r="F86" s="248"/>
      <c r="G86" s="248"/>
      <c r="H86" s="249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50" t="s">
        <v>76</v>
      </c>
      <c r="C87" s="251"/>
      <c r="D87" s="251"/>
      <c r="E87" s="251"/>
      <c r="F87" s="252"/>
      <c r="G87" s="252"/>
      <c r="H87" s="253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9"/>
      <c r="M93" s="109"/>
      <c r="N93" s="110"/>
      <c r="O93" s="111">
        <f>O41</f>
        <v>15.760000000000002</v>
      </c>
    </row>
    <row r="94" spans="1:15" ht="17.399999999999999" x14ac:dyDescent="0.3">
      <c r="A94" s="237" t="s">
        <v>80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9"/>
      <c r="L94" s="109"/>
      <c r="M94" s="109"/>
      <c r="N94" s="110"/>
      <c r="O94" s="112">
        <f>O67</f>
        <v>0</v>
      </c>
    </row>
    <row r="95" spans="1:15" ht="17.399999999999999" x14ac:dyDescent="0.3">
      <c r="A95" s="237" t="s">
        <v>81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9"/>
      <c r="L95" s="109"/>
      <c r="M95" s="109"/>
      <c r="N95" s="110"/>
      <c r="O95" s="113">
        <f>O74</f>
        <v>0</v>
      </c>
    </row>
    <row r="96" spans="1:15" ht="17.399999999999999" x14ac:dyDescent="0.3">
      <c r="A96" s="237" t="s">
        <v>82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9"/>
      <c r="L96" s="109"/>
      <c r="M96" s="109"/>
      <c r="N96" s="110"/>
      <c r="O96" s="114">
        <f>O81</f>
        <v>0</v>
      </c>
    </row>
    <row r="97" spans="1:15" ht="18" thickBot="1" x14ac:dyDescent="0.35">
      <c r="A97" s="240" t="s">
        <v>83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2"/>
      <c r="L97" s="109"/>
      <c r="M97" s="109"/>
      <c r="N97" s="110"/>
      <c r="O97" s="114">
        <f>O87</f>
        <v>0</v>
      </c>
    </row>
    <row r="98" spans="1:15" ht="24" thickTop="1" thickBot="1" x14ac:dyDescent="0.35">
      <c r="A98" s="243" t="s">
        <v>84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5"/>
      <c r="L98" s="115"/>
      <c r="M98" s="116"/>
      <c r="N98" s="117"/>
      <c r="O98" s="118">
        <f>SUM(O93:O97)</f>
        <v>15.760000000000002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DC4Y6fTmyYTVxMYQeMcLSIO1IM7m7xsjq05XjxZvSH29E5OCjxhPu66TZFsawQKI/1HnYlGfClm58UVraN5Xbg==" saltValue="dVr3IsA5r/o0rYvunEU87Q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0" zoomScaleNormal="100" workbookViewId="0">
      <selection activeCell="K50" sqref="K50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65"/>
      <c r="B1" s="366"/>
      <c r="C1" s="366"/>
      <c r="D1" s="366"/>
      <c r="E1" s="367"/>
      <c r="F1" s="363" t="s">
        <v>9</v>
      </c>
      <c r="G1" s="363"/>
      <c r="H1" s="363"/>
      <c r="I1" s="363"/>
      <c r="J1" s="363"/>
      <c r="K1" s="363"/>
      <c r="L1" s="363"/>
      <c r="M1" s="363"/>
      <c r="N1" s="363"/>
      <c r="O1" s="364"/>
    </row>
    <row r="2" spans="1:17" ht="45" customHeight="1" thickBot="1" x14ac:dyDescent="0.35">
      <c r="A2" s="368"/>
      <c r="B2" s="369"/>
      <c r="C2" s="369"/>
      <c r="D2" s="369"/>
      <c r="E2" s="370"/>
      <c r="F2" s="363" t="s">
        <v>10</v>
      </c>
      <c r="G2" s="363"/>
      <c r="H2" s="363"/>
      <c r="I2" s="363"/>
      <c r="J2" s="363"/>
      <c r="K2" s="363"/>
      <c r="L2" s="363"/>
      <c r="M2" s="363"/>
      <c r="N2" s="363"/>
      <c r="O2" s="364"/>
      <c r="Q2" s="152" t="str">
        <f ca="1">MID(CELL("nombrearchivo",'INES PLATA'!E10),FIND("]", CELL("nombrearchivo",'INES PLATA'!E10),1)+1,LEN(CELL("nombrearchivo",'INES PLATA'!E10))-FIND("]",CELL("nombrearchivo",'INES PLATA'!E10),1))</f>
        <v>INES PLATA</v>
      </c>
    </row>
    <row r="3" spans="1:17" ht="19.5" customHeight="1" thickBot="1" x14ac:dyDescent="0.35">
      <c r="A3" s="371"/>
      <c r="B3" s="372"/>
      <c r="C3" s="372"/>
      <c r="D3" s="372"/>
      <c r="E3" s="373"/>
      <c r="F3" s="363" t="s">
        <v>95</v>
      </c>
      <c r="G3" s="363"/>
      <c r="H3" s="363"/>
      <c r="I3" s="363"/>
      <c r="J3" s="363"/>
      <c r="K3" s="363"/>
      <c r="L3" s="363"/>
      <c r="M3" s="363"/>
      <c r="N3" s="363"/>
      <c r="O3" s="364"/>
      <c r="Q3" s="152"/>
    </row>
    <row r="4" spans="1:17" ht="15.6" x14ac:dyDescent="0.3">
      <c r="A4" s="361" t="s">
        <v>11</v>
      </c>
      <c r="B4" s="362"/>
      <c r="C4" s="362"/>
      <c r="D4" s="362"/>
      <c r="E4" s="374" t="str">
        <f>GENERAL!AC$2</f>
        <v>PLANTA</v>
      </c>
      <c r="F4" s="374"/>
      <c r="G4" s="374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335" t="s">
        <v>12</v>
      </c>
      <c r="B5" s="336"/>
      <c r="C5" s="336"/>
      <c r="D5" s="336"/>
      <c r="E5" s="375" t="str">
        <f>GENERAL!A$2</f>
        <v>CS-P-08-4</v>
      </c>
      <c r="F5" s="375"/>
      <c r="G5" s="375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3">
      <c r="A9" s="337" t="s">
        <v>15</v>
      </c>
      <c r="B9" s="338"/>
      <c r="C9" s="341" t="s">
        <v>16</v>
      </c>
      <c r="D9" s="160"/>
      <c r="E9" s="354" t="s">
        <v>17</v>
      </c>
      <c r="F9" s="355"/>
      <c r="G9" s="354" t="s">
        <v>18</v>
      </c>
      <c r="H9" s="355"/>
      <c r="I9" s="343" t="s">
        <v>19</v>
      </c>
      <c r="J9" s="343" t="s">
        <v>20</v>
      </c>
      <c r="K9" s="343" t="s">
        <v>21</v>
      </c>
      <c r="L9" s="359" t="s">
        <v>22</v>
      </c>
      <c r="M9" s="345"/>
      <c r="N9" s="345"/>
      <c r="O9" s="347" t="s">
        <v>23</v>
      </c>
    </row>
    <row r="10" spans="1:17" ht="31.5" customHeight="1" thickBot="1" x14ac:dyDescent="0.35">
      <c r="A10" s="339"/>
      <c r="B10" s="340"/>
      <c r="C10" s="342"/>
      <c r="D10" s="164"/>
      <c r="E10" s="342"/>
      <c r="F10" s="356"/>
      <c r="G10" s="342"/>
      <c r="H10" s="356"/>
      <c r="I10" s="344"/>
      <c r="J10" s="344"/>
      <c r="K10" s="344"/>
      <c r="L10" s="360"/>
      <c r="M10" s="346"/>
      <c r="N10" s="346"/>
      <c r="O10" s="348"/>
    </row>
    <row r="11" spans="1:17" ht="44.25" customHeight="1" thickBot="1" x14ac:dyDescent="0.35">
      <c r="A11" s="349" t="s">
        <v>165</v>
      </c>
      <c r="B11" s="350"/>
      <c r="C11" s="165">
        <f>O15</f>
        <v>4</v>
      </c>
      <c r="D11" s="166"/>
      <c r="E11" s="357">
        <f>O17</f>
        <v>2</v>
      </c>
      <c r="F11" s="358"/>
      <c r="G11" s="357">
        <f>O19</f>
        <v>3</v>
      </c>
      <c r="H11" s="358"/>
      <c r="I11" s="19">
        <f>O21</f>
        <v>0</v>
      </c>
      <c r="J11" s="19">
        <f>O28</f>
        <v>5</v>
      </c>
      <c r="K11" s="19">
        <f>O33</f>
        <v>2.57</v>
      </c>
      <c r="L11" s="20">
        <f>O38</f>
        <v>0.5</v>
      </c>
      <c r="M11" s="21"/>
      <c r="N11" s="21"/>
      <c r="O11" s="22">
        <f>IF( SUM(C11:L11)&lt;=30,SUM(C11:L11),"EXCEDE LOS 30 PUNTOS")</f>
        <v>17.07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51" t="s">
        <v>24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3"/>
      <c r="O13" s="25" t="s">
        <v>25</v>
      </c>
    </row>
    <row r="14" spans="1:17" ht="23.4" thickBot="1" x14ac:dyDescent="0.35">
      <c r="A14" s="318" t="s">
        <v>26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20"/>
      <c r="N14" s="7"/>
      <c r="O14" s="24"/>
    </row>
    <row r="15" spans="1:17" ht="31.5" customHeight="1" thickBot="1" x14ac:dyDescent="0.35">
      <c r="A15" s="268" t="s">
        <v>27</v>
      </c>
      <c r="B15" s="270"/>
      <c r="C15" s="26"/>
      <c r="D15" s="321" t="s">
        <v>133</v>
      </c>
      <c r="E15" s="322"/>
      <c r="F15" s="322"/>
      <c r="G15" s="322"/>
      <c r="H15" s="322"/>
      <c r="I15" s="322"/>
      <c r="J15" s="322"/>
      <c r="K15" s="322"/>
      <c r="L15" s="322"/>
      <c r="M15" s="323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32" t="s">
        <v>166</v>
      </c>
      <c r="F17" s="333"/>
      <c r="G17" s="333"/>
      <c r="H17" s="333"/>
      <c r="I17" s="333"/>
      <c r="J17" s="333"/>
      <c r="K17" s="333"/>
      <c r="L17" s="333"/>
      <c r="M17" s="334"/>
      <c r="N17" s="27"/>
      <c r="O17" s="28">
        <v>2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159"/>
      <c r="E19" s="333" t="s">
        <v>135</v>
      </c>
      <c r="F19" s="333"/>
      <c r="G19" s="333"/>
      <c r="H19" s="333"/>
      <c r="I19" s="333"/>
      <c r="J19" s="333"/>
      <c r="K19" s="333"/>
      <c r="L19" s="333"/>
      <c r="M19" s="334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29" t="s">
        <v>110</v>
      </c>
      <c r="E21" s="330"/>
      <c r="F21" s="330"/>
      <c r="G21" s="330"/>
      <c r="H21" s="330"/>
      <c r="I21" s="330"/>
      <c r="J21" s="330"/>
      <c r="K21" s="330"/>
      <c r="L21" s="330"/>
      <c r="M21" s="331"/>
      <c r="N21" s="27"/>
      <c r="O21" s="28">
        <v>0</v>
      </c>
    </row>
    <row r="22" spans="1:18" ht="16.2" thickBot="1" x14ac:dyDescent="0.35">
      <c r="A22" s="34"/>
      <c r="B22" s="35"/>
      <c r="C22" s="15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8"/>
      <c r="O22" s="38"/>
    </row>
    <row r="23" spans="1:18" ht="18.600000000000001" thickTop="1" thickBot="1" x14ac:dyDescent="0.35">
      <c r="A23" s="315" t="s">
        <v>31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7"/>
      <c r="O23" s="151">
        <f>IF( SUM(O15:O21)&lt;=10,SUM(O15:O21),"EXCEDE LOS 10 PUNTOS VALIDOS")</f>
        <v>9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18" t="s">
        <v>32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20"/>
      <c r="N25" s="7"/>
      <c r="O25" s="38"/>
    </row>
    <row r="26" spans="1:18" ht="105" customHeight="1" thickBot="1" x14ac:dyDescent="0.35">
      <c r="A26" s="268" t="s">
        <v>33</v>
      </c>
      <c r="B26" s="270"/>
      <c r="C26" s="26"/>
      <c r="D26" s="321" t="s">
        <v>186</v>
      </c>
      <c r="E26" s="322"/>
      <c r="F26" s="322"/>
      <c r="G26" s="322"/>
      <c r="H26" s="322"/>
      <c r="I26" s="322"/>
      <c r="J26" s="322"/>
      <c r="K26" s="322"/>
      <c r="L26" s="322"/>
      <c r="M26" s="323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5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8"/>
      <c r="O27" s="38"/>
    </row>
    <row r="28" spans="1:18" ht="18.600000000000001" thickTop="1" thickBot="1" x14ac:dyDescent="0.35">
      <c r="A28" s="315" t="s">
        <v>34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7"/>
      <c r="N28" s="158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18" t="s">
        <v>35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20"/>
      <c r="N30" s="43"/>
      <c r="O30" s="38"/>
    </row>
    <row r="31" spans="1:18" ht="104.25" customHeight="1" thickBot="1" x14ac:dyDescent="0.35">
      <c r="A31" s="268" t="s">
        <v>36</v>
      </c>
      <c r="B31" s="270"/>
      <c r="C31" s="26"/>
      <c r="D31" s="321" t="s">
        <v>187</v>
      </c>
      <c r="E31" s="322"/>
      <c r="F31" s="322"/>
      <c r="G31" s="322"/>
      <c r="H31" s="322"/>
      <c r="I31" s="322"/>
      <c r="J31" s="322"/>
      <c r="K31" s="322"/>
      <c r="L31" s="322"/>
      <c r="M31" s="323"/>
      <c r="N31" s="27"/>
      <c r="O31" s="28">
        <v>2.57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5" t="s">
        <v>37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7"/>
      <c r="N33" s="158"/>
      <c r="O33" s="151">
        <f>IF(O31&lt;=5,O31,"EXCEDE LOS 5 PUNTOS PERMITIDOS")</f>
        <v>2.57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18" t="s">
        <v>38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20"/>
      <c r="N35" s="7"/>
      <c r="O35" s="38"/>
    </row>
    <row r="36" spans="1:15" ht="122.25" customHeight="1" thickBot="1" x14ac:dyDescent="0.35">
      <c r="A36" s="324" t="s">
        <v>39</v>
      </c>
      <c r="B36" s="325"/>
      <c r="C36" s="26"/>
      <c r="D36" s="321" t="s">
        <v>167</v>
      </c>
      <c r="E36" s="322"/>
      <c r="F36" s="322"/>
      <c r="G36" s="322"/>
      <c r="H36" s="322"/>
      <c r="I36" s="322"/>
      <c r="J36" s="322"/>
      <c r="K36" s="322"/>
      <c r="L36" s="322"/>
      <c r="M36" s="323"/>
      <c r="N36" s="27"/>
      <c r="O36" s="28">
        <v>0.5</v>
      </c>
    </row>
    <row r="37" spans="1:15" ht="16.2" thickBot="1" x14ac:dyDescent="0.35">
      <c r="A37" s="34"/>
      <c r="B37" s="35"/>
      <c r="C37" s="15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8"/>
      <c r="O37" s="38"/>
    </row>
    <row r="38" spans="1:15" ht="18.600000000000001" thickTop="1" thickBot="1" x14ac:dyDescent="0.35">
      <c r="A38" s="315" t="s">
        <v>40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7"/>
      <c r="N38" s="158"/>
      <c r="O38" s="151">
        <f>IF(O36&lt;=10,O36,"EXCEDE LOS 10 PUNTOS PERMITIDOS")</f>
        <v>0.5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26" t="s">
        <v>23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8"/>
      <c r="N41" s="46"/>
      <c r="O41" s="47">
        <f>IF((O23+O28+O33+O38)&lt;=30,(O23+O28+O33+O38),"ERROR EXCEDE LOS 30 PUNTOS")</f>
        <v>17.07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09" t="s">
        <v>43</v>
      </c>
      <c r="B58" s="310"/>
      <c r="C58" s="310"/>
      <c r="D58" s="310"/>
      <c r="E58" s="310"/>
      <c r="F58" s="313"/>
      <c r="G58" s="313"/>
      <c r="H58" s="314"/>
      <c r="I58" s="51" t="s">
        <v>44</v>
      </c>
      <c r="J58" s="52" t="s">
        <v>45</v>
      </c>
      <c r="K58" s="161" t="s">
        <v>46</v>
      </c>
      <c r="L58" s="54" t="s">
        <v>47</v>
      </c>
      <c r="M58" s="162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99"/>
      <c r="G59" s="299"/>
      <c r="H59" s="29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84" t="s">
        <v>51</v>
      </c>
      <c r="C60" s="300"/>
      <c r="D60" s="300"/>
      <c r="E60" s="300"/>
      <c r="F60" s="285"/>
      <c r="G60" s="285"/>
      <c r="H60" s="285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300" t="s">
        <v>52</v>
      </c>
      <c r="C61" s="300"/>
      <c r="D61" s="300"/>
      <c r="E61" s="300"/>
      <c r="F61" s="285"/>
      <c r="G61" s="285"/>
      <c r="H61" s="285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300" t="s">
        <v>54</v>
      </c>
      <c r="C62" s="300"/>
      <c r="D62" s="300"/>
      <c r="E62" s="300"/>
      <c r="F62" s="285"/>
      <c r="G62" s="285"/>
      <c r="H62" s="285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300" t="s">
        <v>55</v>
      </c>
      <c r="C63" s="300"/>
      <c r="D63" s="300"/>
      <c r="E63" s="300"/>
      <c r="F63" s="285"/>
      <c r="G63" s="285"/>
      <c r="H63" s="285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300" t="s">
        <v>56</v>
      </c>
      <c r="C64" s="300"/>
      <c r="D64" s="300"/>
      <c r="E64" s="300"/>
      <c r="F64" s="285"/>
      <c r="G64" s="285"/>
      <c r="H64" s="285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1" t="s">
        <v>58</v>
      </c>
      <c r="C65" s="301"/>
      <c r="D65" s="301"/>
      <c r="E65" s="301"/>
      <c r="F65" s="267"/>
      <c r="G65" s="267"/>
      <c r="H65" s="267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2" t="s">
        <v>59</v>
      </c>
      <c r="B66" s="303"/>
      <c r="C66" s="303"/>
      <c r="D66" s="303"/>
      <c r="E66" s="303"/>
      <c r="F66" s="303"/>
      <c r="G66" s="303"/>
      <c r="H66" s="303"/>
      <c r="I66" s="304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5" t="s">
        <v>60</v>
      </c>
      <c r="B67" s="306"/>
      <c r="C67" s="306"/>
      <c r="D67" s="306"/>
      <c r="E67" s="306"/>
      <c r="F67" s="306"/>
      <c r="G67" s="306"/>
      <c r="H67" s="306"/>
      <c r="I67" s="306"/>
      <c r="J67" s="307"/>
      <c r="K67" s="307"/>
      <c r="L67" s="308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09" t="s">
        <v>61</v>
      </c>
      <c r="B69" s="310"/>
      <c r="C69" s="310"/>
      <c r="D69" s="310"/>
      <c r="E69" s="310"/>
      <c r="F69" s="310"/>
      <c r="G69" s="310"/>
      <c r="H69" s="311"/>
      <c r="I69" s="76" t="s">
        <v>44</v>
      </c>
      <c r="J69" s="52" t="s">
        <v>45</v>
      </c>
      <c r="K69" s="161" t="s">
        <v>46</v>
      </c>
      <c r="L69" s="54" t="s">
        <v>47</v>
      </c>
      <c r="M69" s="162"/>
      <c r="N69" s="7"/>
      <c r="O69" s="55" t="s">
        <v>48</v>
      </c>
    </row>
    <row r="70" spans="1:15" ht="16.8" thickTop="1" thickBot="1" x14ac:dyDescent="0.35">
      <c r="A70" s="56">
        <v>1</v>
      </c>
      <c r="B70" s="312" t="s">
        <v>62</v>
      </c>
      <c r="C70" s="312"/>
      <c r="D70" s="312"/>
      <c r="E70" s="312"/>
      <c r="F70" s="299"/>
      <c r="G70" s="299"/>
      <c r="H70" s="29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84" t="s">
        <v>64</v>
      </c>
      <c r="C71" s="284"/>
      <c r="D71" s="284"/>
      <c r="E71" s="284"/>
      <c r="F71" s="285"/>
      <c r="G71" s="285"/>
      <c r="H71" s="285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6" t="s">
        <v>65</v>
      </c>
      <c r="C72" s="266"/>
      <c r="D72" s="266"/>
      <c r="E72" s="266"/>
      <c r="F72" s="267"/>
      <c r="G72" s="267"/>
      <c r="H72" s="267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8" t="s">
        <v>66</v>
      </c>
      <c r="C73" s="269"/>
      <c r="D73" s="269"/>
      <c r="E73" s="269"/>
      <c r="F73" s="269"/>
      <c r="G73" s="269"/>
      <c r="H73" s="269"/>
      <c r="I73" s="27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1" t="s">
        <v>67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3"/>
      <c r="M74" s="80"/>
      <c r="N74" s="43"/>
      <c r="O74" s="75">
        <f>O73/3</f>
        <v>0</v>
      </c>
    </row>
    <row r="75" spans="1:15" ht="18.600000000000001" thickTop="1" thickBot="1" x14ac:dyDescent="0.35">
      <c r="A75" s="274"/>
      <c r="B75" s="275"/>
      <c r="C75" s="275"/>
      <c r="D75" s="275"/>
      <c r="E75" s="275"/>
      <c r="F75" s="275"/>
      <c r="G75" s="275"/>
      <c r="H75" s="275"/>
      <c r="I75" s="275"/>
      <c r="J75" s="275"/>
      <c r="K75" s="276"/>
      <c r="L75" s="276"/>
      <c r="M75" s="80"/>
      <c r="N75" s="43"/>
      <c r="O75" s="163"/>
    </row>
    <row r="76" spans="1:15" ht="27" thickBot="1" x14ac:dyDescent="0.35">
      <c r="A76" s="277" t="s">
        <v>68</v>
      </c>
      <c r="B76" s="278"/>
      <c r="C76" s="278"/>
      <c r="D76" s="278"/>
      <c r="E76" s="278"/>
      <c r="F76" s="278"/>
      <c r="G76" s="278"/>
      <c r="H76" s="279"/>
      <c r="I76" s="91" t="s">
        <v>44</v>
      </c>
      <c r="J76" s="55" t="s">
        <v>45</v>
      </c>
      <c r="K76" s="162"/>
      <c r="L76" s="162"/>
      <c r="M76" s="80"/>
      <c r="N76" s="43"/>
      <c r="O76" s="92" t="s">
        <v>48</v>
      </c>
    </row>
    <row r="77" spans="1:15" ht="16.2" thickBot="1" x14ac:dyDescent="0.35">
      <c r="A77" s="93">
        <v>1</v>
      </c>
      <c r="B77" s="280" t="s">
        <v>69</v>
      </c>
      <c r="C77" s="280"/>
      <c r="D77" s="280"/>
      <c r="E77" s="280"/>
      <c r="F77" s="281"/>
      <c r="G77" s="282"/>
      <c r="H77" s="28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84" t="s">
        <v>70</v>
      </c>
      <c r="C78" s="284"/>
      <c r="D78" s="284"/>
      <c r="E78" s="284"/>
      <c r="F78" s="285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6" t="s">
        <v>71</v>
      </c>
      <c r="C79" s="266"/>
      <c r="D79" s="266"/>
      <c r="E79" s="266"/>
      <c r="F79" s="267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93" t="s">
        <v>73</v>
      </c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5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7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46" t="s">
        <v>75</v>
      </c>
      <c r="B86" s="247"/>
      <c r="C86" s="247"/>
      <c r="D86" s="247"/>
      <c r="E86" s="247"/>
      <c r="F86" s="248"/>
      <c r="G86" s="248"/>
      <c r="H86" s="249"/>
      <c r="I86" s="91" t="s">
        <v>44</v>
      </c>
      <c r="J86" s="162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50" t="s">
        <v>76</v>
      </c>
      <c r="C87" s="251"/>
      <c r="D87" s="251"/>
      <c r="E87" s="251"/>
      <c r="F87" s="252"/>
      <c r="G87" s="252"/>
      <c r="H87" s="253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9"/>
      <c r="M93" s="109"/>
      <c r="N93" s="110"/>
      <c r="O93" s="111">
        <f>O41</f>
        <v>17.07</v>
      </c>
    </row>
    <row r="94" spans="1:15" ht="17.399999999999999" x14ac:dyDescent="0.3">
      <c r="A94" s="237" t="s">
        <v>80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9"/>
      <c r="L94" s="109"/>
      <c r="M94" s="109"/>
      <c r="N94" s="110"/>
      <c r="O94" s="112">
        <f>O67</f>
        <v>0</v>
      </c>
    </row>
    <row r="95" spans="1:15" ht="17.399999999999999" x14ac:dyDescent="0.3">
      <c r="A95" s="237" t="s">
        <v>81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9"/>
      <c r="L95" s="109"/>
      <c r="M95" s="109"/>
      <c r="N95" s="110"/>
      <c r="O95" s="113">
        <f>O74</f>
        <v>0</v>
      </c>
    </row>
    <row r="96" spans="1:15" ht="17.399999999999999" x14ac:dyDescent="0.3">
      <c r="A96" s="237" t="s">
        <v>82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9"/>
      <c r="L96" s="109"/>
      <c r="M96" s="109"/>
      <c r="N96" s="110"/>
      <c r="O96" s="114">
        <f>O81</f>
        <v>0</v>
      </c>
    </row>
    <row r="97" spans="1:15" ht="18" thickBot="1" x14ac:dyDescent="0.35">
      <c r="A97" s="240" t="s">
        <v>83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2"/>
      <c r="L97" s="109"/>
      <c r="M97" s="109"/>
      <c r="N97" s="110"/>
      <c r="O97" s="114">
        <f>O87</f>
        <v>0</v>
      </c>
    </row>
    <row r="98" spans="1:15" ht="24" thickTop="1" thickBot="1" x14ac:dyDescent="0.35">
      <c r="A98" s="243" t="s">
        <v>84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5"/>
      <c r="L98" s="115"/>
      <c r="M98" s="116"/>
      <c r="N98" s="117"/>
      <c r="O98" s="118">
        <f>SUM(O93:O97)</f>
        <v>17.07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XmXrM80QqjynVdL2L0vvKphU2uzsEcwh2O8RN1N6v5rw9W99mLga3OTOUFhz4RBHRapGI5K9jDbdLR3OK0dLcg==" saltValue="giPJqQ6u5t4lLcMjPR2xcw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abSelected="1" topLeftCell="A21" zoomScaleNormal="100" workbookViewId="0">
      <selection activeCell="P28" sqref="P28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65"/>
      <c r="B1" s="366"/>
      <c r="C1" s="366"/>
      <c r="D1" s="366"/>
      <c r="E1" s="367"/>
      <c r="F1" s="363" t="s">
        <v>9</v>
      </c>
      <c r="G1" s="363"/>
      <c r="H1" s="363"/>
      <c r="I1" s="363"/>
      <c r="J1" s="363"/>
      <c r="K1" s="363"/>
      <c r="L1" s="363"/>
      <c r="M1" s="363"/>
      <c r="N1" s="363"/>
      <c r="O1" s="364"/>
    </row>
    <row r="2" spans="1:17" ht="45" customHeight="1" thickBot="1" x14ac:dyDescent="0.35">
      <c r="A2" s="368"/>
      <c r="B2" s="369"/>
      <c r="C2" s="369"/>
      <c r="D2" s="369"/>
      <c r="E2" s="370"/>
      <c r="F2" s="363" t="s">
        <v>10</v>
      </c>
      <c r="G2" s="363"/>
      <c r="H2" s="363"/>
      <c r="I2" s="363"/>
      <c r="J2" s="363"/>
      <c r="K2" s="363"/>
      <c r="L2" s="363"/>
      <c r="M2" s="363"/>
      <c r="N2" s="363"/>
      <c r="O2" s="364"/>
      <c r="Q2" s="152" t="str">
        <f ca="1">MID(CELL("nombrearchivo",'NELSON ARTURO SALAZAR'!E10),FIND("]", CELL("nombrearchivo",'NELSON ARTURO SALAZAR'!E10),1)+1,LEN(CELL("nombrearchivo",'NELSON ARTURO SALAZAR'!E10))-FIND("]",CELL("nombrearchivo",'NELSON ARTURO SALAZAR'!E10),1))</f>
        <v>NELSON ARTURO SALAZAR</v>
      </c>
    </row>
    <row r="3" spans="1:17" ht="19.5" customHeight="1" thickBot="1" x14ac:dyDescent="0.35">
      <c r="A3" s="371"/>
      <c r="B3" s="372"/>
      <c r="C3" s="372"/>
      <c r="D3" s="372"/>
      <c r="E3" s="373"/>
      <c r="F3" s="363" t="s">
        <v>95</v>
      </c>
      <c r="G3" s="363"/>
      <c r="H3" s="363"/>
      <c r="I3" s="363"/>
      <c r="J3" s="363"/>
      <c r="K3" s="363"/>
      <c r="L3" s="363"/>
      <c r="M3" s="363"/>
      <c r="N3" s="363"/>
      <c r="O3" s="364"/>
      <c r="Q3" s="152"/>
    </row>
    <row r="4" spans="1:17" ht="15.6" x14ac:dyDescent="0.3">
      <c r="A4" s="361" t="s">
        <v>11</v>
      </c>
      <c r="B4" s="362"/>
      <c r="C4" s="362"/>
      <c r="D4" s="362"/>
      <c r="E4" s="374" t="str">
        <f>GENERAL!AC$2</f>
        <v>PLANTA</v>
      </c>
      <c r="F4" s="374"/>
      <c r="G4" s="374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335" t="s">
        <v>12</v>
      </c>
      <c r="B5" s="336"/>
      <c r="C5" s="336"/>
      <c r="D5" s="336"/>
      <c r="E5" s="375" t="str">
        <f>GENERAL!A$2</f>
        <v>CS-P-08-4</v>
      </c>
      <c r="F5" s="375"/>
      <c r="G5" s="375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63" t="s">
        <v>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7" ht="15" customHeight="1" x14ac:dyDescent="0.3">
      <c r="A9" s="337" t="s">
        <v>15</v>
      </c>
      <c r="B9" s="338"/>
      <c r="C9" s="341" t="s">
        <v>16</v>
      </c>
      <c r="D9" s="170"/>
      <c r="E9" s="354" t="s">
        <v>17</v>
      </c>
      <c r="F9" s="355"/>
      <c r="G9" s="354" t="s">
        <v>18</v>
      </c>
      <c r="H9" s="355"/>
      <c r="I9" s="343" t="s">
        <v>19</v>
      </c>
      <c r="J9" s="343" t="s">
        <v>20</v>
      </c>
      <c r="K9" s="343" t="s">
        <v>21</v>
      </c>
      <c r="L9" s="359" t="s">
        <v>22</v>
      </c>
      <c r="M9" s="345"/>
      <c r="N9" s="345"/>
      <c r="O9" s="347" t="s">
        <v>23</v>
      </c>
    </row>
    <row r="10" spans="1:17" ht="31.5" customHeight="1" thickBot="1" x14ac:dyDescent="0.35">
      <c r="A10" s="339"/>
      <c r="B10" s="340"/>
      <c r="C10" s="342"/>
      <c r="D10" s="167"/>
      <c r="E10" s="342"/>
      <c r="F10" s="356"/>
      <c r="G10" s="342"/>
      <c r="H10" s="356"/>
      <c r="I10" s="344"/>
      <c r="J10" s="344"/>
      <c r="K10" s="344"/>
      <c r="L10" s="360"/>
      <c r="M10" s="346"/>
      <c r="N10" s="346"/>
      <c r="O10" s="348"/>
    </row>
    <row r="11" spans="1:17" ht="44.25" customHeight="1" thickBot="1" x14ac:dyDescent="0.35">
      <c r="A11" s="349" t="s">
        <v>188</v>
      </c>
      <c r="B11" s="350"/>
      <c r="C11" s="168">
        <f>O15</f>
        <v>4</v>
      </c>
      <c r="D11" s="169"/>
      <c r="E11" s="357">
        <f>O17</f>
        <v>0</v>
      </c>
      <c r="F11" s="358"/>
      <c r="G11" s="357">
        <f>O19</f>
        <v>3</v>
      </c>
      <c r="H11" s="358"/>
      <c r="I11" s="19">
        <f>O21</f>
        <v>3</v>
      </c>
      <c r="J11" s="19">
        <f>O28</f>
        <v>2.16</v>
      </c>
      <c r="K11" s="19">
        <f>O33</f>
        <v>5</v>
      </c>
      <c r="L11" s="20">
        <f>O38</f>
        <v>0.84000000000000008</v>
      </c>
      <c r="M11" s="21"/>
      <c r="N11" s="21"/>
      <c r="O11" s="22">
        <f>IF( SUM(C11:L11)&lt;=30,SUM(C11:L11),"EXCEDE LOS 30 PUNTOS")</f>
        <v>18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51" t="s">
        <v>24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3"/>
      <c r="O13" s="25" t="s">
        <v>25</v>
      </c>
    </row>
    <row r="14" spans="1:17" ht="23.4" thickBot="1" x14ac:dyDescent="0.35">
      <c r="A14" s="318" t="s">
        <v>26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20"/>
      <c r="N14" s="7"/>
      <c r="O14" s="24"/>
    </row>
    <row r="15" spans="1:17" ht="31.5" customHeight="1" thickBot="1" x14ac:dyDescent="0.35">
      <c r="A15" s="268" t="s">
        <v>27</v>
      </c>
      <c r="B15" s="270"/>
      <c r="C15" s="26"/>
      <c r="D15" s="321" t="s">
        <v>109</v>
      </c>
      <c r="E15" s="322"/>
      <c r="F15" s="322"/>
      <c r="G15" s="322"/>
      <c r="H15" s="322"/>
      <c r="I15" s="322"/>
      <c r="J15" s="322"/>
      <c r="K15" s="322"/>
      <c r="L15" s="322"/>
      <c r="M15" s="323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32"/>
      <c r="F17" s="333"/>
      <c r="G17" s="333"/>
      <c r="H17" s="333"/>
      <c r="I17" s="333"/>
      <c r="J17" s="333"/>
      <c r="K17" s="333"/>
      <c r="L17" s="333"/>
      <c r="M17" s="334"/>
      <c r="N17" s="27"/>
      <c r="O17" s="28"/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174"/>
      <c r="E19" s="333" t="s">
        <v>111</v>
      </c>
      <c r="F19" s="333"/>
      <c r="G19" s="333"/>
      <c r="H19" s="333"/>
      <c r="I19" s="333"/>
      <c r="J19" s="333"/>
      <c r="K19" s="333"/>
      <c r="L19" s="333"/>
      <c r="M19" s="334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29" t="s">
        <v>112</v>
      </c>
      <c r="E21" s="330"/>
      <c r="F21" s="330"/>
      <c r="G21" s="330"/>
      <c r="H21" s="330"/>
      <c r="I21" s="330"/>
      <c r="J21" s="330"/>
      <c r="K21" s="330"/>
      <c r="L21" s="330"/>
      <c r="M21" s="331"/>
      <c r="N21" s="27"/>
      <c r="O21" s="28">
        <v>3</v>
      </c>
    </row>
    <row r="22" spans="1:18" ht="16.2" thickBot="1" x14ac:dyDescent="0.35">
      <c r="A22" s="34"/>
      <c r="B22" s="35"/>
      <c r="C22" s="17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75"/>
      <c r="O22" s="38"/>
    </row>
    <row r="23" spans="1:18" ht="18.600000000000001" thickTop="1" thickBot="1" x14ac:dyDescent="0.35">
      <c r="A23" s="315" t="s">
        <v>31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7"/>
      <c r="O23" s="151">
        <f>IF( SUM(O15:O21)&lt;=10,SUM(O15:O21),"EXCEDE LOS 10 PUNTOS VALIDOS")</f>
        <v>10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18" t="s">
        <v>32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20"/>
      <c r="N25" s="7"/>
      <c r="O25" s="38"/>
    </row>
    <row r="26" spans="1:18" ht="105" customHeight="1" thickBot="1" x14ac:dyDescent="0.35">
      <c r="A26" s="268" t="s">
        <v>33</v>
      </c>
      <c r="B26" s="270"/>
      <c r="C26" s="26"/>
      <c r="D26" s="321" t="s">
        <v>189</v>
      </c>
      <c r="E26" s="322"/>
      <c r="F26" s="322"/>
      <c r="G26" s="322"/>
      <c r="H26" s="322"/>
      <c r="I26" s="322"/>
      <c r="J26" s="322"/>
      <c r="K26" s="322"/>
      <c r="L26" s="322"/>
      <c r="M26" s="323"/>
      <c r="N26" s="27"/>
      <c r="O26" s="28">
        <f>1.16+1</f>
        <v>2.16</v>
      </c>
      <c r="Q26" s="41"/>
      <c r="R26" s="41"/>
    </row>
    <row r="27" spans="1:18" ht="16.2" thickBot="1" x14ac:dyDescent="0.35">
      <c r="A27" s="34"/>
      <c r="B27" s="35"/>
      <c r="C27" s="17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75"/>
      <c r="O27" s="38"/>
    </row>
    <row r="28" spans="1:18" ht="18.600000000000001" thickTop="1" thickBot="1" x14ac:dyDescent="0.35">
      <c r="A28" s="315" t="s">
        <v>34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7"/>
      <c r="N28" s="175"/>
      <c r="O28" s="151">
        <f>IF(O26&lt;=5,O26,"EXCEDE LOS 5 PUNTOS PERMITIDOS")</f>
        <v>2.16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18" t="s">
        <v>35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20"/>
      <c r="N30" s="43"/>
      <c r="O30" s="38"/>
    </row>
    <row r="31" spans="1:18" ht="104.25" customHeight="1" thickBot="1" x14ac:dyDescent="0.35">
      <c r="A31" s="268" t="s">
        <v>36</v>
      </c>
      <c r="B31" s="270"/>
      <c r="C31" s="26"/>
      <c r="D31" s="321" t="s">
        <v>190</v>
      </c>
      <c r="E31" s="322"/>
      <c r="F31" s="322"/>
      <c r="G31" s="322"/>
      <c r="H31" s="322"/>
      <c r="I31" s="322"/>
      <c r="J31" s="322"/>
      <c r="K31" s="322"/>
      <c r="L31" s="322"/>
      <c r="M31" s="323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5" t="s">
        <v>37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7"/>
      <c r="N33" s="175"/>
      <c r="O33" s="151">
        <f>IF(O31&lt;=5,O31,"EXCEDE LOS 5 PUNTOS PERMITIDOS")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18" t="s">
        <v>38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20"/>
      <c r="N35" s="7"/>
      <c r="O35" s="38"/>
    </row>
    <row r="36" spans="1:15" ht="122.25" customHeight="1" thickBot="1" x14ac:dyDescent="0.35">
      <c r="A36" s="324" t="s">
        <v>39</v>
      </c>
      <c r="B36" s="325"/>
      <c r="C36" s="26"/>
      <c r="D36" s="321" t="s">
        <v>191</v>
      </c>
      <c r="E36" s="322"/>
      <c r="F36" s="322"/>
      <c r="G36" s="322"/>
      <c r="H36" s="322"/>
      <c r="I36" s="322"/>
      <c r="J36" s="322"/>
      <c r="K36" s="322"/>
      <c r="L36" s="322"/>
      <c r="M36" s="323"/>
      <c r="N36" s="27"/>
      <c r="O36" s="28">
        <f>0.14+0.5+0.2</f>
        <v>0.84000000000000008</v>
      </c>
    </row>
    <row r="37" spans="1:15" ht="16.2" thickBot="1" x14ac:dyDescent="0.35">
      <c r="A37" s="34"/>
      <c r="B37" s="35"/>
      <c r="C37" s="17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75"/>
      <c r="O37" s="38"/>
    </row>
    <row r="38" spans="1:15" ht="18.600000000000001" thickTop="1" thickBot="1" x14ac:dyDescent="0.35">
      <c r="A38" s="315" t="s">
        <v>40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7"/>
      <c r="N38" s="175"/>
      <c r="O38" s="151">
        <f>IF(O36&lt;=10,O36,"EXCEDE LOS 10 PUNTOS PERMITIDOS")</f>
        <v>0.84000000000000008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26" t="s">
        <v>23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8"/>
      <c r="N41" s="46"/>
      <c r="O41" s="47">
        <f>IF((O23+O28+O33+O38)&lt;=30,(O23+O28+O33+O38),"ERROR EXCEDE LOS 30 PUNTOS")</f>
        <v>18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63" t="s">
        <v>42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5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09" t="s">
        <v>43</v>
      </c>
      <c r="B58" s="310"/>
      <c r="C58" s="310"/>
      <c r="D58" s="310"/>
      <c r="E58" s="310"/>
      <c r="F58" s="313"/>
      <c r="G58" s="313"/>
      <c r="H58" s="314"/>
      <c r="I58" s="51" t="s">
        <v>44</v>
      </c>
      <c r="J58" s="52" t="s">
        <v>45</v>
      </c>
      <c r="K58" s="171" t="s">
        <v>46</v>
      </c>
      <c r="L58" s="54" t="s">
        <v>47</v>
      </c>
      <c r="M58" s="172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99"/>
      <c r="G59" s="299"/>
      <c r="H59" s="29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84" t="s">
        <v>51</v>
      </c>
      <c r="C60" s="300"/>
      <c r="D60" s="300"/>
      <c r="E60" s="300"/>
      <c r="F60" s="285"/>
      <c r="G60" s="285"/>
      <c r="H60" s="285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300" t="s">
        <v>52</v>
      </c>
      <c r="C61" s="300"/>
      <c r="D61" s="300"/>
      <c r="E61" s="300"/>
      <c r="F61" s="285"/>
      <c r="G61" s="285"/>
      <c r="H61" s="285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300" t="s">
        <v>54</v>
      </c>
      <c r="C62" s="300"/>
      <c r="D62" s="300"/>
      <c r="E62" s="300"/>
      <c r="F62" s="285"/>
      <c r="G62" s="285"/>
      <c r="H62" s="285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300" t="s">
        <v>55</v>
      </c>
      <c r="C63" s="300"/>
      <c r="D63" s="300"/>
      <c r="E63" s="300"/>
      <c r="F63" s="285"/>
      <c r="G63" s="285"/>
      <c r="H63" s="285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300" t="s">
        <v>56</v>
      </c>
      <c r="C64" s="300"/>
      <c r="D64" s="300"/>
      <c r="E64" s="300"/>
      <c r="F64" s="285"/>
      <c r="G64" s="285"/>
      <c r="H64" s="285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1" t="s">
        <v>58</v>
      </c>
      <c r="C65" s="301"/>
      <c r="D65" s="301"/>
      <c r="E65" s="301"/>
      <c r="F65" s="267"/>
      <c r="G65" s="267"/>
      <c r="H65" s="267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2" t="s">
        <v>59</v>
      </c>
      <c r="B66" s="303"/>
      <c r="C66" s="303"/>
      <c r="D66" s="303"/>
      <c r="E66" s="303"/>
      <c r="F66" s="303"/>
      <c r="G66" s="303"/>
      <c r="H66" s="303"/>
      <c r="I66" s="304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5" t="s">
        <v>60</v>
      </c>
      <c r="B67" s="306"/>
      <c r="C67" s="306"/>
      <c r="D67" s="306"/>
      <c r="E67" s="306"/>
      <c r="F67" s="306"/>
      <c r="G67" s="306"/>
      <c r="H67" s="306"/>
      <c r="I67" s="306"/>
      <c r="J67" s="307"/>
      <c r="K67" s="307"/>
      <c r="L67" s="308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09" t="s">
        <v>61</v>
      </c>
      <c r="B69" s="310"/>
      <c r="C69" s="310"/>
      <c r="D69" s="310"/>
      <c r="E69" s="310"/>
      <c r="F69" s="310"/>
      <c r="G69" s="310"/>
      <c r="H69" s="311"/>
      <c r="I69" s="76" t="s">
        <v>44</v>
      </c>
      <c r="J69" s="52" t="s">
        <v>45</v>
      </c>
      <c r="K69" s="171" t="s">
        <v>46</v>
      </c>
      <c r="L69" s="54" t="s">
        <v>47</v>
      </c>
      <c r="M69" s="172"/>
      <c r="N69" s="7"/>
      <c r="O69" s="55" t="s">
        <v>48</v>
      </c>
    </row>
    <row r="70" spans="1:15" ht="16.8" thickTop="1" thickBot="1" x14ac:dyDescent="0.35">
      <c r="A70" s="56">
        <v>1</v>
      </c>
      <c r="B70" s="312" t="s">
        <v>62</v>
      </c>
      <c r="C70" s="312"/>
      <c r="D70" s="312"/>
      <c r="E70" s="312"/>
      <c r="F70" s="299"/>
      <c r="G70" s="299"/>
      <c r="H70" s="29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84" t="s">
        <v>64</v>
      </c>
      <c r="C71" s="284"/>
      <c r="D71" s="284"/>
      <c r="E71" s="284"/>
      <c r="F71" s="285"/>
      <c r="G71" s="285"/>
      <c r="H71" s="285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6" t="s">
        <v>65</v>
      </c>
      <c r="C72" s="266"/>
      <c r="D72" s="266"/>
      <c r="E72" s="266"/>
      <c r="F72" s="267"/>
      <c r="G72" s="267"/>
      <c r="H72" s="267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8" t="s">
        <v>66</v>
      </c>
      <c r="C73" s="269"/>
      <c r="D73" s="269"/>
      <c r="E73" s="269"/>
      <c r="F73" s="269"/>
      <c r="G73" s="269"/>
      <c r="H73" s="269"/>
      <c r="I73" s="27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1" t="s">
        <v>67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3"/>
      <c r="M74" s="80"/>
      <c r="N74" s="43"/>
      <c r="O74" s="75">
        <f>O73/3</f>
        <v>0</v>
      </c>
    </row>
    <row r="75" spans="1:15" ht="18.600000000000001" thickTop="1" thickBot="1" x14ac:dyDescent="0.35">
      <c r="A75" s="274"/>
      <c r="B75" s="275"/>
      <c r="C75" s="275"/>
      <c r="D75" s="275"/>
      <c r="E75" s="275"/>
      <c r="F75" s="275"/>
      <c r="G75" s="275"/>
      <c r="H75" s="275"/>
      <c r="I75" s="275"/>
      <c r="J75" s="275"/>
      <c r="K75" s="276"/>
      <c r="L75" s="276"/>
      <c r="M75" s="80"/>
      <c r="N75" s="43"/>
      <c r="O75" s="173"/>
    </row>
    <row r="76" spans="1:15" ht="27" thickBot="1" x14ac:dyDescent="0.35">
      <c r="A76" s="277" t="s">
        <v>68</v>
      </c>
      <c r="B76" s="278"/>
      <c r="C76" s="278"/>
      <c r="D76" s="278"/>
      <c r="E76" s="278"/>
      <c r="F76" s="278"/>
      <c r="G76" s="278"/>
      <c r="H76" s="279"/>
      <c r="I76" s="91" t="s">
        <v>44</v>
      </c>
      <c r="J76" s="55" t="s">
        <v>45</v>
      </c>
      <c r="K76" s="172"/>
      <c r="L76" s="172"/>
      <c r="M76" s="80"/>
      <c r="N76" s="43"/>
      <c r="O76" s="92" t="s">
        <v>48</v>
      </c>
    </row>
    <row r="77" spans="1:15" ht="16.2" thickBot="1" x14ac:dyDescent="0.35">
      <c r="A77" s="93">
        <v>1</v>
      </c>
      <c r="B77" s="280" t="s">
        <v>69</v>
      </c>
      <c r="C77" s="280"/>
      <c r="D77" s="280"/>
      <c r="E77" s="280"/>
      <c r="F77" s="281"/>
      <c r="G77" s="282"/>
      <c r="H77" s="28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84" t="s">
        <v>70</v>
      </c>
      <c r="C78" s="284"/>
      <c r="D78" s="284"/>
      <c r="E78" s="284"/>
      <c r="F78" s="285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6" t="s">
        <v>71</v>
      </c>
      <c r="C79" s="266"/>
      <c r="D79" s="266"/>
      <c r="E79" s="266"/>
      <c r="F79" s="267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93" t="s">
        <v>73</v>
      </c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5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7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63" t="s">
        <v>74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5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46" t="s">
        <v>75</v>
      </c>
      <c r="B86" s="247"/>
      <c r="C86" s="247"/>
      <c r="D86" s="247"/>
      <c r="E86" s="247"/>
      <c r="F86" s="248"/>
      <c r="G86" s="248"/>
      <c r="H86" s="249"/>
      <c r="I86" s="91" t="s">
        <v>44</v>
      </c>
      <c r="J86" s="172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50" t="s">
        <v>76</v>
      </c>
      <c r="C87" s="251"/>
      <c r="D87" s="251"/>
      <c r="E87" s="251"/>
      <c r="F87" s="252"/>
      <c r="G87" s="252"/>
      <c r="H87" s="253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54" t="s">
        <v>78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6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57" t="s">
        <v>79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9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60" t="s">
        <v>23</v>
      </c>
      <c r="B93" s="261"/>
      <c r="C93" s="261"/>
      <c r="D93" s="261"/>
      <c r="E93" s="261"/>
      <c r="F93" s="261"/>
      <c r="G93" s="261"/>
      <c r="H93" s="261"/>
      <c r="I93" s="261"/>
      <c r="J93" s="261"/>
      <c r="K93" s="262"/>
      <c r="L93" s="109"/>
      <c r="M93" s="109"/>
      <c r="N93" s="110"/>
      <c r="O93" s="111">
        <f>O41</f>
        <v>18</v>
      </c>
    </row>
    <row r="94" spans="1:15" ht="17.399999999999999" x14ac:dyDescent="0.3">
      <c r="A94" s="237" t="s">
        <v>80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9"/>
      <c r="L94" s="109"/>
      <c r="M94" s="109"/>
      <c r="N94" s="110"/>
      <c r="O94" s="112">
        <f>O67</f>
        <v>0</v>
      </c>
    </row>
    <row r="95" spans="1:15" ht="17.399999999999999" x14ac:dyDescent="0.3">
      <c r="A95" s="237" t="s">
        <v>81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9"/>
      <c r="L95" s="109"/>
      <c r="M95" s="109"/>
      <c r="N95" s="110"/>
      <c r="O95" s="113">
        <f>O74</f>
        <v>0</v>
      </c>
    </row>
    <row r="96" spans="1:15" ht="17.399999999999999" x14ac:dyDescent="0.3">
      <c r="A96" s="237" t="s">
        <v>82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9"/>
      <c r="L96" s="109"/>
      <c r="M96" s="109"/>
      <c r="N96" s="110"/>
      <c r="O96" s="114">
        <f>O81</f>
        <v>0</v>
      </c>
    </row>
    <row r="97" spans="1:15" ht="18" thickBot="1" x14ac:dyDescent="0.35">
      <c r="A97" s="240" t="s">
        <v>83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2"/>
      <c r="L97" s="109"/>
      <c r="M97" s="109"/>
      <c r="N97" s="110"/>
      <c r="O97" s="114">
        <f>O87</f>
        <v>0</v>
      </c>
    </row>
    <row r="98" spans="1:15" ht="24" thickTop="1" thickBot="1" x14ac:dyDescent="0.35">
      <c r="A98" s="243" t="s">
        <v>84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5"/>
      <c r="L98" s="115"/>
      <c r="M98" s="116"/>
      <c r="N98" s="117"/>
      <c r="O98" s="118">
        <f>SUM(O93:O97)</f>
        <v>18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q/TttS5PsoQhMulOEhDWDqa1/U1JuJUgmD8d9L6yXmvrnIJObcKTDoQOSH2AZujInbwsxCMtvX5+anALL4mb8A==" saltValue="yp/+Hk1BPzjf/H1y/jTgHA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EVALUACION DEL PERFIL </vt:lpstr>
      <vt:lpstr>ARNOLDO BARBOSA</vt:lpstr>
      <vt:lpstr>INES PLATA</vt:lpstr>
      <vt:lpstr>NELSON ARTURO SALAZAR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2015-03-26T22:12:12Z</cp:lastPrinted>
  <dcterms:created xsi:type="dcterms:W3CDTF">2014-02-18T13:10:52Z</dcterms:created>
  <dcterms:modified xsi:type="dcterms:W3CDTF">2015-04-08T01:27:36Z</dcterms:modified>
</cp:coreProperties>
</file>