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8. Facultad de Ciencias de la Salud\"/>
    </mc:Choice>
  </mc:AlternateContent>
  <workbookProtection workbookAlgorithmName="SHA-512" workbookHashValue="hWG2GRKeVlZ2YTIKaNGulYWgeW7K7nkrqskvizHswCi28B0wixY2DVCkAam+pccdGnCmABK1zmYSYkF3E5QDFg==" workbookSaltValue="Bz7On9kvaai+RPAXP1UGfg==" workbookSpinCount="100000" lockStructure="1"/>
  <bookViews>
    <workbookView xWindow="0" yWindow="0" windowWidth="20496" windowHeight="7152" tabRatio="500"/>
  </bookViews>
  <sheets>
    <sheet name="EVALUACIÓN DEL PERFIL" sheetId="5" r:id="rId1"/>
    <sheet name="GENERAL" sheetId="1" state="hidden" r:id="rId2"/>
    <sheet name="CARLOS CORONADO" sheetId="2" r:id="rId3"/>
    <sheet name="SANTIAGO CABRERA" sheetId="3" r:id="rId4"/>
    <sheet name="RODRIGO RUBIO" sheetId="4" r:id="rId5"/>
  </sheets>
  <definedNames>
    <definedName name="_xlnm._FilterDatabase" localSheetId="1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  <c r="O97" i="4" l="1"/>
  <c r="O89" i="4"/>
  <c r="J80" i="4"/>
  <c r="O79" i="4"/>
  <c r="O81" i="4" s="1"/>
  <c r="O96" i="4" s="1"/>
  <c r="O78" i="4"/>
  <c r="O77" i="4"/>
  <c r="L73" i="4"/>
  <c r="K73" i="4"/>
  <c r="J73" i="4"/>
  <c r="O72" i="4"/>
  <c r="O73" i="4" s="1"/>
  <c r="O74" i="4" s="1"/>
  <c r="O95" i="4" s="1"/>
  <c r="O71" i="4"/>
  <c r="O70" i="4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L11" i="4" s="1"/>
  <c r="O33" i="4"/>
  <c r="K11" i="4" s="1"/>
  <c r="O28" i="4"/>
  <c r="J11" i="4" s="1"/>
  <c r="O23" i="4"/>
  <c r="I11" i="4"/>
  <c r="G11" i="4"/>
  <c r="E11" i="4"/>
  <c r="C11" i="4"/>
  <c r="E6" i="4"/>
  <c r="E5" i="4"/>
  <c r="E4" i="4"/>
  <c r="Q2" i="4"/>
  <c r="O41" i="4" l="1"/>
  <c r="O93" i="4" s="1"/>
  <c r="O98" i="4" s="1"/>
  <c r="O11" i="4"/>
  <c r="O97" i="3" l="1"/>
  <c r="O89" i="3"/>
  <c r="J80" i="3"/>
  <c r="O79" i="3"/>
  <c r="O78" i="3"/>
  <c r="O77" i="3"/>
  <c r="O81" i="3" s="1"/>
  <c r="O96" i="3" s="1"/>
  <c r="L73" i="3"/>
  <c r="K73" i="3"/>
  <c r="J73" i="3"/>
  <c r="O72" i="3"/>
  <c r="O71" i="3"/>
  <c r="O70" i="3"/>
  <c r="O73" i="3" s="1"/>
  <c r="O74" i="3" s="1"/>
  <c r="O95" i="3" s="1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L11" i="3" s="1"/>
  <c r="O33" i="3"/>
  <c r="K11" i="3" s="1"/>
  <c r="O28" i="3"/>
  <c r="J11" i="3" s="1"/>
  <c r="O23" i="3"/>
  <c r="O41" i="3" s="1"/>
  <c r="O93" i="3" s="1"/>
  <c r="I11" i="3"/>
  <c r="G11" i="3"/>
  <c r="E11" i="3"/>
  <c r="C11" i="3"/>
  <c r="E6" i="3"/>
  <c r="E5" i="3"/>
  <c r="E4" i="3"/>
  <c r="Q2" i="3"/>
  <c r="O11" i="3" l="1"/>
  <c r="O98" i="3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0" i="1" l="1"/>
  <c r="E29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s="1"/>
  <c r="O93" i="2" l="1"/>
  <c r="O98" i="2" s="1"/>
</calcChain>
</file>

<file path=xl/sharedStrings.xml><?xml version="1.0" encoding="utf-8"?>
<sst xmlns="http://schemas.openxmlformats.org/spreadsheetml/2006/main" count="491" uniqueCount="193">
  <si>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</si>
  <si>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</si>
  <si>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</si>
  <si>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</si>
  <si>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</si>
  <si>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</si>
  <si>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</si>
  <si>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</si>
  <si>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</si>
  <si>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</si>
  <si>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</si>
  <si>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</si>
  <si>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</si>
  <si>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</si>
  <si>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</si>
  <si>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</si>
  <si>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</si>
  <si>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</si>
  <si>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</si>
  <si>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</si>
  <si>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</si>
  <si>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</si>
  <si>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</si>
  <si>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</si>
  <si>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</si>
  <si>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</si>
  <si>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</si>
  <si>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</si>
  <si>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</si>
  <si>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</si>
  <si>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</si>
  <si>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</si>
  <si>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</si>
  <si>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</si>
  <si>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</si>
  <si>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</si>
  <si>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</si>
  <si>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</si>
  <si>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</si>
  <si>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</si>
  <si>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</si>
  <si>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</si>
  <si>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</si>
  <si>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</si>
  <si>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</si>
  <si>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</si>
  <si>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</si>
  <si>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</si>
  <si>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</si>
  <si>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</si>
  <si>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</si>
  <si>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</si>
  <si>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</si>
  <si>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</si>
  <si>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</si>
  <si>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</si>
  <si>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</si>
  <si>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</si>
  <si>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</si>
  <si>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</si>
  <si>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</si>
  <si>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</si>
  <si>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</si>
  <si>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</si>
  <si>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</si>
  <si>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</si>
  <si>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</si>
  <si>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</si>
  <si>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</si>
  <si>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</si>
  <si>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</si>
  <si>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</si>
  <si>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</si>
  <si>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</si>
  <si>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</si>
  <si>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</si>
  <si>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</si>
  <si>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</si>
  <si>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</si>
  <si>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</si>
  <si>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</si>
  <si>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</si>
  <si>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</si>
  <si>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</si>
  <si>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</si>
  <si>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</si>
  <si>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</si>
  <si>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</si>
  <si>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</si>
  <si>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</si>
  <si>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</si>
  <si>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</si>
  <si>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</si>
  <si>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</si>
  <si>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</si>
  <si>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</si>
  <si>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</si>
  <si>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</si>
  <si>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</si>
  <si>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</si>
  <si>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</si>
  <si>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</si>
  <si>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IBAGUE</t>
  </si>
  <si>
    <t>TOLIMA</t>
  </si>
  <si>
    <t>CIENCIAS DE LA SALUD</t>
  </si>
  <si>
    <t>RUBIO RUBIO</t>
  </si>
  <si>
    <t>RODRIGO</t>
  </si>
  <si>
    <t>rodrigorubiorubio3@gmail.com</t>
  </si>
  <si>
    <t>CARRERA 3 # 2-60 APTO 301 EDIFICIO AURORA</t>
  </si>
  <si>
    <t>MEDICO CIRUJANO - UNIVERSIDAD EL BOSQUE - 15/06/1990</t>
  </si>
  <si>
    <t>ESPECIALISTA EN MEDICINA INTERNA - UNIVERSIDAD EL BOSQUE - 27/02/1997
ESPECIALISTA EN NEUMOLOGIA - UNIVERSIDAD EL BOSQUE - 27/02/1997</t>
  </si>
  <si>
    <t>TRUJILLO GUIZA</t>
  </si>
  <si>
    <t>MARTHA LILIANA</t>
  </si>
  <si>
    <t>mmalitg@gmail.com</t>
  </si>
  <si>
    <t>CRA 4C NO. 39-96 MACARENA BAJA</t>
  </si>
  <si>
    <t>LICENCIADO EN BIOLOGIA Y QUIMICA - UNIVERSIDAD DEL TOLIMA - 17/12/1993</t>
  </si>
  <si>
    <t>MAGISTER EN BIOQUIMICA - UNIVERSIDAD NACIONAL DE COLOMBIA - 19/12/2000</t>
  </si>
  <si>
    <t xml:space="preserve">DOCTORA EN CIENCIAS BASICAS BIOMEDICAS - UNIVERSIDAD DE SANTIAGO DE COMPOSTELLA, ESPAÑA - 17/02/2010
</t>
  </si>
  <si>
    <t>CABRERA ARBOLEDA</t>
  </si>
  <si>
    <t>SANTIAGO MAURICIO</t>
  </si>
  <si>
    <t>3175101381
2742518</t>
  </si>
  <si>
    <t>samandecaribe@gmail.com</t>
  </si>
  <si>
    <t>MANZANA H CASA 114-A, ARKAROLINA-PARRALES</t>
  </si>
  <si>
    <t>MEDICO CIRUJANO -UNIVERSIDAD TECNOLOGICA DE PEREIRA - 04/05/2001</t>
  </si>
  <si>
    <t>ESPECIALISTA EN ECOCARDIOGRAFIA - UNIVERSIDAD DEL ROSARIO - 18/03/2014
ESPECIALISTA EN CARDIOLOGIA - FUNDACION UNIVERSITARIA DE CIENCIAS DE LA SALUD. HOSPITAL DE SAN JOSE - 05/02/2010
ESPECIALISTA EN MEDICINA INTERNA - FUNDACION UNIVERSITARIA DE CIENCIAS DE LA SALUID, HOSPITAL DE SAN JOSE - 09/02/2006</t>
  </si>
  <si>
    <t>CS-P-08-2</t>
  </si>
  <si>
    <t>CORONADO SUESCUN</t>
  </si>
  <si>
    <t>CARLOS YECID</t>
  </si>
  <si>
    <t>3203017845
2773528</t>
  </si>
  <si>
    <t>cycoronado@yahoo.com</t>
  </si>
  <si>
    <t>CALLE 79 # 17C 39 CONDOMINIO PALMA DEL VERGEL CASA # 103</t>
  </si>
  <si>
    <t>MEDICO CIRUJANO - UNIVERSIDAD NACIONAL DE COLOMBIA - 16/12/1993</t>
  </si>
  <si>
    <t>ESPECIALISTA EN MEDICINA INTERNA - UNIVERSIDAD NACIONAL DE COLOMBIA - 12/02/1998
ESPECIALISTA EN NEFROLOGIA - UNIVERSIDAD JAVERIANA - 21/09/2000
ESPECIALISTA EN EPIDEMIOLOGIA - UNIVERSIDAD DEL TOLIMA - 28/05/2010</t>
  </si>
  <si>
    <t>MOSOS PATIÑO</t>
  </si>
  <si>
    <t>MONICA BRIGITTE</t>
  </si>
  <si>
    <t>3003405882
2773493</t>
  </si>
  <si>
    <t>monicamososcmo@gmail.com</t>
  </si>
  <si>
    <t>CALLE 47 NUMERO 6A-41 CASA C10 CONJUNTO SANTAFE DE PIEDRA PINTADA</t>
  </si>
  <si>
    <t>MEDICA CIRUJANA - UNIVERSIDAD NACIONAL DE COLOMBIA - 02/07/198</t>
  </si>
  <si>
    <t>ESPECIALISTA EN GERENCIA HOSPITALARIA - ESCUELA SUPERIOR DE ADMNISTRACION PUBLICA - 01/04/2005</t>
  </si>
  <si>
    <t>PEREZ GALINDO</t>
  </si>
  <si>
    <t>JAIDY JULIETH</t>
  </si>
  <si>
    <t>juliperez8@gmail.com</t>
  </si>
  <si>
    <t>MZ D CASA 75 VALPARAISO PRIMERA ETAPA</t>
  </si>
  <si>
    <t>TERAPEUTA RESPIRATORIO - FUNDACION UNIVERSITARIA DEL AREA ANDINA - 21/07/1995</t>
  </si>
  <si>
    <t>ESPECIALISTA EN EPIDEMIOLOGIA - FUNDACION UNIVERSITARIA DEL AREA ANDINA - 31/01/2014</t>
  </si>
  <si>
    <t>RODRIGUEZ HERNANDEZ</t>
  </si>
  <si>
    <t>GABRIEL TADEO</t>
  </si>
  <si>
    <t>1519-998-7332
1519-5798941</t>
  </si>
  <si>
    <t>garod@hotmail.com</t>
  </si>
  <si>
    <t xml:space="preserve">KITCHENER ON </t>
  </si>
  <si>
    <t>CANADA</t>
  </si>
  <si>
    <t>MEDICO CIRUJANO - UNIVERSIDAD NACIONAL DE COLOMBIA - 07/12/1992</t>
  </si>
  <si>
    <t>GENERANCIA, PLANEACION, ADMINISTRACION EN SALUD Y DESARROLLO SOCIAL - CEADS - 12/11/1995
AUDITORIA EN SERVICIOS DE SALUD - CEADS - 10/11/1997</t>
  </si>
  <si>
    <t>MASTER OF PUBLIC HEALTH - UNIVERSIDAD DE WATERLOO - 24/10/2014</t>
  </si>
  <si>
    <t>CORREO ELECTRÓNICO</t>
  </si>
  <si>
    <t>CORONADO SUESCUN CARLOS YECID</t>
  </si>
  <si>
    <t>UNIDAD RENAL DEL TOLIMA - MEDICO INTERNO Y NEFROLOGIA - 01/11/2000 AL 09/03/2015</t>
  </si>
  <si>
    <t>UNIVERSIDAD DEL TOLIMA - CÁTEDRA - 530 HORAS = 1,1 PUNTOS</t>
  </si>
  <si>
    <t>CABRERA ARBOLEDA SANTIAGO MAURICIO</t>
  </si>
  <si>
    <t>HELISCAN - 01/02/2013 AL 06/03/2015 - MEDIO TIEMPO = 1,04 PUNTOS
CARDIODIAGNOSTICO IBAGUE - MEDIO TIEMPO - 01/04/2011 AL 09/03/2015 = 1,96 PUNTOS
COOPERATIVA DE SERVICIOS MEDICOS ESPECIALIZADOS - 01/01/2006 AL 31/01/2008  = 2,08 PUNTOS
EXCEDE EL MÁXIMO</t>
  </si>
  <si>
    <t>UNIVERSIDAD DEL TOLIMA - 01/04/2014 AL 21/11/2014 = 390,9 HORAS = 0,81</t>
  </si>
  <si>
    <t xml:space="preserve">PREVALENCIA DE DISFUNCION DIASTOLICA POR ECOCARDIOGRAMA EN HIPERTENSION ARTERIAL - 2010 - AUTORES 3 - ISSN: 0121-7372 - CATEGORIA C - 2 PUNTOS
</t>
  </si>
  <si>
    <t>RUBIO RUBIO RODRIGO</t>
  </si>
  <si>
    <t>CLINICA TOLIMA - SERVICIOS ESPECIALIZADOS EN MEDICINA INTERNA - 01/04/2003 AL 30/10/2011 = 5 PUNTOS 
EXCEDE EL MÁXIMO</t>
  </si>
  <si>
    <t xml:space="preserve">UNIVERSIDAD DEL TOLIMA - PROFESOR OCASIONAL - 21/02/2000 AL 02/12/2000 - MEDIO TIEMPO = 0,31 PUNTOS
UNIVERSIDAD DEL TOLIMA - PROFESOR CÁTEDRA - 416 HORAS = 0,86 PUNTOS
</t>
  </si>
  <si>
    <t>COMPENDIO DE TERAPEUTICA EVIDENCIA ACTUAL - ISBN: 978-958-9327-42-5 - ARTICULO LIBRO -  115 AUTORES = (4 PUNTOS / 57,5) = 0,06 PUNTOS</t>
  </si>
  <si>
    <t>ESPECIALISTA EN MEDICINA INTERNA - UNIVERSIDAD NACIONAL DE COLOMBIA - 12/03/1998
ESPECIALISTA EN NEFROLOGIA - UNIVERSIDAD JAVERIANA - 21/09/2000
ESPECIALISTA EN EPIDEMIOLOGIA - UNIVERSIDAD DEL TOLIMA - 28/05/2010</t>
  </si>
  <si>
    <t>VICERRECTORÍA ACADÉMICA</t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</si>
  <si>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</si>
  <si>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</si>
  <si>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</si>
  <si>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</si>
  <si>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</si>
  <si>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</si>
  <si>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</si>
  <si>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</si>
  <si>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</si>
  <si>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</si>
  <si>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</si>
  <si>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</si>
  <si>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VAC/BENÍTEZ/ESTEBAN LARA.</t>
  </si>
  <si>
    <t xml:space="preserve">                                                      EVALUACIÓN DE LAS HOJAS DE VIDA PARA EL CUMPLIMIENTO DEL PERFIL DE LOS ASPIRANTES AL CÓDIGO DE CONCURSO CS-P-08-2</t>
  </si>
  <si>
    <t>TRUJILLO GUIZA MARTHA LILIANA</t>
  </si>
  <si>
    <t>MOSOS PATIÑO MONICA BRIGITTE</t>
  </si>
  <si>
    <t>PEREZ GALINDO JAIDY JULIETH</t>
  </si>
  <si>
    <t>RODRIGUEZ HERNANDEZ GABRIEL TADEO</t>
  </si>
  <si>
    <t xml:space="preserve">MAGISTER EN BIOQUIMICA - UNIVERSIDAD NACIONAL DE COLOMBIA - 19/12/2000
DOCTORA EN CIENCIAS BASICAS BIOMEDICAS - UNIVERSIDAD DE SANTIAGO DE COMPOSTELLA, ESPAÑA - 17/02/2010
</t>
  </si>
  <si>
    <t>ATENCIÓN ENFERMEDADES CRÓNICAS</t>
  </si>
  <si>
    <t>PROFESIONAL DE LA MEDICINA HUMANA CON POSGRADO EN EL ÁREA DE LA SALUD, CON EXPERIENCIA PROFESIONAL O DOCENTE DE TRES (3) AÑOS EN EL ÁREA DE LA ATENCIÓN EN ENFERMEDADES CRÓNICAS.</t>
  </si>
  <si>
    <r>
      <t xml:space="preserve">NO PRESELECCIONADO
</t>
    </r>
    <r>
      <rPr>
        <sz val="9"/>
        <rFont val="Arial"/>
        <family val="2"/>
      </rPr>
      <t>EL TITULO DE PREGADO NO CORRESPONDE CON EL  SOLICITADO EN EL PERFIL</t>
    </r>
  </si>
  <si>
    <r>
      <t xml:space="preserve">NO PRESELECCIONADO
</t>
    </r>
    <r>
      <rPr>
        <sz val="9"/>
        <rFont val="Arial"/>
        <family val="2"/>
      </rPr>
      <t>NO TIENE LA EXPERIENCIA MINIMA EN EL ÁREA SOLICITADA EN EL PERFIL</t>
    </r>
  </si>
  <si>
    <t>DISEÑOS BASICOS DE ESTUDIOS EN EPIDEMIOLOGIA CLINICA - DESAFIOS - ISSN: 2011-3552 AÑO 2011 - DIVULGACIÓN = 0,5 PUNTOS
ACTA MEDICA COLOMBIANA - ISSN: 0120-2448 - 4 AUTORES - 2013 - CATEGORIA A2 - ( 4 PUNTOS / 2 ) = 2 PUNTOS
PONENCIA - XVI CONGRESO LATINOAMERICANO DE NEFROLOGIA E HIPERTENSION SLANH - INTERNACIONAL - 4 AUTORES = 0,25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</si>
</sst>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u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6" fillId="0" borderId="47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vertical="center"/>
    </xf>
    <xf numFmtId="0" fontId="26" fillId="0" borderId="0" xfId="0" applyFont="1"/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9" fillId="5" borderId="2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33" fillId="0" borderId="0" xfId="4" applyFont="1"/>
    <xf numFmtId="0" fontId="7" fillId="0" borderId="49" xfId="4" applyFont="1" applyFill="1" applyBorder="1" applyAlignment="1">
      <alignment horizontal="center" vertical="center" wrapText="1"/>
    </xf>
    <xf numFmtId="0" fontId="31" fillId="0" borderId="0" xfId="0" applyFont="1"/>
    <xf numFmtId="4" fontId="31" fillId="0" borderId="0" xfId="0" applyNumberFormat="1" applyFont="1"/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2</xdr:col>
      <xdr:colOff>104775</xdr:colOff>
      <xdr:row>2</xdr:row>
      <xdr:rowOff>181194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685925" cy="533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amandecaribe@gmail.com" TargetMode="External"/><Relationship Id="rId7" Type="http://schemas.openxmlformats.org/officeDocument/2006/relationships/hyperlink" Target="mailto:garod@hotmail.com" TargetMode="External"/><Relationship Id="rId2" Type="http://schemas.openxmlformats.org/officeDocument/2006/relationships/hyperlink" Target="mailto:mmalitg@gmail.com" TargetMode="External"/><Relationship Id="rId1" Type="http://schemas.openxmlformats.org/officeDocument/2006/relationships/hyperlink" Target="mailto:rodrigorubiorubio3@gmail.com" TargetMode="External"/><Relationship Id="rId6" Type="http://schemas.openxmlformats.org/officeDocument/2006/relationships/hyperlink" Target="mailto:juliperez8@gmail.com" TargetMode="External"/><Relationship Id="rId5" Type="http://schemas.openxmlformats.org/officeDocument/2006/relationships/hyperlink" Target="mailto:monicamososcmo@gmail.com" TargetMode="External"/><Relationship Id="rId4" Type="http://schemas.openxmlformats.org/officeDocument/2006/relationships/hyperlink" Target="mailto:cycoronado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6"/>
  <sheetViews>
    <sheetView tabSelected="1" workbookViewId="0">
      <selection activeCell="B8" sqref="B8"/>
    </sheetView>
  </sheetViews>
  <sheetFormatPr baseColWidth="10" defaultColWidth="11.44140625" defaultRowHeight="13.8" x14ac:dyDescent="0.25"/>
  <cols>
    <col min="1" max="1" width="4.6640625" style="196" customWidth="1"/>
    <col min="2" max="2" width="20.109375" style="196" customWidth="1"/>
    <col min="3" max="3" width="20.33203125" style="196" customWidth="1"/>
    <col min="4" max="4" width="22.6640625" style="196" customWidth="1"/>
    <col min="5" max="6" width="21.6640625" style="196" customWidth="1"/>
    <col min="7" max="7" width="27.109375" style="196" customWidth="1"/>
    <col min="8" max="9" width="9.6640625" style="196" customWidth="1"/>
    <col min="10" max="10" width="14.6640625" style="196" customWidth="1"/>
    <col min="11" max="11" width="24.109375" style="196" customWidth="1"/>
    <col min="12" max="16384" width="11.44140625" style="196"/>
  </cols>
  <sheetData>
    <row r="1" spans="1:11" ht="17.399999999999999" x14ac:dyDescent="0.3">
      <c r="A1" s="209" t="s">
        <v>168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x14ac:dyDescent="0.25">
      <c r="A2" s="210" t="s">
        <v>182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22.5" customHeight="1" thickBot="1" x14ac:dyDescent="0.3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40.5" customHeight="1" thickBot="1" x14ac:dyDescent="0.3">
      <c r="A4" s="211" t="s">
        <v>169</v>
      </c>
      <c r="B4" s="211" t="s">
        <v>170</v>
      </c>
      <c r="C4" s="211" t="s">
        <v>171</v>
      </c>
      <c r="D4" s="213" t="s">
        <v>172</v>
      </c>
      <c r="E4" s="214"/>
      <c r="F4" s="198" t="s">
        <v>173</v>
      </c>
      <c r="G4" s="198" t="s">
        <v>174</v>
      </c>
      <c r="H4" s="213" t="s">
        <v>175</v>
      </c>
      <c r="I4" s="214"/>
      <c r="J4" s="215" t="s">
        <v>176</v>
      </c>
      <c r="K4" s="198" t="s">
        <v>6</v>
      </c>
    </row>
    <row r="5" spans="1:11" ht="14.4" thickBot="1" x14ac:dyDescent="0.3">
      <c r="A5" s="212"/>
      <c r="B5" s="212"/>
      <c r="C5" s="212"/>
      <c r="D5" s="178" t="s">
        <v>7</v>
      </c>
      <c r="E5" s="178" t="s">
        <v>8</v>
      </c>
      <c r="F5" s="199"/>
      <c r="G5" s="199"/>
      <c r="H5" s="179" t="s">
        <v>177</v>
      </c>
      <c r="I5" s="179" t="s">
        <v>178</v>
      </c>
      <c r="J5" s="216"/>
      <c r="K5" s="199"/>
    </row>
    <row r="6" spans="1:11" ht="237.6" x14ac:dyDescent="0.25">
      <c r="A6" s="180">
        <v>1</v>
      </c>
      <c r="B6" s="181" t="s">
        <v>159</v>
      </c>
      <c r="C6" s="200" t="s">
        <v>104</v>
      </c>
      <c r="D6" s="181" t="s">
        <v>123</v>
      </c>
      <c r="E6" s="181" t="s">
        <v>124</v>
      </c>
      <c r="F6" s="203" t="s">
        <v>188</v>
      </c>
      <c r="G6" s="206" t="s">
        <v>189</v>
      </c>
      <c r="H6" s="182" t="s">
        <v>179</v>
      </c>
      <c r="I6" s="182"/>
      <c r="J6" s="183">
        <v>14.81</v>
      </c>
      <c r="K6" s="184" t="s">
        <v>180</v>
      </c>
    </row>
    <row r="7" spans="1:11" ht="184.8" x14ac:dyDescent="0.25">
      <c r="A7" s="185">
        <v>2</v>
      </c>
      <c r="B7" s="186" t="s">
        <v>156</v>
      </c>
      <c r="C7" s="201"/>
      <c r="D7" s="186" t="s">
        <v>131</v>
      </c>
      <c r="E7" s="186" t="s">
        <v>132</v>
      </c>
      <c r="F7" s="204"/>
      <c r="G7" s="207"/>
      <c r="H7" s="187" t="s">
        <v>179</v>
      </c>
      <c r="I7" s="187"/>
      <c r="J7" s="188">
        <v>15.85</v>
      </c>
      <c r="K7" s="189" t="s">
        <v>180</v>
      </c>
    </row>
    <row r="8" spans="1:11" ht="105.6" x14ac:dyDescent="0.25">
      <c r="A8" s="185">
        <v>3</v>
      </c>
      <c r="B8" s="186" t="s">
        <v>163</v>
      </c>
      <c r="C8" s="201"/>
      <c r="D8" s="186" t="s">
        <v>109</v>
      </c>
      <c r="E8" s="186" t="s">
        <v>110</v>
      </c>
      <c r="F8" s="204"/>
      <c r="G8" s="207"/>
      <c r="H8" s="187" t="s">
        <v>179</v>
      </c>
      <c r="I8" s="187"/>
      <c r="J8" s="188">
        <v>12.23</v>
      </c>
      <c r="K8" s="189" t="s">
        <v>180</v>
      </c>
    </row>
    <row r="9" spans="1:11" ht="79.2" x14ac:dyDescent="0.25">
      <c r="A9" s="185">
        <v>4</v>
      </c>
      <c r="B9" s="186" t="s">
        <v>184</v>
      </c>
      <c r="C9" s="201"/>
      <c r="D9" s="186" t="s">
        <v>138</v>
      </c>
      <c r="E9" s="186" t="s">
        <v>139</v>
      </c>
      <c r="F9" s="204"/>
      <c r="G9" s="207"/>
      <c r="H9" s="187"/>
      <c r="I9" s="187" t="s">
        <v>179</v>
      </c>
      <c r="J9" s="188">
        <v>0</v>
      </c>
      <c r="K9" s="189" t="s">
        <v>191</v>
      </c>
    </row>
    <row r="10" spans="1:11" ht="79.2" x14ac:dyDescent="0.25">
      <c r="A10" s="185">
        <v>5</v>
      </c>
      <c r="B10" s="186" t="s">
        <v>185</v>
      </c>
      <c r="C10" s="201"/>
      <c r="D10" s="186" t="s">
        <v>144</v>
      </c>
      <c r="E10" s="186" t="s">
        <v>145</v>
      </c>
      <c r="F10" s="204"/>
      <c r="G10" s="207"/>
      <c r="H10" s="187"/>
      <c r="I10" s="187" t="s">
        <v>179</v>
      </c>
      <c r="J10" s="188">
        <v>0</v>
      </c>
      <c r="K10" s="189" t="s">
        <v>190</v>
      </c>
    </row>
    <row r="11" spans="1:11" ht="118.8" x14ac:dyDescent="0.25">
      <c r="A11" s="185">
        <v>6</v>
      </c>
      <c r="B11" s="186" t="s">
        <v>186</v>
      </c>
      <c r="C11" s="201"/>
      <c r="D11" s="186" t="s">
        <v>152</v>
      </c>
      <c r="E11" s="186" t="s">
        <v>153</v>
      </c>
      <c r="F11" s="204"/>
      <c r="G11" s="207"/>
      <c r="H11" s="187"/>
      <c r="I11" s="187" t="s">
        <v>179</v>
      </c>
      <c r="J11" s="188">
        <v>0</v>
      </c>
      <c r="K11" s="189" t="s">
        <v>191</v>
      </c>
    </row>
    <row r="12" spans="1:11" ht="172.2" thickBot="1" x14ac:dyDescent="0.3">
      <c r="A12" s="195">
        <v>7</v>
      </c>
      <c r="B12" s="190" t="s">
        <v>183</v>
      </c>
      <c r="C12" s="202"/>
      <c r="D12" s="190" t="s">
        <v>115</v>
      </c>
      <c r="E12" s="190" t="s">
        <v>187</v>
      </c>
      <c r="F12" s="205"/>
      <c r="G12" s="208"/>
      <c r="H12" s="191"/>
      <c r="I12" s="191" t="s">
        <v>179</v>
      </c>
      <c r="J12" s="192">
        <v>0</v>
      </c>
      <c r="K12" s="193" t="s">
        <v>190</v>
      </c>
    </row>
    <row r="13" spans="1:11" x14ac:dyDescent="0.25">
      <c r="A13" s="194" t="s">
        <v>181</v>
      </c>
      <c r="B13" s="197"/>
    </row>
    <row r="16" spans="1:11" x14ac:dyDescent="0.25">
      <c r="B16" s="197"/>
    </row>
  </sheetData>
  <sheetProtection algorithmName="SHA-512" hashValue="j/omz/dFqzocN9AhakPOFpfZV11U6kmDWyf6Vlb7mQTg/+vFJVLFcOTPJFRFXFfhDHfClKiStbZjN44xd/LMUA==" saltValue="gHRTYaHNs72ExpdY3mvHgg==" spinCount="100000" sheet="1" objects="1" scenarios="1"/>
  <sortState ref="B9:D12">
    <sortCondition ref="B9:B12"/>
  </sortState>
  <mergeCells count="14">
    <mergeCell ref="K4:K5"/>
    <mergeCell ref="C6:C12"/>
    <mergeCell ref="F6:F12"/>
    <mergeCell ref="G6:G12"/>
    <mergeCell ref="A1:K1"/>
    <mergeCell ref="A2:K2"/>
    <mergeCell ref="A4:A5"/>
    <mergeCell ref="B4:B5"/>
    <mergeCell ref="C4:C5"/>
    <mergeCell ref="D4:E4"/>
    <mergeCell ref="F4:F5"/>
    <mergeCell ref="G4:G5"/>
    <mergeCell ref="H4:I4"/>
    <mergeCell ref="J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4"/>
  <sheetViews>
    <sheetView topLeftCell="H1" zoomScale="80" zoomScaleNormal="80" workbookViewId="0">
      <selection activeCell="O7" sqref="O7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6" width="20.33203125" style="5" customWidth="1"/>
    <col min="7" max="7" width="19.5546875" style="5" customWidth="1"/>
    <col min="8" max="8" width="32.109375" style="5" customWidth="1"/>
    <col min="9" max="9" width="19.44140625" style="5" customWidth="1"/>
    <col min="10" max="10" width="14.44140625" style="157" customWidth="1"/>
    <col min="11" max="11" width="15" style="5" customWidth="1"/>
    <col min="12" max="14" width="33.44140625" style="3" customWidth="1"/>
    <col min="15" max="15" width="39.33203125" style="3" customWidth="1"/>
    <col min="16" max="16" width="11.5546875" style="3" customWidth="1"/>
    <col min="17" max="17" width="13.109375" style="3" customWidth="1"/>
    <col min="18" max="18" width="9" style="3" customWidth="1"/>
    <col min="19" max="19" width="8.88671875" style="3" customWidth="1"/>
    <col min="20" max="20" width="33" style="3" customWidth="1"/>
    <col min="21" max="21" width="11.44140625" style="3"/>
    <col min="22" max="22" width="17.33203125" style="3" customWidth="1"/>
    <col min="23" max="24" width="11.44140625" style="3"/>
    <col min="25" max="25" width="13.44140625" style="3" customWidth="1"/>
    <col min="26" max="26" width="13.33203125" style="3" customWidth="1"/>
    <col min="27" max="27" width="12.109375" style="3" customWidth="1"/>
    <col min="28" max="28" width="13.88671875" style="3" customWidth="1"/>
    <col min="29" max="263" width="11.44140625" style="3"/>
    <col min="264" max="264" width="4.6640625" style="3" customWidth="1"/>
    <col min="265" max="265" width="11" style="3" customWidth="1"/>
    <col min="266" max="266" width="24.88671875" style="3" customWidth="1"/>
    <col min="267" max="267" width="11.33203125" style="3" customWidth="1"/>
    <col min="268" max="268" width="19.5546875" style="3" customWidth="1"/>
    <col min="269" max="269" width="32.109375" style="3" customWidth="1"/>
    <col min="270" max="270" width="19.44140625" style="3" customWidth="1"/>
    <col min="271" max="271" width="13.6640625" style="3" customWidth="1"/>
    <col min="272" max="272" width="33.44140625" style="3" customWidth="1"/>
    <col min="273" max="273" width="39.33203125" style="3" customWidth="1"/>
    <col min="274" max="274" width="8.109375" style="3" customWidth="1"/>
    <col min="275" max="275" width="33" style="3" customWidth="1"/>
    <col min="276" max="519" width="11.44140625" style="3"/>
    <col min="520" max="520" width="4.6640625" style="3" customWidth="1"/>
    <col min="521" max="521" width="11" style="3" customWidth="1"/>
    <col min="522" max="522" width="24.88671875" style="3" customWidth="1"/>
    <col min="523" max="523" width="11.33203125" style="3" customWidth="1"/>
    <col min="524" max="524" width="19.5546875" style="3" customWidth="1"/>
    <col min="525" max="525" width="32.109375" style="3" customWidth="1"/>
    <col min="526" max="526" width="19.44140625" style="3" customWidth="1"/>
    <col min="527" max="527" width="13.6640625" style="3" customWidth="1"/>
    <col min="528" max="528" width="33.44140625" style="3" customWidth="1"/>
    <col min="529" max="529" width="39.33203125" style="3" customWidth="1"/>
    <col min="530" max="530" width="8.109375" style="3" customWidth="1"/>
    <col min="531" max="531" width="33" style="3" customWidth="1"/>
    <col min="532" max="775" width="11.44140625" style="3"/>
    <col min="776" max="776" width="4.6640625" style="3" customWidth="1"/>
    <col min="777" max="777" width="11" style="3" customWidth="1"/>
    <col min="778" max="778" width="24.88671875" style="3" customWidth="1"/>
    <col min="779" max="779" width="11.33203125" style="3" customWidth="1"/>
    <col min="780" max="780" width="19.5546875" style="3" customWidth="1"/>
    <col min="781" max="781" width="32.109375" style="3" customWidth="1"/>
    <col min="782" max="782" width="19.44140625" style="3" customWidth="1"/>
    <col min="783" max="783" width="13.6640625" style="3" customWidth="1"/>
    <col min="784" max="784" width="33.44140625" style="3" customWidth="1"/>
    <col min="785" max="785" width="39.33203125" style="3" customWidth="1"/>
    <col min="786" max="786" width="8.109375" style="3" customWidth="1"/>
    <col min="787" max="787" width="33" style="3" customWidth="1"/>
    <col min="788" max="1031" width="11.44140625" style="3"/>
    <col min="1032" max="1032" width="4.6640625" style="3" customWidth="1"/>
    <col min="1033" max="1033" width="11" style="3" customWidth="1"/>
    <col min="1034" max="1034" width="24.88671875" style="3" customWidth="1"/>
    <col min="1035" max="1035" width="11.33203125" style="3" customWidth="1"/>
    <col min="1036" max="1036" width="19.5546875" style="3" customWidth="1"/>
    <col min="1037" max="1037" width="32.109375" style="3" customWidth="1"/>
    <col min="1038" max="1038" width="19.44140625" style="3" customWidth="1"/>
    <col min="1039" max="1039" width="13.6640625" style="3" customWidth="1"/>
    <col min="1040" max="1040" width="33.44140625" style="3" customWidth="1"/>
    <col min="1041" max="1041" width="39.33203125" style="3" customWidth="1"/>
    <col min="1042" max="1042" width="8.109375" style="3" customWidth="1"/>
    <col min="1043" max="1043" width="33" style="3" customWidth="1"/>
    <col min="1044" max="1287" width="11.44140625" style="3"/>
    <col min="1288" max="1288" width="4.6640625" style="3" customWidth="1"/>
    <col min="1289" max="1289" width="11" style="3" customWidth="1"/>
    <col min="1290" max="1290" width="24.88671875" style="3" customWidth="1"/>
    <col min="1291" max="1291" width="11.33203125" style="3" customWidth="1"/>
    <col min="1292" max="1292" width="19.5546875" style="3" customWidth="1"/>
    <col min="1293" max="1293" width="32.109375" style="3" customWidth="1"/>
    <col min="1294" max="1294" width="19.44140625" style="3" customWidth="1"/>
    <col min="1295" max="1295" width="13.6640625" style="3" customWidth="1"/>
    <col min="1296" max="1296" width="33.44140625" style="3" customWidth="1"/>
    <col min="1297" max="1297" width="39.33203125" style="3" customWidth="1"/>
    <col min="1298" max="1298" width="8.109375" style="3" customWidth="1"/>
    <col min="1299" max="1299" width="33" style="3" customWidth="1"/>
    <col min="1300" max="1543" width="11.44140625" style="3"/>
    <col min="1544" max="1544" width="4.6640625" style="3" customWidth="1"/>
    <col min="1545" max="1545" width="11" style="3" customWidth="1"/>
    <col min="1546" max="1546" width="24.88671875" style="3" customWidth="1"/>
    <col min="1547" max="1547" width="11.33203125" style="3" customWidth="1"/>
    <col min="1548" max="1548" width="19.5546875" style="3" customWidth="1"/>
    <col min="1549" max="1549" width="32.109375" style="3" customWidth="1"/>
    <col min="1550" max="1550" width="19.44140625" style="3" customWidth="1"/>
    <col min="1551" max="1551" width="13.6640625" style="3" customWidth="1"/>
    <col min="1552" max="1552" width="33.44140625" style="3" customWidth="1"/>
    <col min="1553" max="1553" width="39.33203125" style="3" customWidth="1"/>
    <col min="1554" max="1554" width="8.109375" style="3" customWidth="1"/>
    <col min="1555" max="1555" width="33" style="3" customWidth="1"/>
    <col min="1556" max="1799" width="11.44140625" style="3"/>
    <col min="1800" max="1800" width="4.6640625" style="3" customWidth="1"/>
    <col min="1801" max="1801" width="11" style="3" customWidth="1"/>
    <col min="1802" max="1802" width="24.88671875" style="3" customWidth="1"/>
    <col min="1803" max="1803" width="11.33203125" style="3" customWidth="1"/>
    <col min="1804" max="1804" width="19.5546875" style="3" customWidth="1"/>
    <col min="1805" max="1805" width="32.109375" style="3" customWidth="1"/>
    <col min="1806" max="1806" width="19.44140625" style="3" customWidth="1"/>
    <col min="1807" max="1807" width="13.6640625" style="3" customWidth="1"/>
    <col min="1808" max="1808" width="33.44140625" style="3" customWidth="1"/>
    <col min="1809" max="1809" width="39.33203125" style="3" customWidth="1"/>
    <col min="1810" max="1810" width="8.109375" style="3" customWidth="1"/>
    <col min="1811" max="1811" width="33" style="3" customWidth="1"/>
    <col min="1812" max="2055" width="11.44140625" style="3"/>
    <col min="2056" max="2056" width="4.6640625" style="3" customWidth="1"/>
    <col min="2057" max="2057" width="11" style="3" customWidth="1"/>
    <col min="2058" max="2058" width="24.88671875" style="3" customWidth="1"/>
    <col min="2059" max="2059" width="11.33203125" style="3" customWidth="1"/>
    <col min="2060" max="2060" width="19.5546875" style="3" customWidth="1"/>
    <col min="2061" max="2061" width="32.109375" style="3" customWidth="1"/>
    <col min="2062" max="2062" width="19.44140625" style="3" customWidth="1"/>
    <col min="2063" max="2063" width="13.6640625" style="3" customWidth="1"/>
    <col min="2064" max="2064" width="33.44140625" style="3" customWidth="1"/>
    <col min="2065" max="2065" width="39.33203125" style="3" customWidth="1"/>
    <col min="2066" max="2066" width="8.109375" style="3" customWidth="1"/>
    <col min="2067" max="2067" width="33" style="3" customWidth="1"/>
    <col min="2068" max="2311" width="11.44140625" style="3"/>
    <col min="2312" max="2312" width="4.6640625" style="3" customWidth="1"/>
    <col min="2313" max="2313" width="11" style="3" customWidth="1"/>
    <col min="2314" max="2314" width="24.88671875" style="3" customWidth="1"/>
    <col min="2315" max="2315" width="11.33203125" style="3" customWidth="1"/>
    <col min="2316" max="2316" width="19.5546875" style="3" customWidth="1"/>
    <col min="2317" max="2317" width="32.109375" style="3" customWidth="1"/>
    <col min="2318" max="2318" width="19.44140625" style="3" customWidth="1"/>
    <col min="2319" max="2319" width="13.6640625" style="3" customWidth="1"/>
    <col min="2320" max="2320" width="33.44140625" style="3" customWidth="1"/>
    <col min="2321" max="2321" width="39.33203125" style="3" customWidth="1"/>
    <col min="2322" max="2322" width="8.109375" style="3" customWidth="1"/>
    <col min="2323" max="2323" width="33" style="3" customWidth="1"/>
    <col min="2324" max="2567" width="11.44140625" style="3"/>
    <col min="2568" max="2568" width="4.6640625" style="3" customWidth="1"/>
    <col min="2569" max="2569" width="11" style="3" customWidth="1"/>
    <col min="2570" max="2570" width="24.88671875" style="3" customWidth="1"/>
    <col min="2571" max="2571" width="11.33203125" style="3" customWidth="1"/>
    <col min="2572" max="2572" width="19.5546875" style="3" customWidth="1"/>
    <col min="2573" max="2573" width="32.109375" style="3" customWidth="1"/>
    <col min="2574" max="2574" width="19.44140625" style="3" customWidth="1"/>
    <col min="2575" max="2575" width="13.6640625" style="3" customWidth="1"/>
    <col min="2576" max="2576" width="33.44140625" style="3" customWidth="1"/>
    <col min="2577" max="2577" width="39.33203125" style="3" customWidth="1"/>
    <col min="2578" max="2578" width="8.109375" style="3" customWidth="1"/>
    <col min="2579" max="2579" width="33" style="3" customWidth="1"/>
    <col min="2580" max="2823" width="11.44140625" style="3"/>
    <col min="2824" max="2824" width="4.6640625" style="3" customWidth="1"/>
    <col min="2825" max="2825" width="11" style="3" customWidth="1"/>
    <col min="2826" max="2826" width="24.88671875" style="3" customWidth="1"/>
    <col min="2827" max="2827" width="11.33203125" style="3" customWidth="1"/>
    <col min="2828" max="2828" width="19.5546875" style="3" customWidth="1"/>
    <col min="2829" max="2829" width="32.109375" style="3" customWidth="1"/>
    <col min="2830" max="2830" width="19.44140625" style="3" customWidth="1"/>
    <col min="2831" max="2831" width="13.6640625" style="3" customWidth="1"/>
    <col min="2832" max="2832" width="33.44140625" style="3" customWidth="1"/>
    <col min="2833" max="2833" width="39.33203125" style="3" customWidth="1"/>
    <col min="2834" max="2834" width="8.109375" style="3" customWidth="1"/>
    <col min="2835" max="2835" width="33" style="3" customWidth="1"/>
    <col min="2836" max="3079" width="11.44140625" style="3"/>
    <col min="3080" max="3080" width="4.6640625" style="3" customWidth="1"/>
    <col min="3081" max="3081" width="11" style="3" customWidth="1"/>
    <col min="3082" max="3082" width="24.88671875" style="3" customWidth="1"/>
    <col min="3083" max="3083" width="11.33203125" style="3" customWidth="1"/>
    <col min="3084" max="3084" width="19.5546875" style="3" customWidth="1"/>
    <col min="3085" max="3085" width="32.109375" style="3" customWidth="1"/>
    <col min="3086" max="3086" width="19.44140625" style="3" customWidth="1"/>
    <col min="3087" max="3087" width="13.6640625" style="3" customWidth="1"/>
    <col min="3088" max="3088" width="33.44140625" style="3" customWidth="1"/>
    <col min="3089" max="3089" width="39.33203125" style="3" customWidth="1"/>
    <col min="3090" max="3090" width="8.109375" style="3" customWidth="1"/>
    <col min="3091" max="3091" width="33" style="3" customWidth="1"/>
    <col min="3092" max="3335" width="11.44140625" style="3"/>
    <col min="3336" max="3336" width="4.6640625" style="3" customWidth="1"/>
    <col min="3337" max="3337" width="11" style="3" customWidth="1"/>
    <col min="3338" max="3338" width="24.88671875" style="3" customWidth="1"/>
    <col min="3339" max="3339" width="11.33203125" style="3" customWidth="1"/>
    <col min="3340" max="3340" width="19.5546875" style="3" customWidth="1"/>
    <col min="3341" max="3341" width="32.109375" style="3" customWidth="1"/>
    <col min="3342" max="3342" width="19.44140625" style="3" customWidth="1"/>
    <col min="3343" max="3343" width="13.6640625" style="3" customWidth="1"/>
    <col min="3344" max="3344" width="33.44140625" style="3" customWidth="1"/>
    <col min="3345" max="3345" width="39.33203125" style="3" customWidth="1"/>
    <col min="3346" max="3346" width="8.109375" style="3" customWidth="1"/>
    <col min="3347" max="3347" width="33" style="3" customWidth="1"/>
    <col min="3348" max="3591" width="11.44140625" style="3"/>
    <col min="3592" max="3592" width="4.6640625" style="3" customWidth="1"/>
    <col min="3593" max="3593" width="11" style="3" customWidth="1"/>
    <col min="3594" max="3594" width="24.88671875" style="3" customWidth="1"/>
    <col min="3595" max="3595" width="11.33203125" style="3" customWidth="1"/>
    <col min="3596" max="3596" width="19.5546875" style="3" customWidth="1"/>
    <col min="3597" max="3597" width="32.109375" style="3" customWidth="1"/>
    <col min="3598" max="3598" width="19.44140625" style="3" customWidth="1"/>
    <col min="3599" max="3599" width="13.6640625" style="3" customWidth="1"/>
    <col min="3600" max="3600" width="33.44140625" style="3" customWidth="1"/>
    <col min="3601" max="3601" width="39.33203125" style="3" customWidth="1"/>
    <col min="3602" max="3602" width="8.109375" style="3" customWidth="1"/>
    <col min="3603" max="3603" width="33" style="3" customWidth="1"/>
    <col min="3604" max="3847" width="11.44140625" style="3"/>
    <col min="3848" max="3848" width="4.6640625" style="3" customWidth="1"/>
    <col min="3849" max="3849" width="11" style="3" customWidth="1"/>
    <col min="3850" max="3850" width="24.88671875" style="3" customWidth="1"/>
    <col min="3851" max="3851" width="11.33203125" style="3" customWidth="1"/>
    <col min="3852" max="3852" width="19.5546875" style="3" customWidth="1"/>
    <col min="3853" max="3853" width="32.109375" style="3" customWidth="1"/>
    <col min="3854" max="3854" width="19.44140625" style="3" customWidth="1"/>
    <col min="3855" max="3855" width="13.6640625" style="3" customWidth="1"/>
    <col min="3856" max="3856" width="33.44140625" style="3" customWidth="1"/>
    <col min="3857" max="3857" width="39.33203125" style="3" customWidth="1"/>
    <col min="3858" max="3858" width="8.109375" style="3" customWidth="1"/>
    <col min="3859" max="3859" width="33" style="3" customWidth="1"/>
    <col min="3860" max="4103" width="11.44140625" style="3"/>
    <col min="4104" max="4104" width="4.6640625" style="3" customWidth="1"/>
    <col min="4105" max="4105" width="11" style="3" customWidth="1"/>
    <col min="4106" max="4106" width="24.88671875" style="3" customWidth="1"/>
    <col min="4107" max="4107" width="11.33203125" style="3" customWidth="1"/>
    <col min="4108" max="4108" width="19.5546875" style="3" customWidth="1"/>
    <col min="4109" max="4109" width="32.109375" style="3" customWidth="1"/>
    <col min="4110" max="4110" width="19.44140625" style="3" customWidth="1"/>
    <col min="4111" max="4111" width="13.6640625" style="3" customWidth="1"/>
    <col min="4112" max="4112" width="33.44140625" style="3" customWidth="1"/>
    <col min="4113" max="4113" width="39.33203125" style="3" customWidth="1"/>
    <col min="4114" max="4114" width="8.109375" style="3" customWidth="1"/>
    <col min="4115" max="4115" width="33" style="3" customWidth="1"/>
    <col min="4116" max="4359" width="11.44140625" style="3"/>
    <col min="4360" max="4360" width="4.6640625" style="3" customWidth="1"/>
    <col min="4361" max="4361" width="11" style="3" customWidth="1"/>
    <col min="4362" max="4362" width="24.88671875" style="3" customWidth="1"/>
    <col min="4363" max="4363" width="11.33203125" style="3" customWidth="1"/>
    <col min="4364" max="4364" width="19.5546875" style="3" customWidth="1"/>
    <col min="4365" max="4365" width="32.109375" style="3" customWidth="1"/>
    <col min="4366" max="4366" width="19.44140625" style="3" customWidth="1"/>
    <col min="4367" max="4367" width="13.6640625" style="3" customWidth="1"/>
    <col min="4368" max="4368" width="33.44140625" style="3" customWidth="1"/>
    <col min="4369" max="4369" width="39.33203125" style="3" customWidth="1"/>
    <col min="4370" max="4370" width="8.109375" style="3" customWidth="1"/>
    <col min="4371" max="4371" width="33" style="3" customWidth="1"/>
    <col min="4372" max="4615" width="11.44140625" style="3"/>
    <col min="4616" max="4616" width="4.6640625" style="3" customWidth="1"/>
    <col min="4617" max="4617" width="11" style="3" customWidth="1"/>
    <col min="4618" max="4618" width="24.88671875" style="3" customWidth="1"/>
    <col min="4619" max="4619" width="11.33203125" style="3" customWidth="1"/>
    <col min="4620" max="4620" width="19.5546875" style="3" customWidth="1"/>
    <col min="4621" max="4621" width="32.109375" style="3" customWidth="1"/>
    <col min="4622" max="4622" width="19.44140625" style="3" customWidth="1"/>
    <col min="4623" max="4623" width="13.6640625" style="3" customWidth="1"/>
    <col min="4624" max="4624" width="33.44140625" style="3" customWidth="1"/>
    <col min="4625" max="4625" width="39.33203125" style="3" customWidth="1"/>
    <col min="4626" max="4626" width="8.109375" style="3" customWidth="1"/>
    <col min="4627" max="4627" width="33" style="3" customWidth="1"/>
    <col min="4628" max="4871" width="11.44140625" style="3"/>
    <col min="4872" max="4872" width="4.6640625" style="3" customWidth="1"/>
    <col min="4873" max="4873" width="11" style="3" customWidth="1"/>
    <col min="4874" max="4874" width="24.88671875" style="3" customWidth="1"/>
    <col min="4875" max="4875" width="11.33203125" style="3" customWidth="1"/>
    <col min="4876" max="4876" width="19.5546875" style="3" customWidth="1"/>
    <col min="4877" max="4877" width="32.109375" style="3" customWidth="1"/>
    <col min="4878" max="4878" width="19.44140625" style="3" customWidth="1"/>
    <col min="4879" max="4879" width="13.6640625" style="3" customWidth="1"/>
    <col min="4880" max="4880" width="33.44140625" style="3" customWidth="1"/>
    <col min="4881" max="4881" width="39.33203125" style="3" customWidth="1"/>
    <col min="4882" max="4882" width="8.109375" style="3" customWidth="1"/>
    <col min="4883" max="4883" width="33" style="3" customWidth="1"/>
    <col min="4884" max="5127" width="11.44140625" style="3"/>
    <col min="5128" max="5128" width="4.6640625" style="3" customWidth="1"/>
    <col min="5129" max="5129" width="11" style="3" customWidth="1"/>
    <col min="5130" max="5130" width="24.88671875" style="3" customWidth="1"/>
    <col min="5131" max="5131" width="11.33203125" style="3" customWidth="1"/>
    <col min="5132" max="5132" width="19.5546875" style="3" customWidth="1"/>
    <col min="5133" max="5133" width="32.109375" style="3" customWidth="1"/>
    <col min="5134" max="5134" width="19.44140625" style="3" customWidth="1"/>
    <col min="5135" max="5135" width="13.6640625" style="3" customWidth="1"/>
    <col min="5136" max="5136" width="33.44140625" style="3" customWidth="1"/>
    <col min="5137" max="5137" width="39.33203125" style="3" customWidth="1"/>
    <col min="5138" max="5138" width="8.109375" style="3" customWidth="1"/>
    <col min="5139" max="5139" width="33" style="3" customWidth="1"/>
    <col min="5140" max="5383" width="11.44140625" style="3"/>
    <col min="5384" max="5384" width="4.6640625" style="3" customWidth="1"/>
    <col min="5385" max="5385" width="11" style="3" customWidth="1"/>
    <col min="5386" max="5386" width="24.88671875" style="3" customWidth="1"/>
    <col min="5387" max="5387" width="11.33203125" style="3" customWidth="1"/>
    <col min="5388" max="5388" width="19.5546875" style="3" customWidth="1"/>
    <col min="5389" max="5389" width="32.109375" style="3" customWidth="1"/>
    <col min="5390" max="5390" width="19.44140625" style="3" customWidth="1"/>
    <col min="5391" max="5391" width="13.6640625" style="3" customWidth="1"/>
    <col min="5392" max="5392" width="33.44140625" style="3" customWidth="1"/>
    <col min="5393" max="5393" width="39.33203125" style="3" customWidth="1"/>
    <col min="5394" max="5394" width="8.109375" style="3" customWidth="1"/>
    <col min="5395" max="5395" width="33" style="3" customWidth="1"/>
    <col min="5396" max="5639" width="11.44140625" style="3"/>
    <col min="5640" max="5640" width="4.6640625" style="3" customWidth="1"/>
    <col min="5641" max="5641" width="11" style="3" customWidth="1"/>
    <col min="5642" max="5642" width="24.88671875" style="3" customWidth="1"/>
    <col min="5643" max="5643" width="11.33203125" style="3" customWidth="1"/>
    <col min="5644" max="5644" width="19.5546875" style="3" customWidth="1"/>
    <col min="5645" max="5645" width="32.109375" style="3" customWidth="1"/>
    <col min="5646" max="5646" width="19.44140625" style="3" customWidth="1"/>
    <col min="5647" max="5647" width="13.6640625" style="3" customWidth="1"/>
    <col min="5648" max="5648" width="33.44140625" style="3" customWidth="1"/>
    <col min="5649" max="5649" width="39.33203125" style="3" customWidth="1"/>
    <col min="5650" max="5650" width="8.109375" style="3" customWidth="1"/>
    <col min="5651" max="5651" width="33" style="3" customWidth="1"/>
    <col min="5652" max="5895" width="11.44140625" style="3"/>
    <col min="5896" max="5896" width="4.6640625" style="3" customWidth="1"/>
    <col min="5897" max="5897" width="11" style="3" customWidth="1"/>
    <col min="5898" max="5898" width="24.88671875" style="3" customWidth="1"/>
    <col min="5899" max="5899" width="11.33203125" style="3" customWidth="1"/>
    <col min="5900" max="5900" width="19.5546875" style="3" customWidth="1"/>
    <col min="5901" max="5901" width="32.109375" style="3" customWidth="1"/>
    <col min="5902" max="5902" width="19.44140625" style="3" customWidth="1"/>
    <col min="5903" max="5903" width="13.6640625" style="3" customWidth="1"/>
    <col min="5904" max="5904" width="33.44140625" style="3" customWidth="1"/>
    <col min="5905" max="5905" width="39.33203125" style="3" customWidth="1"/>
    <col min="5906" max="5906" width="8.109375" style="3" customWidth="1"/>
    <col min="5907" max="5907" width="33" style="3" customWidth="1"/>
    <col min="5908" max="6151" width="11.44140625" style="3"/>
    <col min="6152" max="6152" width="4.6640625" style="3" customWidth="1"/>
    <col min="6153" max="6153" width="11" style="3" customWidth="1"/>
    <col min="6154" max="6154" width="24.88671875" style="3" customWidth="1"/>
    <col min="6155" max="6155" width="11.33203125" style="3" customWidth="1"/>
    <col min="6156" max="6156" width="19.5546875" style="3" customWidth="1"/>
    <col min="6157" max="6157" width="32.109375" style="3" customWidth="1"/>
    <col min="6158" max="6158" width="19.44140625" style="3" customWidth="1"/>
    <col min="6159" max="6159" width="13.6640625" style="3" customWidth="1"/>
    <col min="6160" max="6160" width="33.44140625" style="3" customWidth="1"/>
    <col min="6161" max="6161" width="39.33203125" style="3" customWidth="1"/>
    <col min="6162" max="6162" width="8.109375" style="3" customWidth="1"/>
    <col min="6163" max="6163" width="33" style="3" customWidth="1"/>
    <col min="6164" max="6407" width="11.44140625" style="3"/>
    <col min="6408" max="6408" width="4.6640625" style="3" customWidth="1"/>
    <col min="6409" max="6409" width="11" style="3" customWidth="1"/>
    <col min="6410" max="6410" width="24.88671875" style="3" customWidth="1"/>
    <col min="6411" max="6411" width="11.33203125" style="3" customWidth="1"/>
    <col min="6412" max="6412" width="19.5546875" style="3" customWidth="1"/>
    <col min="6413" max="6413" width="32.109375" style="3" customWidth="1"/>
    <col min="6414" max="6414" width="19.44140625" style="3" customWidth="1"/>
    <col min="6415" max="6415" width="13.6640625" style="3" customWidth="1"/>
    <col min="6416" max="6416" width="33.44140625" style="3" customWidth="1"/>
    <col min="6417" max="6417" width="39.33203125" style="3" customWidth="1"/>
    <col min="6418" max="6418" width="8.109375" style="3" customWidth="1"/>
    <col min="6419" max="6419" width="33" style="3" customWidth="1"/>
    <col min="6420" max="6663" width="11.44140625" style="3"/>
    <col min="6664" max="6664" width="4.6640625" style="3" customWidth="1"/>
    <col min="6665" max="6665" width="11" style="3" customWidth="1"/>
    <col min="6666" max="6666" width="24.88671875" style="3" customWidth="1"/>
    <col min="6667" max="6667" width="11.33203125" style="3" customWidth="1"/>
    <col min="6668" max="6668" width="19.5546875" style="3" customWidth="1"/>
    <col min="6669" max="6669" width="32.109375" style="3" customWidth="1"/>
    <col min="6670" max="6670" width="19.44140625" style="3" customWidth="1"/>
    <col min="6671" max="6671" width="13.6640625" style="3" customWidth="1"/>
    <col min="6672" max="6672" width="33.44140625" style="3" customWidth="1"/>
    <col min="6673" max="6673" width="39.33203125" style="3" customWidth="1"/>
    <col min="6674" max="6674" width="8.109375" style="3" customWidth="1"/>
    <col min="6675" max="6675" width="33" style="3" customWidth="1"/>
    <col min="6676" max="6919" width="11.44140625" style="3"/>
    <col min="6920" max="6920" width="4.6640625" style="3" customWidth="1"/>
    <col min="6921" max="6921" width="11" style="3" customWidth="1"/>
    <col min="6922" max="6922" width="24.88671875" style="3" customWidth="1"/>
    <col min="6923" max="6923" width="11.33203125" style="3" customWidth="1"/>
    <col min="6924" max="6924" width="19.5546875" style="3" customWidth="1"/>
    <col min="6925" max="6925" width="32.109375" style="3" customWidth="1"/>
    <col min="6926" max="6926" width="19.44140625" style="3" customWidth="1"/>
    <col min="6927" max="6927" width="13.6640625" style="3" customWidth="1"/>
    <col min="6928" max="6928" width="33.44140625" style="3" customWidth="1"/>
    <col min="6929" max="6929" width="39.33203125" style="3" customWidth="1"/>
    <col min="6930" max="6930" width="8.109375" style="3" customWidth="1"/>
    <col min="6931" max="6931" width="33" style="3" customWidth="1"/>
    <col min="6932" max="7175" width="11.44140625" style="3"/>
    <col min="7176" max="7176" width="4.6640625" style="3" customWidth="1"/>
    <col min="7177" max="7177" width="11" style="3" customWidth="1"/>
    <col min="7178" max="7178" width="24.88671875" style="3" customWidth="1"/>
    <col min="7179" max="7179" width="11.33203125" style="3" customWidth="1"/>
    <col min="7180" max="7180" width="19.5546875" style="3" customWidth="1"/>
    <col min="7181" max="7181" width="32.109375" style="3" customWidth="1"/>
    <col min="7182" max="7182" width="19.44140625" style="3" customWidth="1"/>
    <col min="7183" max="7183" width="13.6640625" style="3" customWidth="1"/>
    <col min="7184" max="7184" width="33.44140625" style="3" customWidth="1"/>
    <col min="7185" max="7185" width="39.33203125" style="3" customWidth="1"/>
    <col min="7186" max="7186" width="8.109375" style="3" customWidth="1"/>
    <col min="7187" max="7187" width="33" style="3" customWidth="1"/>
    <col min="7188" max="7431" width="11.44140625" style="3"/>
    <col min="7432" max="7432" width="4.6640625" style="3" customWidth="1"/>
    <col min="7433" max="7433" width="11" style="3" customWidth="1"/>
    <col min="7434" max="7434" width="24.88671875" style="3" customWidth="1"/>
    <col min="7435" max="7435" width="11.33203125" style="3" customWidth="1"/>
    <col min="7436" max="7436" width="19.5546875" style="3" customWidth="1"/>
    <col min="7437" max="7437" width="32.109375" style="3" customWidth="1"/>
    <col min="7438" max="7438" width="19.44140625" style="3" customWidth="1"/>
    <col min="7439" max="7439" width="13.6640625" style="3" customWidth="1"/>
    <col min="7440" max="7440" width="33.44140625" style="3" customWidth="1"/>
    <col min="7441" max="7441" width="39.33203125" style="3" customWidth="1"/>
    <col min="7442" max="7442" width="8.109375" style="3" customWidth="1"/>
    <col min="7443" max="7443" width="33" style="3" customWidth="1"/>
    <col min="7444" max="7687" width="11.44140625" style="3"/>
    <col min="7688" max="7688" width="4.6640625" style="3" customWidth="1"/>
    <col min="7689" max="7689" width="11" style="3" customWidth="1"/>
    <col min="7690" max="7690" width="24.88671875" style="3" customWidth="1"/>
    <col min="7691" max="7691" width="11.33203125" style="3" customWidth="1"/>
    <col min="7692" max="7692" width="19.5546875" style="3" customWidth="1"/>
    <col min="7693" max="7693" width="32.109375" style="3" customWidth="1"/>
    <col min="7694" max="7694" width="19.44140625" style="3" customWidth="1"/>
    <col min="7695" max="7695" width="13.6640625" style="3" customWidth="1"/>
    <col min="7696" max="7696" width="33.44140625" style="3" customWidth="1"/>
    <col min="7697" max="7697" width="39.33203125" style="3" customWidth="1"/>
    <col min="7698" max="7698" width="8.109375" style="3" customWidth="1"/>
    <col min="7699" max="7699" width="33" style="3" customWidth="1"/>
    <col min="7700" max="7943" width="11.44140625" style="3"/>
    <col min="7944" max="7944" width="4.6640625" style="3" customWidth="1"/>
    <col min="7945" max="7945" width="11" style="3" customWidth="1"/>
    <col min="7946" max="7946" width="24.88671875" style="3" customWidth="1"/>
    <col min="7947" max="7947" width="11.33203125" style="3" customWidth="1"/>
    <col min="7948" max="7948" width="19.5546875" style="3" customWidth="1"/>
    <col min="7949" max="7949" width="32.109375" style="3" customWidth="1"/>
    <col min="7950" max="7950" width="19.44140625" style="3" customWidth="1"/>
    <col min="7951" max="7951" width="13.6640625" style="3" customWidth="1"/>
    <col min="7952" max="7952" width="33.44140625" style="3" customWidth="1"/>
    <col min="7953" max="7953" width="39.33203125" style="3" customWidth="1"/>
    <col min="7954" max="7954" width="8.109375" style="3" customWidth="1"/>
    <col min="7955" max="7955" width="33" style="3" customWidth="1"/>
    <col min="7956" max="8199" width="11.44140625" style="3"/>
    <col min="8200" max="8200" width="4.6640625" style="3" customWidth="1"/>
    <col min="8201" max="8201" width="11" style="3" customWidth="1"/>
    <col min="8202" max="8202" width="24.88671875" style="3" customWidth="1"/>
    <col min="8203" max="8203" width="11.33203125" style="3" customWidth="1"/>
    <col min="8204" max="8204" width="19.5546875" style="3" customWidth="1"/>
    <col min="8205" max="8205" width="32.109375" style="3" customWidth="1"/>
    <col min="8206" max="8206" width="19.44140625" style="3" customWidth="1"/>
    <col min="8207" max="8207" width="13.6640625" style="3" customWidth="1"/>
    <col min="8208" max="8208" width="33.44140625" style="3" customWidth="1"/>
    <col min="8209" max="8209" width="39.33203125" style="3" customWidth="1"/>
    <col min="8210" max="8210" width="8.109375" style="3" customWidth="1"/>
    <col min="8211" max="8211" width="33" style="3" customWidth="1"/>
    <col min="8212" max="8455" width="11.44140625" style="3"/>
    <col min="8456" max="8456" width="4.6640625" style="3" customWidth="1"/>
    <col min="8457" max="8457" width="11" style="3" customWidth="1"/>
    <col min="8458" max="8458" width="24.88671875" style="3" customWidth="1"/>
    <col min="8459" max="8459" width="11.33203125" style="3" customWidth="1"/>
    <col min="8460" max="8460" width="19.5546875" style="3" customWidth="1"/>
    <col min="8461" max="8461" width="32.109375" style="3" customWidth="1"/>
    <col min="8462" max="8462" width="19.44140625" style="3" customWidth="1"/>
    <col min="8463" max="8463" width="13.6640625" style="3" customWidth="1"/>
    <col min="8464" max="8464" width="33.44140625" style="3" customWidth="1"/>
    <col min="8465" max="8465" width="39.33203125" style="3" customWidth="1"/>
    <col min="8466" max="8466" width="8.109375" style="3" customWidth="1"/>
    <col min="8467" max="8467" width="33" style="3" customWidth="1"/>
    <col min="8468" max="8711" width="11.44140625" style="3"/>
    <col min="8712" max="8712" width="4.6640625" style="3" customWidth="1"/>
    <col min="8713" max="8713" width="11" style="3" customWidth="1"/>
    <col min="8714" max="8714" width="24.88671875" style="3" customWidth="1"/>
    <col min="8715" max="8715" width="11.33203125" style="3" customWidth="1"/>
    <col min="8716" max="8716" width="19.5546875" style="3" customWidth="1"/>
    <col min="8717" max="8717" width="32.109375" style="3" customWidth="1"/>
    <col min="8718" max="8718" width="19.44140625" style="3" customWidth="1"/>
    <col min="8719" max="8719" width="13.6640625" style="3" customWidth="1"/>
    <col min="8720" max="8720" width="33.44140625" style="3" customWidth="1"/>
    <col min="8721" max="8721" width="39.33203125" style="3" customWidth="1"/>
    <col min="8722" max="8722" width="8.109375" style="3" customWidth="1"/>
    <col min="8723" max="8723" width="33" style="3" customWidth="1"/>
    <col min="8724" max="8967" width="11.44140625" style="3"/>
    <col min="8968" max="8968" width="4.6640625" style="3" customWidth="1"/>
    <col min="8969" max="8969" width="11" style="3" customWidth="1"/>
    <col min="8970" max="8970" width="24.88671875" style="3" customWidth="1"/>
    <col min="8971" max="8971" width="11.33203125" style="3" customWidth="1"/>
    <col min="8972" max="8972" width="19.5546875" style="3" customWidth="1"/>
    <col min="8973" max="8973" width="32.109375" style="3" customWidth="1"/>
    <col min="8974" max="8974" width="19.44140625" style="3" customWidth="1"/>
    <col min="8975" max="8975" width="13.6640625" style="3" customWidth="1"/>
    <col min="8976" max="8976" width="33.44140625" style="3" customWidth="1"/>
    <col min="8977" max="8977" width="39.33203125" style="3" customWidth="1"/>
    <col min="8978" max="8978" width="8.109375" style="3" customWidth="1"/>
    <col min="8979" max="8979" width="33" style="3" customWidth="1"/>
    <col min="8980" max="9223" width="11.44140625" style="3"/>
    <col min="9224" max="9224" width="4.6640625" style="3" customWidth="1"/>
    <col min="9225" max="9225" width="11" style="3" customWidth="1"/>
    <col min="9226" max="9226" width="24.88671875" style="3" customWidth="1"/>
    <col min="9227" max="9227" width="11.33203125" style="3" customWidth="1"/>
    <col min="9228" max="9228" width="19.5546875" style="3" customWidth="1"/>
    <col min="9229" max="9229" width="32.109375" style="3" customWidth="1"/>
    <col min="9230" max="9230" width="19.44140625" style="3" customWidth="1"/>
    <col min="9231" max="9231" width="13.6640625" style="3" customWidth="1"/>
    <col min="9232" max="9232" width="33.44140625" style="3" customWidth="1"/>
    <col min="9233" max="9233" width="39.33203125" style="3" customWidth="1"/>
    <col min="9234" max="9234" width="8.109375" style="3" customWidth="1"/>
    <col min="9235" max="9235" width="33" style="3" customWidth="1"/>
    <col min="9236" max="9479" width="11.44140625" style="3"/>
    <col min="9480" max="9480" width="4.6640625" style="3" customWidth="1"/>
    <col min="9481" max="9481" width="11" style="3" customWidth="1"/>
    <col min="9482" max="9482" width="24.88671875" style="3" customWidth="1"/>
    <col min="9483" max="9483" width="11.33203125" style="3" customWidth="1"/>
    <col min="9484" max="9484" width="19.5546875" style="3" customWidth="1"/>
    <col min="9485" max="9485" width="32.109375" style="3" customWidth="1"/>
    <col min="9486" max="9486" width="19.44140625" style="3" customWidth="1"/>
    <col min="9487" max="9487" width="13.6640625" style="3" customWidth="1"/>
    <col min="9488" max="9488" width="33.44140625" style="3" customWidth="1"/>
    <col min="9489" max="9489" width="39.33203125" style="3" customWidth="1"/>
    <col min="9490" max="9490" width="8.109375" style="3" customWidth="1"/>
    <col min="9491" max="9491" width="33" style="3" customWidth="1"/>
    <col min="9492" max="9735" width="11.44140625" style="3"/>
    <col min="9736" max="9736" width="4.6640625" style="3" customWidth="1"/>
    <col min="9737" max="9737" width="11" style="3" customWidth="1"/>
    <col min="9738" max="9738" width="24.88671875" style="3" customWidth="1"/>
    <col min="9739" max="9739" width="11.33203125" style="3" customWidth="1"/>
    <col min="9740" max="9740" width="19.5546875" style="3" customWidth="1"/>
    <col min="9741" max="9741" width="32.109375" style="3" customWidth="1"/>
    <col min="9742" max="9742" width="19.44140625" style="3" customWidth="1"/>
    <col min="9743" max="9743" width="13.6640625" style="3" customWidth="1"/>
    <col min="9744" max="9744" width="33.44140625" style="3" customWidth="1"/>
    <col min="9745" max="9745" width="39.33203125" style="3" customWidth="1"/>
    <col min="9746" max="9746" width="8.109375" style="3" customWidth="1"/>
    <col min="9747" max="9747" width="33" style="3" customWidth="1"/>
    <col min="9748" max="9991" width="11.44140625" style="3"/>
    <col min="9992" max="9992" width="4.6640625" style="3" customWidth="1"/>
    <col min="9993" max="9993" width="11" style="3" customWidth="1"/>
    <col min="9994" max="9994" width="24.88671875" style="3" customWidth="1"/>
    <col min="9995" max="9995" width="11.33203125" style="3" customWidth="1"/>
    <col min="9996" max="9996" width="19.5546875" style="3" customWidth="1"/>
    <col min="9997" max="9997" width="32.109375" style="3" customWidth="1"/>
    <col min="9998" max="9998" width="19.44140625" style="3" customWidth="1"/>
    <col min="9999" max="9999" width="13.6640625" style="3" customWidth="1"/>
    <col min="10000" max="10000" width="33.44140625" style="3" customWidth="1"/>
    <col min="10001" max="10001" width="39.33203125" style="3" customWidth="1"/>
    <col min="10002" max="10002" width="8.109375" style="3" customWidth="1"/>
    <col min="10003" max="10003" width="33" style="3" customWidth="1"/>
    <col min="10004" max="10247" width="11.44140625" style="3"/>
    <col min="10248" max="10248" width="4.6640625" style="3" customWidth="1"/>
    <col min="10249" max="10249" width="11" style="3" customWidth="1"/>
    <col min="10250" max="10250" width="24.88671875" style="3" customWidth="1"/>
    <col min="10251" max="10251" width="11.33203125" style="3" customWidth="1"/>
    <col min="10252" max="10252" width="19.5546875" style="3" customWidth="1"/>
    <col min="10253" max="10253" width="32.109375" style="3" customWidth="1"/>
    <col min="10254" max="10254" width="19.44140625" style="3" customWidth="1"/>
    <col min="10255" max="10255" width="13.6640625" style="3" customWidth="1"/>
    <col min="10256" max="10256" width="33.44140625" style="3" customWidth="1"/>
    <col min="10257" max="10257" width="39.33203125" style="3" customWidth="1"/>
    <col min="10258" max="10258" width="8.109375" style="3" customWidth="1"/>
    <col min="10259" max="10259" width="33" style="3" customWidth="1"/>
    <col min="10260" max="10503" width="11.44140625" style="3"/>
    <col min="10504" max="10504" width="4.6640625" style="3" customWidth="1"/>
    <col min="10505" max="10505" width="11" style="3" customWidth="1"/>
    <col min="10506" max="10506" width="24.88671875" style="3" customWidth="1"/>
    <col min="10507" max="10507" width="11.33203125" style="3" customWidth="1"/>
    <col min="10508" max="10508" width="19.5546875" style="3" customWidth="1"/>
    <col min="10509" max="10509" width="32.109375" style="3" customWidth="1"/>
    <col min="10510" max="10510" width="19.44140625" style="3" customWidth="1"/>
    <col min="10511" max="10511" width="13.6640625" style="3" customWidth="1"/>
    <col min="10512" max="10512" width="33.44140625" style="3" customWidth="1"/>
    <col min="10513" max="10513" width="39.33203125" style="3" customWidth="1"/>
    <col min="10514" max="10514" width="8.109375" style="3" customWidth="1"/>
    <col min="10515" max="10515" width="33" style="3" customWidth="1"/>
    <col min="10516" max="10759" width="11.44140625" style="3"/>
    <col min="10760" max="10760" width="4.6640625" style="3" customWidth="1"/>
    <col min="10761" max="10761" width="11" style="3" customWidth="1"/>
    <col min="10762" max="10762" width="24.88671875" style="3" customWidth="1"/>
    <col min="10763" max="10763" width="11.33203125" style="3" customWidth="1"/>
    <col min="10764" max="10764" width="19.5546875" style="3" customWidth="1"/>
    <col min="10765" max="10765" width="32.109375" style="3" customWidth="1"/>
    <col min="10766" max="10766" width="19.44140625" style="3" customWidth="1"/>
    <col min="10767" max="10767" width="13.6640625" style="3" customWidth="1"/>
    <col min="10768" max="10768" width="33.44140625" style="3" customWidth="1"/>
    <col min="10769" max="10769" width="39.33203125" style="3" customWidth="1"/>
    <col min="10770" max="10770" width="8.109375" style="3" customWidth="1"/>
    <col min="10771" max="10771" width="33" style="3" customWidth="1"/>
    <col min="10772" max="11015" width="11.44140625" style="3"/>
    <col min="11016" max="11016" width="4.6640625" style="3" customWidth="1"/>
    <col min="11017" max="11017" width="11" style="3" customWidth="1"/>
    <col min="11018" max="11018" width="24.88671875" style="3" customWidth="1"/>
    <col min="11019" max="11019" width="11.33203125" style="3" customWidth="1"/>
    <col min="11020" max="11020" width="19.5546875" style="3" customWidth="1"/>
    <col min="11021" max="11021" width="32.109375" style="3" customWidth="1"/>
    <col min="11022" max="11022" width="19.44140625" style="3" customWidth="1"/>
    <col min="11023" max="11023" width="13.6640625" style="3" customWidth="1"/>
    <col min="11024" max="11024" width="33.44140625" style="3" customWidth="1"/>
    <col min="11025" max="11025" width="39.33203125" style="3" customWidth="1"/>
    <col min="11026" max="11026" width="8.109375" style="3" customWidth="1"/>
    <col min="11027" max="11027" width="33" style="3" customWidth="1"/>
    <col min="11028" max="11271" width="11.44140625" style="3"/>
    <col min="11272" max="11272" width="4.6640625" style="3" customWidth="1"/>
    <col min="11273" max="11273" width="11" style="3" customWidth="1"/>
    <col min="11274" max="11274" width="24.88671875" style="3" customWidth="1"/>
    <col min="11275" max="11275" width="11.33203125" style="3" customWidth="1"/>
    <col min="11276" max="11276" width="19.5546875" style="3" customWidth="1"/>
    <col min="11277" max="11277" width="32.109375" style="3" customWidth="1"/>
    <col min="11278" max="11278" width="19.44140625" style="3" customWidth="1"/>
    <col min="11279" max="11279" width="13.6640625" style="3" customWidth="1"/>
    <col min="11280" max="11280" width="33.44140625" style="3" customWidth="1"/>
    <col min="11281" max="11281" width="39.33203125" style="3" customWidth="1"/>
    <col min="11282" max="11282" width="8.109375" style="3" customWidth="1"/>
    <col min="11283" max="11283" width="33" style="3" customWidth="1"/>
    <col min="11284" max="11527" width="11.44140625" style="3"/>
    <col min="11528" max="11528" width="4.6640625" style="3" customWidth="1"/>
    <col min="11529" max="11529" width="11" style="3" customWidth="1"/>
    <col min="11530" max="11530" width="24.88671875" style="3" customWidth="1"/>
    <col min="11531" max="11531" width="11.33203125" style="3" customWidth="1"/>
    <col min="11532" max="11532" width="19.5546875" style="3" customWidth="1"/>
    <col min="11533" max="11533" width="32.109375" style="3" customWidth="1"/>
    <col min="11534" max="11534" width="19.44140625" style="3" customWidth="1"/>
    <col min="11535" max="11535" width="13.6640625" style="3" customWidth="1"/>
    <col min="11536" max="11536" width="33.44140625" style="3" customWidth="1"/>
    <col min="11537" max="11537" width="39.33203125" style="3" customWidth="1"/>
    <col min="11538" max="11538" width="8.109375" style="3" customWidth="1"/>
    <col min="11539" max="11539" width="33" style="3" customWidth="1"/>
    <col min="11540" max="11783" width="11.44140625" style="3"/>
    <col min="11784" max="11784" width="4.6640625" style="3" customWidth="1"/>
    <col min="11785" max="11785" width="11" style="3" customWidth="1"/>
    <col min="11786" max="11786" width="24.88671875" style="3" customWidth="1"/>
    <col min="11787" max="11787" width="11.33203125" style="3" customWidth="1"/>
    <col min="11788" max="11788" width="19.5546875" style="3" customWidth="1"/>
    <col min="11789" max="11789" width="32.109375" style="3" customWidth="1"/>
    <col min="11790" max="11790" width="19.44140625" style="3" customWidth="1"/>
    <col min="11791" max="11791" width="13.6640625" style="3" customWidth="1"/>
    <col min="11792" max="11792" width="33.44140625" style="3" customWidth="1"/>
    <col min="11793" max="11793" width="39.33203125" style="3" customWidth="1"/>
    <col min="11794" max="11794" width="8.109375" style="3" customWidth="1"/>
    <col min="11795" max="11795" width="33" style="3" customWidth="1"/>
    <col min="11796" max="12039" width="11.44140625" style="3"/>
    <col min="12040" max="12040" width="4.6640625" style="3" customWidth="1"/>
    <col min="12041" max="12041" width="11" style="3" customWidth="1"/>
    <col min="12042" max="12042" width="24.88671875" style="3" customWidth="1"/>
    <col min="12043" max="12043" width="11.33203125" style="3" customWidth="1"/>
    <col min="12044" max="12044" width="19.5546875" style="3" customWidth="1"/>
    <col min="12045" max="12045" width="32.109375" style="3" customWidth="1"/>
    <col min="12046" max="12046" width="19.44140625" style="3" customWidth="1"/>
    <col min="12047" max="12047" width="13.6640625" style="3" customWidth="1"/>
    <col min="12048" max="12048" width="33.44140625" style="3" customWidth="1"/>
    <col min="12049" max="12049" width="39.33203125" style="3" customWidth="1"/>
    <col min="12050" max="12050" width="8.109375" style="3" customWidth="1"/>
    <col min="12051" max="12051" width="33" style="3" customWidth="1"/>
    <col min="12052" max="12295" width="11.44140625" style="3"/>
    <col min="12296" max="12296" width="4.6640625" style="3" customWidth="1"/>
    <col min="12297" max="12297" width="11" style="3" customWidth="1"/>
    <col min="12298" max="12298" width="24.88671875" style="3" customWidth="1"/>
    <col min="12299" max="12299" width="11.33203125" style="3" customWidth="1"/>
    <col min="12300" max="12300" width="19.5546875" style="3" customWidth="1"/>
    <col min="12301" max="12301" width="32.109375" style="3" customWidth="1"/>
    <col min="12302" max="12302" width="19.44140625" style="3" customWidth="1"/>
    <col min="12303" max="12303" width="13.6640625" style="3" customWidth="1"/>
    <col min="12304" max="12304" width="33.44140625" style="3" customWidth="1"/>
    <col min="12305" max="12305" width="39.33203125" style="3" customWidth="1"/>
    <col min="12306" max="12306" width="8.109375" style="3" customWidth="1"/>
    <col min="12307" max="12307" width="33" style="3" customWidth="1"/>
    <col min="12308" max="12551" width="11.44140625" style="3"/>
    <col min="12552" max="12552" width="4.6640625" style="3" customWidth="1"/>
    <col min="12553" max="12553" width="11" style="3" customWidth="1"/>
    <col min="12554" max="12554" width="24.88671875" style="3" customWidth="1"/>
    <col min="12555" max="12555" width="11.33203125" style="3" customWidth="1"/>
    <col min="12556" max="12556" width="19.5546875" style="3" customWidth="1"/>
    <col min="12557" max="12557" width="32.109375" style="3" customWidth="1"/>
    <col min="12558" max="12558" width="19.44140625" style="3" customWidth="1"/>
    <col min="12559" max="12559" width="13.6640625" style="3" customWidth="1"/>
    <col min="12560" max="12560" width="33.44140625" style="3" customWidth="1"/>
    <col min="12561" max="12561" width="39.33203125" style="3" customWidth="1"/>
    <col min="12562" max="12562" width="8.109375" style="3" customWidth="1"/>
    <col min="12563" max="12563" width="33" style="3" customWidth="1"/>
    <col min="12564" max="12807" width="11.44140625" style="3"/>
    <col min="12808" max="12808" width="4.6640625" style="3" customWidth="1"/>
    <col min="12809" max="12809" width="11" style="3" customWidth="1"/>
    <col min="12810" max="12810" width="24.88671875" style="3" customWidth="1"/>
    <col min="12811" max="12811" width="11.33203125" style="3" customWidth="1"/>
    <col min="12812" max="12812" width="19.5546875" style="3" customWidth="1"/>
    <col min="12813" max="12813" width="32.109375" style="3" customWidth="1"/>
    <col min="12814" max="12814" width="19.44140625" style="3" customWidth="1"/>
    <col min="12815" max="12815" width="13.6640625" style="3" customWidth="1"/>
    <col min="12816" max="12816" width="33.44140625" style="3" customWidth="1"/>
    <col min="12817" max="12817" width="39.33203125" style="3" customWidth="1"/>
    <col min="12818" max="12818" width="8.109375" style="3" customWidth="1"/>
    <col min="12819" max="12819" width="33" style="3" customWidth="1"/>
    <col min="12820" max="13063" width="11.44140625" style="3"/>
    <col min="13064" max="13064" width="4.6640625" style="3" customWidth="1"/>
    <col min="13065" max="13065" width="11" style="3" customWidth="1"/>
    <col min="13066" max="13066" width="24.88671875" style="3" customWidth="1"/>
    <col min="13067" max="13067" width="11.33203125" style="3" customWidth="1"/>
    <col min="13068" max="13068" width="19.5546875" style="3" customWidth="1"/>
    <col min="13069" max="13069" width="32.109375" style="3" customWidth="1"/>
    <col min="13070" max="13070" width="19.44140625" style="3" customWidth="1"/>
    <col min="13071" max="13071" width="13.6640625" style="3" customWidth="1"/>
    <col min="13072" max="13072" width="33.44140625" style="3" customWidth="1"/>
    <col min="13073" max="13073" width="39.33203125" style="3" customWidth="1"/>
    <col min="13074" max="13074" width="8.109375" style="3" customWidth="1"/>
    <col min="13075" max="13075" width="33" style="3" customWidth="1"/>
    <col min="13076" max="13319" width="11.44140625" style="3"/>
    <col min="13320" max="13320" width="4.6640625" style="3" customWidth="1"/>
    <col min="13321" max="13321" width="11" style="3" customWidth="1"/>
    <col min="13322" max="13322" width="24.88671875" style="3" customWidth="1"/>
    <col min="13323" max="13323" width="11.33203125" style="3" customWidth="1"/>
    <col min="13324" max="13324" width="19.5546875" style="3" customWidth="1"/>
    <col min="13325" max="13325" width="32.109375" style="3" customWidth="1"/>
    <col min="13326" max="13326" width="19.44140625" style="3" customWidth="1"/>
    <col min="13327" max="13327" width="13.6640625" style="3" customWidth="1"/>
    <col min="13328" max="13328" width="33.44140625" style="3" customWidth="1"/>
    <col min="13329" max="13329" width="39.33203125" style="3" customWidth="1"/>
    <col min="13330" max="13330" width="8.109375" style="3" customWidth="1"/>
    <col min="13331" max="13331" width="33" style="3" customWidth="1"/>
    <col min="13332" max="13575" width="11.44140625" style="3"/>
    <col min="13576" max="13576" width="4.6640625" style="3" customWidth="1"/>
    <col min="13577" max="13577" width="11" style="3" customWidth="1"/>
    <col min="13578" max="13578" width="24.88671875" style="3" customWidth="1"/>
    <col min="13579" max="13579" width="11.33203125" style="3" customWidth="1"/>
    <col min="13580" max="13580" width="19.5546875" style="3" customWidth="1"/>
    <col min="13581" max="13581" width="32.109375" style="3" customWidth="1"/>
    <col min="13582" max="13582" width="19.44140625" style="3" customWidth="1"/>
    <col min="13583" max="13583" width="13.6640625" style="3" customWidth="1"/>
    <col min="13584" max="13584" width="33.44140625" style="3" customWidth="1"/>
    <col min="13585" max="13585" width="39.33203125" style="3" customWidth="1"/>
    <col min="13586" max="13586" width="8.109375" style="3" customWidth="1"/>
    <col min="13587" max="13587" width="33" style="3" customWidth="1"/>
    <col min="13588" max="13831" width="11.44140625" style="3"/>
    <col min="13832" max="13832" width="4.6640625" style="3" customWidth="1"/>
    <col min="13833" max="13833" width="11" style="3" customWidth="1"/>
    <col min="13834" max="13834" width="24.88671875" style="3" customWidth="1"/>
    <col min="13835" max="13835" width="11.33203125" style="3" customWidth="1"/>
    <col min="13836" max="13836" width="19.5546875" style="3" customWidth="1"/>
    <col min="13837" max="13837" width="32.109375" style="3" customWidth="1"/>
    <col min="13838" max="13838" width="19.44140625" style="3" customWidth="1"/>
    <col min="13839" max="13839" width="13.6640625" style="3" customWidth="1"/>
    <col min="13840" max="13840" width="33.44140625" style="3" customWidth="1"/>
    <col min="13841" max="13841" width="39.33203125" style="3" customWidth="1"/>
    <col min="13842" max="13842" width="8.109375" style="3" customWidth="1"/>
    <col min="13843" max="13843" width="33" style="3" customWidth="1"/>
    <col min="13844" max="14087" width="11.44140625" style="3"/>
    <col min="14088" max="14088" width="4.6640625" style="3" customWidth="1"/>
    <col min="14089" max="14089" width="11" style="3" customWidth="1"/>
    <col min="14090" max="14090" width="24.88671875" style="3" customWidth="1"/>
    <col min="14091" max="14091" width="11.33203125" style="3" customWidth="1"/>
    <col min="14092" max="14092" width="19.5546875" style="3" customWidth="1"/>
    <col min="14093" max="14093" width="32.109375" style="3" customWidth="1"/>
    <col min="14094" max="14094" width="19.44140625" style="3" customWidth="1"/>
    <col min="14095" max="14095" width="13.6640625" style="3" customWidth="1"/>
    <col min="14096" max="14096" width="33.44140625" style="3" customWidth="1"/>
    <col min="14097" max="14097" width="39.33203125" style="3" customWidth="1"/>
    <col min="14098" max="14098" width="8.109375" style="3" customWidth="1"/>
    <col min="14099" max="14099" width="33" style="3" customWidth="1"/>
    <col min="14100" max="14343" width="11.44140625" style="3"/>
    <col min="14344" max="14344" width="4.6640625" style="3" customWidth="1"/>
    <col min="14345" max="14345" width="11" style="3" customWidth="1"/>
    <col min="14346" max="14346" width="24.88671875" style="3" customWidth="1"/>
    <col min="14347" max="14347" width="11.33203125" style="3" customWidth="1"/>
    <col min="14348" max="14348" width="19.5546875" style="3" customWidth="1"/>
    <col min="14349" max="14349" width="32.109375" style="3" customWidth="1"/>
    <col min="14350" max="14350" width="19.44140625" style="3" customWidth="1"/>
    <col min="14351" max="14351" width="13.6640625" style="3" customWidth="1"/>
    <col min="14352" max="14352" width="33.44140625" style="3" customWidth="1"/>
    <col min="14353" max="14353" width="39.33203125" style="3" customWidth="1"/>
    <col min="14354" max="14354" width="8.109375" style="3" customWidth="1"/>
    <col min="14355" max="14355" width="33" style="3" customWidth="1"/>
    <col min="14356" max="14599" width="11.44140625" style="3"/>
    <col min="14600" max="14600" width="4.6640625" style="3" customWidth="1"/>
    <col min="14601" max="14601" width="11" style="3" customWidth="1"/>
    <col min="14602" max="14602" width="24.88671875" style="3" customWidth="1"/>
    <col min="14603" max="14603" width="11.33203125" style="3" customWidth="1"/>
    <col min="14604" max="14604" width="19.5546875" style="3" customWidth="1"/>
    <col min="14605" max="14605" width="32.109375" style="3" customWidth="1"/>
    <col min="14606" max="14606" width="19.44140625" style="3" customWidth="1"/>
    <col min="14607" max="14607" width="13.6640625" style="3" customWidth="1"/>
    <col min="14608" max="14608" width="33.44140625" style="3" customWidth="1"/>
    <col min="14609" max="14609" width="39.33203125" style="3" customWidth="1"/>
    <col min="14610" max="14610" width="8.109375" style="3" customWidth="1"/>
    <col min="14611" max="14611" width="33" style="3" customWidth="1"/>
    <col min="14612" max="14855" width="11.44140625" style="3"/>
    <col min="14856" max="14856" width="4.6640625" style="3" customWidth="1"/>
    <col min="14857" max="14857" width="11" style="3" customWidth="1"/>
    <col min="14858" max="14858" width="24.88671875" style="3" customWidth="1"/>
    <col min="14859" max="14859" width="11.33203125" style="3" customWidth="1"/>
    <col min="14860" max="14860" width="19.5546875" style="3" customWidth="1"/>
    <col min="14861" max="14861" width="32.109375" style="3" customWidth="1"/>
    <col min="14862" max="14862" width="19.44140625" style="3" customWidth="1"/>
    <col min="14863" max="14863" width="13.6640625" style="3" customWidth="1"/>
    <col min="14864" max="14864" width="33.44140625" style="3" customWidth="1"/>
    <col min="14865" max="14865" width="39.33203125" style="3" customWidth="1"/>
    <col min="14866" max="14866" width="8.109375" style="3" customWidth="1"/>
    <col min="14867" max="14867" width="33" style="3" customWidth="1"/>
    <col min="14868" max="15111" width="11.44140625" style="3"/>
    <col min="15112" max="15112" width="4.6640625" style="3" customWidth="1"/>
    <col min="15113" max="15113" width="11" style="3" customWidth="1"/>
    <col min="15114" max="15114" width="24.88671875" style="3" customWidth="1"/>
    <col min="15115" max="15115" width="11.33203125" style="3" customWidth="1"/>
    <col min="15116" max="15116" width="19.5546875" style="3" customWidth="1"/>
    <col min="15117" max="15117" width="32.109375" style="3" customWidth="1"/>
    <col min="15118" max="15118" width="19.44140625" style="3" customWidth="1"/>
    <col min="15119" max="15119" width="13.6640625" style="3" customWidth="1"/>
    <col min="15120" max="15120" width="33.44140625" style="3" customWidth="1"/>
    <col min="15121" max="15121" width="39.33203125" style="3" customWidth="1"/>
    <col min="15122" max="15122" width="8.109375" style="3" customWidth="1"/>
    <col min="15123" max="15123" width="33" style="3" customWidth="1"/>
    <col min="15124" max="15367" width="11.44140625" style="3"/>
    <col min="15368" max="15368" width="4.6640625" style="3" customWidth="1"/>
    <col min="15369" max="15369" width="11" style="3" customWidth="1"/>
    <col min="15370" max="15370" width="24.88671875" style="3" customWidth="1"/>
    <col min="15371" max="15371" width="11.33203125" style="3" customWidth="1"/>
    <col min="15372" max="15372" width="19.5546875" style="3" customWidth="1"/>
    <col min="15373" max="15373" width="32.109375" style="3" customWidth="1"/>
    <col min="15374" max="15374" width="19.44140625" style="3" customWidth="1"/>
    <col min="15375" max="15375" width="13.6640625" style="3" customWidth="1"/>
    <col min="15376" max="15376" width="33.44140625" style="3" customWidth="1"/>
    <col min="15377" max="15377" width="39.33203125" style="3" customWidth="1"/>
    <col min="15378" max="15378" width="8.109375" style="3" customWidth="1"/>
    <col min="15379" max="15379" width="33" style="3" customWidth="1"/>
    <col min="15380" max="15623" width="11.44140625" style="3"/>
    <col min="15624" max="15624" width="4.6640625" style="3" customWidth="1"/>
    <col min="15625" max="15625" width="11" style="3" customWidth="1"/>
    <col min="15626" max="15626" width="24.88671875" style="3" customWidth="1"/>
    <col min="15627" max="15627" width="11.33203125" style="3" customWidth="1"/>
    <col min="15628" max="15628" width="19.5546875" style="3" customWidth="1"/>
    <col min="15629" max="15629" width="32.109375" style="3" customWidth="1"/>
    <col min="15630" max="15630" width="19.44140625" style="3" customWidth="1"/>
    <col min="15631" max="15631" width="13.6640625" style="3" customWidth="1"/>
    <col min="15632" max="15632" width="33.44140625" style="3" customWidth="1"/>
    <col min="15633" max="15633" width="39.33203125" style="3" customWidth="1"/>
    <col min="15634" max="15634" width="8.109375" style="3" customWidth="1"/>
    <col min="15635" max="15635" width="33" style="3" customWidth="1"/>
    <col min="15636" max="15879" width="11.44140625" style="3"/>
    <col min="15880" max="15880" width="4.6640625" style="3" customWidth="1"/>
    <col min="15881" max="15881" width="11" style="3" customWidth="1"/>
    <col min="15882" max="15882" width="24.88671875" style="3" customWidth="1"/>
    <col min="15883" max="15883" width="11.33203125" style="3" customWidth="1"/>
    <col min="15884" max="15884" width="19.5546875" style="3" customWidth="1"/>
    <col min="15885" max="15885" width="32.109375" style="3" customWidth="1"/>
    <col min="15886" max="15886" width="19.44140625" style="3" customWidth="1"/>
    <col min="15887" max="15887" width="13.6640625" style="3" customWidth="1"/>
    <col min="15888" max="15888" width="33.44140625" style="3" customWidth="1"/>
    <col min="15889" max="15889" width="39.33203125" style="3" customWidth="1"/>
    <col min="15890" max="15890" width="8.109375" style="3" customWidth="1"/>
    <col min="15891" max="15891" width="33" style="3" customWidth="1"/>
    <col min="15892" max="16135" width="11.44140625" style="3"/>
    <col min="16136" max="16136" width="4.6640625" style="3" customWidth="1"/>
    <col min="16137" max="16137" width="11" style="3" customWidth="1"/>
    <col min="16138" max="16138" width="24.88671875" style="3" customWidth="1"/>
    <col min="16139" max="16139" width="11.33203125" style="3" customWidth="1"/>
    <col min="16140" max="16140" width="19.5546875" style="3" customWidth="1"/>
    <col min="16141" max="16141" width="32.109375" style="3" customWidth="1"/>
    <col min="16142" max="16142" width="19.44140625" style="3" customWidth="1"/>
    <col min="16143" max="16143" width="13.6640625" style="3" customWidth="1"/>
    <col min="16144" max="16144" width="33.44140625" style="3" customWidth="1"/>
    <col min="16145" max="16145" width="39.33203125" style="3" customWidth="1"/>
    <col min="16146" max="16146" width="8.109375" style="3" customWidth="1"/>
    <col min="16147" max="16147" width="33" style="3" customWidth="1"/>
    <col min="16148" max="16384" width="11.44140625" style="3"/>
  </cols>
  <sheetData>
    <row r="1" spans="1:30" s="5" customFormat="1" ht="16.8" x14ac:dyDescent="0.4">
      <c r="A1" s="220" t="s">
        <v>104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D1" s="119">
        <f>COUNTA(C:C)-1</f>
        <v>7</v>
      </c>
    </row>
    <row r="2" spans="1:30" ht="15" thickBot="1" x14ac:dyDescent="0.35">
      <c r="A2" s="220" t="s">
        <v>125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D2" s="1" t="str">
        <f>IF(RIGHT(LEFT(A2,FIND("-",A2)+1),1)="P","PLANTA","OCASIONAL")</f>
        <v>PLANTA</v>
      </c>
    </row>
    <row r="3" spans="1:30" s="1" customFormat="1" ht="13.5" customHeight="1" thickBot="1" x14ac:dyDescent="0.35">
      <c r="A3" s="227" t="s">
        <v>93</v>
      </c>
      <c r="B3" s="224" t="s">
        <v>91</v>
      </c>
      <c r="C3" s="224" t="s">
        <v>92</v>
      </c>
      <c r="D3" s="224" t="s">
        <v>89</v>
      </c>
      <c r="E3" s="224" t="s">
        <v>90</v>
      </c>
      <c r="F3" s="174"/>
      <c r="G3" s="224" t="s">
        <v>0</v>
      </c>
      <c r="H3" s="224" t="s">
        <v>1</v>
      </c>
      <c r="I3" s="224" t="s">
        <v>2</v>
      </c>
      <c r="J3" s="217" t="s">
        <v>3</v>
      </c>
      <c r="K3" s="217" t="s">
        <v>100</v>
      </c>
      <c r="L3" s="230" t="s">
        <v>4</v>
      </c>
      <c r="M3" s="231"/>
      <c r="N3" s="231"/>
      <c r="O3" s="232"/>
      <c r="P3" s="224" t="s">
        <v>5</v>
      </c>
      <c r="Q3" s="224" t="s">
        <v>88</v>
      </c>
      <c r="R3" s="217" t="s">
        <v>96</v>
      </c>
      <c r="S3" s="217" t="s">
        <v>97</v>
      </c>
      <c r="T3" s="224" t="s">
        <v>6</v>
      </c>
      <c r="U3" s="222" t="s">
        <v>16</v>
      </c>
      <c r="V3" s="222" t="s">
        <v>17</v>
      </c>
      <c r="W3" s="222" t="s">
        <v>18</v>
      </c>
      <c r="X3" s="222" t="s">
        <v>19</v>
      </c>
      <c r="Y3" s="222" t="s">
        <v>20</v>
      </c>
      <c r="Z3" s="222" t="s">
        <v>21</v>
      </c>
      <c r="AA3" s="222" t="s">
        <v>22</v>
      </c>
      <c r="AB3" s="217" t="s">
        <v>94</v>
      </c>
    </row>
    <row r="4" spans="1:30" s="1" customFormat="1" ht="15.75" customHeight="1" thickBot="1" x14ac:dyDescent="0.35">
      <c r="A4" s="228"/>
      <c r="B4" s="225"/>
      <c r="C4" s="225"/>
      <c r="D4" s="225"/>
      <c r="E4" s="225"/>
      <c r="F4" s="175"/>
      <c r="G4" s="225"/>
      <c r="H4" s="225"/>
      <c r="I4" s="225"/>
      <c r="J4" s="218"/>
      <c r="K4" s="218"/>
      <c r="L4" s="217" t="s">
        <v>7</v>
      </c>
      <c r="M4" s="121"/>
      <c r="N4" s="121" t="s">
        <v>8</v>
      </c>
      <c r="O4" s="122"/>
      <c r="P4" s="225"/>
      <c r="Q4" s="225"/>
      <c r="R4" s="218"/>
      <c r="S4" s="218"/>
      <c r="T4" s="225"/>
      <c r="U4" s="223"/>
      <c r="V4" s="223"/>
      <c r="W4" s="223"/>
      <c r="X4" s="223"/>
      <c r="Y4" s="223"/>
      <c r="Z4" s="223"/>
      <c r="AA4" s="223"/>
      <c r="AB4" s="218"/>
    </row>
    <row r="5" spans="1:30" s="1" customFormat="1" ht="13.5" customHeight="1" thickBot="1" x14ac:dyDescent="0.35">
      <c r="A5" s="229"/>
      <c r="B5" s="226"/>
      <c r="C5" s="226"/>
      <c r="D5" s="226"/>
      <c r="E5" s="226"/>
      <c r="F5" s="176"/>
      <c r="G5" s="226"/>
      <c r="H5" s="226"/>
      <c r="I5" s="226"/>
      <c r="J5" s="219"/>
      <c r="K5" s="219"/>
      <c r="L5" s="219"/>
      <c r="M5" s="122" t="s">
        <v>85</v>
      </c>
      <c r="N5" s="123" t="s">
        <v>86</v>
      </c>
      <c r="O5" s="123" t="s">
        <v>87</v>
      </c>
      <c r="P5" s="226"/>
      <c r="Q5" s="226"/>
      <c r="R5" s="219"/>
      <c r="S5" s="219"/>
      <c r="T5" s="226"/>
      <c r="U5" s="223"/>
      <c r="V5" s="223"/>
      <c r="W5" s="223"/>
      <c r="X5" s="223"/>
      <c r="Y5" s="223"/>
      <c r="Z5" s="223"/>
      <c r="AA5" s="223"/>
      <c r="AB5" s="219"/>
    </row>
    <row r="6" spans="1:30" s="1" customFormat="1" ht="53.25" customHeight="1" x14ac:dyDescent="0.3">
      <c r="A6" s="126">
        <v>1</v>
      </c>
      <c r="B6" s="129" t="s">
        <v>98</v>
      </c>
      <c r="C6" s="120">
        <v>93368405</v>
      </c>
      <c r="D6" s="120" t="s">
        <v>105</v>
      </c>
      <c r="E6" s="120" t="s">
        <v>106</v>
      </c>
      <c r="F6" s="120" t="str">
        <f>CONCATENATE(D6," ",E6)</f>
        <v>RUBIO RUBIO RODRIGO</v>
      </c>
      <c r="G6" s="120">
        <v>3144748019</v>
      </c>
      <c r="H6" s="150" t="s">
        <v>107</v>
      </c>
      <c r="I6" s="120" t="s">
        <v>108</v>
      </c>
      <c r="J6" s="120" t="s">
        <v>102</v>
      </c>
      <c r="K6" s="120" t="s">
        <v>103</v>
      </c>
      <c r="L6" s="120" t="s">
        <v>109</v>
      </c>
      <c r="M6" s="120" t="s">
        <v>110</v>
      </c>
      <c r="N6" s="120" t="s">
        <v>99</v>
      </c>
      <c r="O6" s="120" t="s">
        <v>99</v>
      </c>
      <c r="P6" s="120">
        <v>88</v>
      </c>
      <c r="Q6" s="120" t="s">
        <v>101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58.5" customHeight="1" x14ac:dyDescent="0.3">
      <c r="A7" s="128">
        <v>2</v>
      </c>
      <c r="B7" s="129" t="s">
        <v>98</v>
      </c>
      <c r="C7" s="129">
        <v>65746136</v>
      </c>
      <c r="D7" s="120" t="s">
        <v>111</v>
      </c>
      <c r="E7" s="120" t="s">
        <v>112</v>
      </c>
      <c r="F7" s="120" t="str">
        <f t="shared" ref="F7:F12" si="0">CONCATENATE(D7," ",E7)</f>
        <v>TRUJILLO GUIZA MARTHA LILIANA</v>
      </c>
      <c r="G7" s="120">
        <v>3103089191</v>
      </c>
      <c r="H7" s="150" t="s">
        <v>113</v>
      </c>
      <c r="I7" s="120" t="s">
        <v>114</v>
      </c>
      <c r="J7" s="120" t="s">
        <v>102</v>
      </c>
      <c r="K7" s="120" t="s">
        <v>103</v>
      </c>
      <c r="L7" s="120" t="s">
        <v>115</v>
      </c>
      <c r="M7" s="120" t="s">
        <v>99</v>
      </c>
      <c r="N7" s="120" t="s">
        <v>116</v>
      </c>
      <c r="O7" s="120" t="s">
        <v>117</v>
      </c>
      <c r="P7" s="120">
        <v>121</v>
      </c>
      <c r="Q7" s="120" t="s">
        <v>101</v>
      </c>
      <c r="R7" s="125">
        <v>1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139.5" customHeight="1" x14ac:dyDescent="0.3">
      <c r="A8" s="128">
        <v>3</v>
      </c>
      <c r="B8" s="129" t="s">
        <v>98</v>
      </c>
      <c r="C8" s="120">
        <v>10002436</v>
      </c>
      <c r="D8" s="120" t="s">
        <v>118</v>
      </c>
      <c r="E8" s="120" t="s">
        <v>119</v>
      </c>
      <c r="F8" s="120" t="str">
        <f t="shared" si="0"/>
        <v>CABRERA ARBOLEDA SANTIAGO MAURICIO</v>
      </c>
      <c r="G8" s="120" t="s">
        <v>120</v>
      </c>
      <c r="H8" s="150" t="s">
        <v>121</v>
      </c>
      <c r="I8" s="120" t="s">
        <v>122</v>
      </c>
      <c r="J8" s="120" t="s">
        <v>102</v>
      </c>
      <c r="K8" s="120" t="s">
        <v>103</v>
      </c>
      <c r="L8" s="120" t="s">
        <v>123</v>
      </c>
      <c r="M8" s="120" t="s">
        <v>124</v>
      </c>
      <c r="N8" s="120" t="s">
        <v>99</v>
      </c>
      <c r="O8" s="120" t="s">
        <v>99</v>
      </c>
      <c r="P8" s="120">
        <v>43</v>
      </c>
      <c r="Q8" s="120" t="s">
        <v>101</v>
      </c>
      <c r="R8" s="125">
        <v>0</v>
      </c>
      <c r="S8" s="125">
        <v>0</v>
      </c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105" customHeight="1" x14ac:dyDescent="0.3">
      <c r="A9" s="128">
        <v>4</v>
      </c>
      <c r="B9" s="129" t="s">
        <v>98</v>
      </c>
      <c r="C9" s="120">
        <v>79553696</v>
      </c>
      <c r="D9" s="120" t="s">
        <v>126</v>
      </c>
      <c r="E9" s="120" t="s">
        <v>127</v>
      </c>
      <c r="F9" s="120" t="str">
        <f t="shared" si="0"/>
        <v>CORONADO SUESCUN CARLOS YECID</v>
      </c>
      <c r="G9" s="120" t="s">
        <v>128</v>
      </c>
      <c r="H9" s="150" t="s">
        <v>129</v>
      </c>
      <c r="I9" s="120" t="s">
        <v>130</v>
      </c>
      <c r="J9" s="120" t="s">
        <v>102</v>
      </c>
      <c r="K9" s="120" t="s">
        <v>103</v>
      </c>
      <c r="L9" s="120" t="s">
        <v>131</v>
      </c>
      <c r="M9" s="120" t="s">
        <v>132</v>
      </c>
      <c r="N9" s="120" t="s">
        <v>99</v>
      </c>
      <c r="O9" s="120" t="s">
        <v>99</v>
      </c>
      <c r="P9" s="120">
        <v>50</v>
      </c>
      <c r="Q9" s="120" t="s">
        <v>101</v>
      </c>
      <c r="R9" s="125">
        <v>0</v>
      </c>
      <c r="S9" s="125">
        <v>0</v>
      </c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1" customFormat="1" ht="55.2" x14ac:dyDescent="0.3">
      <c r="A10" s="128">
        <v>5</v>
      </c>
      <c r="B10" s="129" t="s">
        <v>98</v>
      </c>
      <c r="C10" s="120">
        <v>52155012</v>
      </c>
      <c r="D10" s="120" t="s">
        <v>133</v>
      </c>
      <c r="E10" s="120" t="s">
        <v>134</v>
      </c>
      <c r="F10" s="120" t="str">
        <f t="shared" si="0"/>
        <v>MOSOS PATIÑO MONICA BRIGITTE</v>
      </c>
      <c r="G10" s="120" t="s">
        <v>135</v>
      </c>
      <c r="H10" s="150" t="s">
        <v>136</v>
      </c>
      <c r="I10" s="120" t="s">
        <v>137</v>
      </c>
      <c r="J10" s="120" t="s">
        <v>102</v>
      </c>
      <c r="K10" s="120" t="s">
        <v>103</v>
      </c>
      <c r="L10" s="120" t="s">
        <v>138</v>
      </c>
      <c r="M10" s="120" t="s">
        <v>139</v>
      </c>
      <c r="N10" s="120" t="s">
        <v>99</v>
      </c>
      <c r="O10" s="120" t="s">
        <v>99</v>
      </c>
      <c r="P10" s="120">
        <v>23</v>
      </c>
      <c r="Q10" s="120" t="s">
        <v>101</v>
      </c>
      <c r="R10" s="125">
        <v>0</v>
      </c>
      <c r="S10" s="125">
        <v>0</v>
      </c>
      <c r="T10" s="125"/>
      <c r="U10" s="131"/>
      <c r="V10" s="132"/>
      <c r="W10" s="132"/>
      <c r="X10" s="132"/>
      <c r="Y10" s="132"/>
      <c r="Z10" s="132"/>
      <c r="AA10" s="132"/>
      <c r="AB10" s="133"/>
    </row>
    <row r="11" spans="1:30" s="2" customFormat="1" ht="57.75" customHeight="1" x14ac:dyDescent="0.3">
      <c r="A11" s="128">
        <v>6</v>
      </c>
      <c r="B11" s="129" t="s">
        <v>98</v>
      </c>
      <c r="C11" s="129">
        <v>65758979</v>
      </c>
      <c r="D11" s="120" t="s">
        <v>140</v>
      </c>
      <c r="E11" s="120" t="s">
        <v>141</v>
      </c>
      <c r="F11" s="120" t="str">
        <f t="shared" si="0"/>
        <v>PEREZ GALINDO JAIDY JULIETH</v>
      </c>
      <c r="G11" s="120">
        <v>3124820384</v>
      </c>
      <c r="H11" s="150" t="s">
        <v>142</v>
      </c>
      <c r="I11" s="120" t="s">
        <v>143</v>
      </c>
      <c r="J11" s="120" t="s">
        <v>102</v>
      </c>
      <c r="K11" s="120" t="s">
        <v>103</v>
      </c>
      <c r="L11" s="120" t="s">
        <v>144</v>
      </c>
      <c r="M11" s="120" t="s">
        <v>145</v>
      </c>
      <c r="N11" s="120" t="s">
        <v>99</v>
      </c>
      <c r="O11" s="120" t="s">
        <v>99</v>
      </c>
      <c r="P11" s="120" t="s">
        <v>99</v>
      </c>
      <c r="Q11" s="120" t="s">
        <v>101</v>
      </c>
      <c r="R11" s="125">
        <v>0</v>
      </c>
      <c r="S11" s="125">
        <v>0</v>
      </c>
      <c r="T11" s="125"/>
      <c r="U11" s="128"/>
      <c r="V11" s="129"/>
      <c r="W11" s="129"/>
      <c r="X11" s="129"/>
      <c r="Y11" s="129"/>
      <c r="Z11" s="129"/>
      <c r="AA11" s="129"/>
      <c r="AB11" s="130"/>
    </row>
    <row r="12" spans="1:30" s="164" customFormat="1" ht="82.8" x14ac:dyDescent="0.3">
      <c r="A12" s="158">
        <v>7</v>
      </c>
      <c r="B12" s="159" t="s">
        <v>98</v>
      </c>
      <c r="C12" s="160">
        <v>93420756</v>
      </c>
      <c r="D12" s="160" t="s">
        <v>146</v>
      </c>
      <c r="E12" s="160" t="s">
        <v>147</v>
      </c>
      <c r="F12" s="120" t="str">
        <f t="shared" si="0"/>
        <v>RODRIGUEZ HERNANDEZ GABRIEL TADEO</v>
      </c>
      <c r="G12" s="160" t="s">
        <v>148</v>
      </c>
      <c r="H12" s="161" t="s">
        <v>149</v>
      </c>
      <c r="I12" s="160" t="s">
        <v>150</v>
      </c>
      <c r="J12" s="160" t="s">
        <v>151</v>
      </c>
      <c r="K12" s="160"/>
      <c r="L12" s="160" t="s">
        <v>152</v>
      </c>
      <c r="M12" s="160" t="s">
        <v>153</v>
      </c>
      <c r="N12" s="160" t="s">
        <v>154</v>
      </c>
      <c r="O12" s="160" t="s">
        <v>99</v>
      </c>
      <c r="P12" s="160">
        <v>410</v>
      </c>
      <c r="Q12" s="160" t="s">
        <v>155</v>
      </c>
      <c r="R12" s="162">
        <v>0</v>
      </c>
      <c r="S12" s="162">
        <v>0</v>
      </c>
      <c r="T12" s="162"/>
      <c r="U12" s="158"/>
      <c r="V12" s="159"/>
      <c r="W12" s="159"/>
      <c r="X12" s="159"/>
      <c r="Y12" s="159"/>
      <c r="Z12" s="159"/>
      <c r="AA12" s="159"/>
      <c r="AB12" s="163"/>
    </row>
    <row r="13" spans="1:30" s="2" customFormat="1" ht="14.4" x14ac:dyDescent="0.3">
      <c r="A13" s="128">
        <v>9</v>
      </c>
      <c r="B13" s="129"/>
      <c r="C13" s="120"/>
      <c r="D13" s="120"/>
      <c r="E13" s="120"/>
      <c r="F13" s="120"/>
      <c r="G13" s="120"/>
      <c r="H13" s="150"/>
      <c r="I13" s="120"/>
      <c r="J13" s="120"/>
      <c r="K13" s="120"/>
      <c r="L13" s="120"/>
      <c r="M13" s="120"/>
      <c r="N13" s="120"/>
      <c r="O13" s="120"/>
      <c r="P13" s="120"/>
      <c r="Q13" s="120"/>
      <c r="R13" s="125"/>
      <c r="S13" s="125"/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14.4" x14ac:dyDescent="0.3">
      <c r="A14" s="128">
        <v>10</v>
      </c>
      <c r="B14" s="129"/>
      <c r="C14" s="120"/>
      <c r="D14" s="120"/>
      <c r="E14" s="120"/>
      <c r="F14" s="120"/>
      <c r="G14" s="120"/>
      <c r="H14" s="150"/>
      <c r="I14" s="120"/>
      <c r="J14" s="120"/>
      <c r="K14" s="120"/>
      <c r="L14" s="120"/>
      <c r="M14" s="120"/>
      <c r="N14" s="120"/>
      <c r="O14" s="120"/>
      <c r="P14" s="120"/>
      <c r="Q14" s="120"/>
      <c r="R14" s="125"/>
      <c r="S14" s="125"/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1" customFormat="1" x14ac:dyDescent="0.3">
      <c r="A15" s="128">
        <v>11</v>
      </c>
      <c r="B15" s="12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5"/>
      <c r="S15" s="125"/>
      <c r="T15" s="125"/>
      <c r="U15" s="131"/>
      <c r="V15" s="132"/>
      <c r="W15" s="132"/>
      <c r="X15" s="132"/>
      <c r="Y15" s="132"/>
      <c r="Z15" s="132"/>
      <c r="AA15" s="132"/>
      <c r="AB15" s="133"/>
    </row>
    <row r="16" spans="1:30" s="2" customFormat="1" x14ac:dyDescent="0.3">
      <c r="A16" s="128">
        <v>12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5"/>
      <c r="S16" s="125"/>
      <c r="T16" s="125"/>
      <c r="U16" s="128"/>
      <c r="V16" s="129"/>
      <c r="W16" s="129"/>
      <c r="X16" s="129"/>
      <c r="Y16" s="129"/>
      <c r="Z16" s="129"/>
      <c r="AA16" s="129"/>
      <c r="AB16" s="130"/>
    </row>
    <row r="17" spans="1:28" s="2" customFormat="1" x14ac:dyDescent="0.3">
      <c r="A17" s="128">
        <v>13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5"/>
      <c r="S17" s="125"/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x14ac:dyDescent="0.3">
      <c r="A18" s="128">
        <v>14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5"/>
      <c r="S18" s="125"/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x14ac:dyDescent="0.3">
      <c r="A19" s="128">
        <v>15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5"/>
      <c r="S19" s="125"/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1" customFormat="1" x14ac:dyDescent="0.3">
      <c r="A20" s="128">
        <v>16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5"/>
      <c r="S20" s="125"/>
      <c r="T20" s="125"/>
      <c r="U20" s="131"/>
      <c r="V20" s="132"/>
      <c r="W20" s="132"/>
      <c r="X20" s="132"/>
      <c r="Y20" s="132"/>
      <c r="Z20" s="132"/>
      <c r="AA20" s="132"/>
      <c r="AB20" s="133"/>
    </row>
    <row r="21" spans="1:28" s="2" customFormat="1" x14ac:dyDescent="0.3">
      <c r="A21" s="128">
        <v>17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5"/>
      <c r="S21" s="125"/>
      <c r="T21" s="125"/>
      <c r="U21" s="128"/>
      <c r="V21" s="129"/>
      <c r="W21" s="129"/>
      <c r="X21" s="129"/>
      <c r="Y21" s="129"/>
      <c r="Z21" s="129"/>
      <c r="AA21" s="129"/>
      <c r="AB21" s="130"/>
    </row>
    <row r="22" spans="1:28" s="2" customFormat="1" x14ac:dyDescent="0.3">
      <c r="A22" s="128">
        <v>18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5"/>
      <c r="S22" s="125"/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x14ac:dyDescent="0.3">
      <c r="A23" s="128">
        <v>19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5"/>
      <c r="S23" s="125"/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x14ac:dyDescent="0.3">
      <c r="A24" s="128">
        <v>20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5"/>
      <c r="S24" s="125"/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x14ac:dyDescent="0.25">
      <c r="A25" s="128">
        <v>21</v>
      </c>
      <c r="B25" s="134"/>
      <c r="C25" s="135"/>
      <c r="D25" s="135"/>
      <c r="E25" s="136"/>
      <c r="F25" s="136"/>
      <c r="G25" s="136"/>
      <c r="H25" s="136"/>
      <c r="I25" s="136"/>
      <c r="J25" s="155"/>
      <c r="K25" s="136"/>
      <c r="L25" s="134"/>
      <c r="M25" s="134"/>
      <c r="N25" s="134"/>
      <c r="O25" s="134"/>
      <c r="P25" s="134"/>
      <c r="Q25" s="134"/>
      <c r="R25" s="137"/>
      <c r="S25" s="137"/>
      <c r="T25" s="137"/>
      <c r="U25" s="138"/>
      <c r="V25" s="134"/>
      <c r="W25" s="134"/>
      <c r="X25" s="134"/>
      <c r="Y25" s="134"/>
      <c r="Z25" s="134"/>
      <c r="AA25" s="134"/>
      <c r="AB25" s="139"/>
    </row>
    <row r="26" spans="1:28" x14ac:dyDescent="0.25">
      <c r="A26" s="128">
        <v>22</v>
      </c>
      <c r="B26" s="134"/>
      <c r="C26" s="135"/>
      <c r="D26" s="135"/>
      <c r="E26" s="136"/>
      <c r="F26" s="136"/>
      <c r="G26" s="136"/>
      <c r="H26" s="136"/>
      <c r="I26" s="136"/>
      <c r="J26" s="155"/>
      <c r="K26" s="136"/>
      <c r="L26" s="134"/>
      <c r="M26" s="134"/>
      <c r="N26" s="134"/>
      <c r="O26" s="134"/>
      <c r="P26" s="134"/>
      <c r="Q26" s="134"/>
      <c r="R26" s="137"/>
      <c r="S26" s="137"/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25">
      <c r="A27" s="128">
        <v>23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25">
      <c r="A28" s="128">
        <v>24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25">
      <c r="A29" s="128">
        <v>25</v>
      </c>
      <c r="B29" s="134"/>
      <c r="C29" s="135"/>
      <c r="D29" s="135"/>
      <c r="E29" s="136" t="str">
        <f>TRIM(RIGHT(SUBSTITUTE(E28,"-", REPT("-",LEN(E28))),LEN(E28)))</f>
        <v/>
      </c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ht="15.6" x14ac:dyDescent="0.25">
      <c r="A30" s="128">
        <v>26</v>
      </c>
      <c r="B30" s="134"/>
      <c r="C30" s="135"/>
      <c r="D30" s="135"/>
      <c r="E30" s="140" t="str">
        <f>RIGHT(E28,1)</f>
        <v/>
      </c>
      <c r="F30" s="140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x14ac:dyDescent="0.25">
      <c r="A31" s="128">
        <v>27</v>
      </c>
      <c r="B31" s="134"/>
      <c r="C31" s="135"/>
      <c r="D31" s="135"/>
      <c r="E31" s="136"/>
      <c r="F31" s="136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25">
      <c r="A32" s="128">
        <v>28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25">
      <c r="A33" s="128">
        <v>29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25">
      <c r="A34" s="128">
        <v>30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25">
      <c r="A35" s="128">
        <v>31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25">
      <c r="A36" s="128">
        <v>32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25">
      <c r="A37" s="128">
        <v>33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25">
      <c r="A38" s="128">
        <v>34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25">
      <c r="A39" s="128">
        <v>35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25">
      <c r="A40" s="128">
        <v>36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25">
      <c r="A41" s="128">
        <v>37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25">
      <c r="A42" s="128">
        <v>38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25">
      <c r="A43" s="128">
        <v>39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25">
      <c r="A44" s="128">
        <v>40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25">
      <c r="A45" s="128">
        <v>41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25">
      <c r="A46" s="128">
        <v>42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25">
      <c r="A47" s="128">
        <v>43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25">
      <c r="A48" s="128">
        <v>44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25">
      <c r="A49" s="128">
        <v>45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25">
      <c r="A50" s="128">
        <v>46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25">
      <c r="A51" s="128">
        <v>47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25">
      <c r="A52" s="128">
        <v>48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25">
      <c r="A53" s="128">
        <v>49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ht="14.4" thickBot="1" x14ac:dyDescent="0.3">
      <c r="A54" s="141">
        <v>50</v>
      </c>
      <c r="B54" s="142"/>
      <c r="C54" s="143"/>
      <c r="D54" s="143"/>
      <c r="E54" s="144"/>
      <c r="F54" s="144"/>
      <c r="G54" s="144"/>
      <c r="H54" s="144"/>
      <c r="I54" s="144"/>
      <c r="J54" s="156"/>
      <c r="K54" s="144"/>
      <c r="L54" s="142"/>
      <c r="M54" s="142"/>
      <c r="N54" s="142"/>
      <c r="O54" s="142"/>
      <c r="P54" s="142"/>
      <c r="Q54" s="142"/>
      <c r="R54" s="145"/>
      <c r="S54" s="145"/>
      <c r="T54" s="145"/>
      <c r="U54" s="146"/>
      <c r="V54" s="142"/>
      <c r="W54" s="142"/>
      <c r="X54" s="142"/>
      <c r="Y54" s="142"/>
      <c r="Z54" s="142"/>
      <c r="AA54" s="142"/>
      <c r="AB54" s="147"/>
    </row>
  </sheetData>
  <autoFilter ref="B3:WWB6">
    <filterColumn colId="10" showButton="0"/>
    <filterColumn colId="11" showButton="0"/>
    <filterColumn colId="12" showButton="0"/>
  </autoFilter>
  <mergeCells count="27"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</mergeCells>
  <hyperlinks>
    <hyperlink ref="H6" r:id="rId1"/>
    <hyperlink ref="H7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4" zoomScaleNormal="100" workbookViewId="0">
      <selection activeCell="O37" sqref="O37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61"/>
      <c r="B1" s="362"/>
      <c r="C1" s="362"/>
      <c r="D1" s="362"/>
      <c r="E1" s="363"/>
      <c r="F1" s="359" t="s">
        <v>9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1:17" ht="45" customHeight="1" thickBot="1" x14ac:dyDescent="0.35">
      <c r="A2" s="364"/>
      <c r="B2" s="365"/>
      <c r="C2" s="365"/>
      <c r="D2" s="365"/>
      <c r="E2" s="366"/>
      <c r="F2" s="359" t="s">
        <v>10</v>
      </c>
      <c r="G2" s="359"/>
      <c r="H2" s="359"/>
      <c r="I2" s="359"/>
      <c r="J2" s="359"/>
      <c r="K2" s="359"/>
      <c r="L2" s="359"/>
      <c r="M2" s="359"/>
      <c r="N2" s="359"/>
      <c r="O2" s="360"/>
      <c r="Q2" s="152" t="str">
        <f ca="1">MID(CELL("nombrearchivo",'CARLOS CORONADO'!E10),FIND("]", CELL("nombrearchivo",'CARLOS CORONADO'!E10),1)+1,LEN(CELL("nombrearchivo",'CARLOS CORONADO'!E10))-FIND("]",CELL("nombrearchivo",'CARLOS CORONADO'!E10),1))</f>
        <v>CARLOS CORONADO</v>
      </c>
    </row>
    <row r="3" spans="1:17" ht="19.5" customHeight="1" thickBot="1" x14ac:dyDescent="0.35">
      <c r="A3" s="367"/>
      <c r="B3" s="368"/>
      <c r="C3" s="368"/>
      <c r="D3" s="368"/>
      <c r="E3" s="369"/>
      <c r="F3" s="359" t="s">
        <v>95</v>
      </c>
      <c r="G3" s="359"/>
      <c r="H3" s="359"/>
      <c r="I3" s="359"/>
      <c r="J3" s="359"/>
      <c r="K3" s="359"/>
      <c r="L3" s="359"/>
      <c r="M3" s="359"/>
      <c r="N3" s="359"/>
      <c r="O3" s="360"/>
      <c r="Q3" s="152"/>
    </row>
    <row r="4" spans="1:17" ht="15.6" x14ac:dyDescent="0.3">
      <c r="A4" s="357" t="s">
        <v>11</v>
      </c>
      <c r="B4" s="358"/>
      <c r="C4" s="358"/>
      <c r="D4" s="358"/>
      <c r="E4" s="370" t="str">
        <f>GENERAL!AD$2</f>
        <v>PLANTA</v>
      </c>
      <c r="F4" s="370"/>
      <c r="G4" s="370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31" t="s">
        <v>12</v>
      </c>
      <c r="B5" s="332"/>
      <c r="C5" s="332"/>
      <c r="D5" s="332"/>
      <c r="E5" s="371" t="str">
        <f>GENERAL!A$2</f>
        <v>CS-P-08-2</v>
      </c>
      <c r="F5" s="371"/>
      <c r="G5" s="371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1" t="s">
        <v>13</v>
      </c>
      <c r="B6" s="332"/>
      <c r="C6" s="332"/>
      <c r="D6" s="332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9" t="s">
        <v>14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</row>
    <row r="9" spans="1:17" ht="15" customHeight="1" x14ac:dyDescent="0.3">
      <c r="A9" s="333" t="s">
        <v>15</v>
      </c>
      <c r="B9" s="334"/>
      <c r="C9" s="337" t="s">
        <v>16</v>
      </c>
      <c r="D9" s="14"/>
      <c r="E9" s="350" t="s">
        <v>17</v>
      </c>
      <c r="F9" s="351"/>
      <c r="G9" s="350" t="s">
        <v>18</v>
      </c>
      <c r="H9" s="351"/>
      <c r="I9" s="339" t="s">
        <v>19</v>
      </c>
      <c r="J9" s="339" t="s">
        <v>20</v>
      </c>
      <c r="K9" s="339" t="s">
        <v>21</v>
      </c>
      <c r="L9" s="355" t="s">
        <v>22</v>
      </c>
      <c r="M9" s="341"/>
      <c r="N9" s="341"/>
      <c r="O9" s="343" t="s">
        <v>23</v>
      </c>
    </row>
    <row r="10" spans="1:17" ht="31.5" customHeight="1" thickBot="1" x14ac:dyDescent="0.35">
      <c r="A10" s="335"/>
      <c r="B10" s="336"/>
      <c r="C10" s="338"/>
      <c r="D10" s="16"/>
      <c r="E10" s="338"/>
      <c r="F10" s="352"/>
      <c r="G10" s="338"/>
      <c r="H10" s="352"/>
      <c r="I10" s="340"/>
      <c r="J10" s="340"/>
      <c r="K10" s="340"/>
      <c r="L10" s="356"/>
      <c r="M10" s="342"/>
      <c r="N10" s="342"/>
      <c r="O10" s="344"/>
    </row>
    <row r="11" spans="1:17" ht="44.25" customHeight="1" thickBot="1" x14ac:dyDescent="0.35">
      <c r="A11" s="345" t="s">
        <v>156</v>
      </c>
      <c r="B11" s="346"/>
      <c r="C11" s="17">
        <f>O15</f>
        <v>4</v>
      </c>
      <c r="D11" s="18"/>
      <c r="E11" s="353">
        <f>O17</f>
        <v>3</v>
      </c>
      <c r="F11" s="354"/>
      <c r="G11" s="353">
        <f>O19</f>
        <v>0</v>
      </c>
      <c r="H11" s="354"/>
      <c r="I11" s="19">
        <f>O21</f>
        <v>0</v>
      </c>
      <c r="J11" s="19">
        <f>O28</f>
        <v>5</v>
      </c>
      <c r="K11" s="19">
        <f>O33</f>
        <v>1.1000000000000001</v>
      </c>
      <c r="L11" s="20">
        <f>O38</f>
        <v>2.75</v>
      </c>
      <c r="M11" s="21"/>
      <c r="N11" s="21"/>
      <c r="O11" s="22">
        <f>IF( SUM(C11:L11)&lt;=30,SUM(C11:L11),"EXCEDE LOS 30 PUNTOS")</f>
        <v>15.85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7" t="s">
        <v>24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9"/>
      <c r="O13" s="25" t="s">
        <v>25</v>
      </c>
    </row>
    <row r="14" spans="1:17" ht="23.4" thickBot="1" x14ac:dyDescent="0.35">
      <c r="A14" s="314" t="s">
        <v>26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7"/>
      <c r="O14" s="24"/>
    </row>
    <row r="15" spans="1:17" ht="31.5" customHeight="1" thickBot="1" x14ac:dyDescent="0.35">
      <c r="A15" s="264" t="s">
        <v>27</v>
      </c>
      <c r="B15" s="266"/>
      <c r="C15" s="26"/>
      <c r="D15" s="317" t="s">
        <v>131</v>
      </c>
      <c r="E15" s="318"/>
      <c r="F15" s="318"/>
      <c r="G15" s="318"/>
      <c r="H15" s="318"/>
      <c r="I15" s="318"/>
      <c r="J15" s="318"/>
      <c r="K15" s="318"/>
      <c r="L15" s="318"/>
      <c r="M15" s="319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0" t="s">
        <v>28</v>
      </c>
      <c r="B17" s="321"/>
      <c r="C17" s="7"/>
      <c r="D17" s="32"/>
      <c r="E17" s="328" t="s">
        <v>167</v>
      </c>
      <c r="F17" s="329"/>
      <c r="G17" s="329"/>
      <c r="H17" s="329"/>
      <c r="I17" s="329"/>
      <c r="J17" s="329"/>
      <c r="K17" s="329"/>
      <c r="L17" s="329"/>
      <c r="M17" s="330"/>
      <c r="N17" s="27"/>
      <c r="O17" s="28">
        <v>3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0" t="s">
        <v>29</v>
      </c>
      <c r="B19" s="321"/>
      <c r="C19" s="26"/>
      <c r="D19" s="33"/>
      <c r="E19" s="329" t="s">
        <v>99</v>
      </c>
      <c r="F19" s="329"/>
      <c r="G19" s="329"/>
      <c r="H19" s="329"/>
      <c r="I19" s="329"/>
      <c r="J19" s="329"/>
      <c r="K19" s="329"/>
      <c r="L19" s="329"/>
      <c r="M19" s="330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0" t="s">
        <v>30</v>
      </c>
      <c r="B21" s="321"/>
      <c r="C21" s="26"/>
      <c r="D21" s="325" t="s">
        <v>99</v>
      </c>
      <c r="E21" s="326"/>
      <c r="F21" s="326"/>
      <c r="G21" s="326"/>
      <c r="H21" s="326"/>
      <c r="I21" s="326"/>
      <c r="J21" s="326"/>
      <c r="K21" s="326"/>
      <c r="L21" s="326"/>
      <c r="M21" s="327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11" t="s">
        <v>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7"/>
      <c r="O23" s="151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4" t="s">
        <v>32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7"/>
      <c r="O25" s="38"/>
    </row>
    <row r="26" spans="1:18" ht="105" customHeight="1" thickBot="1" x14ac:dyDescent="0.35">
      <c r="A26" s="264" t="s">
        <v>33</v>
      </c>
      <c r="B26" s="266"/>
      <c r="C26" s="26"/>
      <c r="D26" s="317" t="s">
        <v>157</v>
      </c>
      <c r="E26" s="318"/>
      <c r="F26" s="318"/>
      <c r="G26" s="318"/>
      <c r="H26" s="318"/>
      <c r="I26" s="318"/>
      <c r="J26" s="318"/>
      <c r="K26" s="318"/>
      <c r="L26" s="318"/>
      <c r="M26" s="319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11" t="s">
        <v>34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N28" s="36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4" t="s">
        <v>35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43"/>
      <c r="O30" s="38"/>
    </row>
    <row r="31" spans="1:18" ht="104.25" customHeight="1" thickBot="1" x14ac:dyDescent="0.35">
      <c r="A31" s="264" t="s">
        <v>36</v>
      </c>
      <c r="B31" s="266"/>
      <c r="C31" s="26"/>
      <c r="D31" s="317" t="s">
        <v>158</v>
      </c>
      <c r="E31" s="318"/>
      <c r="F31" s="318"/>
      <c r="G31" s="318"/>
      <c r="H31" s="318"/>
      <c r="I31" s="318"/>
      <c r="J31" s="318"/>
      <c r="K31" s="318"/>
      <c r="L31" s="318"/>
      <c r="M31" s="319"/>
      <c r="N31" s="27"/>
      <c r="O31" s="28">
        <v>1.1000000000000001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36"/>
      <c r="O33" s="151">
        <f>IF(O31&lt;=5,O31,"EXCEDE LOS 5 PUNTOS PERMITIDOS")</f>
        <v>1.1000000000000001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4" t="s">
        <v>38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7"/>
      <c r="O35" s="38"/>
    </row>
    <row r="36" spans="1:15" ht="105" customHeight="1" thickBot="1" x14ac:dyDescent="0.35">
      <c r="A36" s="320" t="s">
        <v>39</v>
      </c>
      <c r="B36" s="321"/>
      <c r="C36" s="26"/>
      <c r="D36" s="317" t="s">
        <v>192</v>
      </c>
      <c r="E36" s="318"/>
      <c r="F36" s="318"/>
      <c r="G36" s="318"/>
      <c r="H36" s="318"/>
      <c r="I36" s="318"/>
      <c r="J36" s="318"/>
      <c r="K36" s="318"/>
      <c r="L36" s="318"/>
      <c r="M36" s="319"/>
      <c r="N36" s="27"/>
      <c r="O36" s="28">
        <v>2.75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11" t="s">
        <v>40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N38" s="36"/>
      <c r="O38" s="151">
        <f>IF(O36&lt;=10,O36,"EXCEDE LOS 10 PUNTOS PERMITIDOS")</f>
        <v>2.75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2" t="s">
        <v>23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4"/>
      <c r="N41" s="46"/>
      <c r="O41" s="47">
        <f>IF((O23+O28+O33+O38)&lt;=30,(O23+O28+O33+O38),"ERROR EXCEDE LOS 30 PUNTOS")</f>
        <v>15.85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9" t="s">
        <v>42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5" t="s">
        <v>43</v>
      </c>
      <c r="B58" s="306"/>
      <c r="C58" s="306"/>
      <c r="D58" s="306"/>
      <c r="E58" s="306"/>
      <c r="F58" s="309"/>
      <c r="G58" s="309"/>
      <c r="H58" s="310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4" t="s">
        <v>49</v>
      </c>
      <c r="C59" s="294"/>
      <c r="D59" s="294"/>
      <c r="E59" s="294"/>
      <c r="F59" s="295"/>
      <c r="G59" s="295"/>
      <c r="H59" s="29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80" t="s">
        <v>51</v>
      </c>
      <c r="C60" s="296"/>
      <c r="D60" s="296"/>
      <c r="E60" s="296"/>
      <c r="F60" s="281"/>
      <c r="G60" s="281"/>
      <c r="H60" s="28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6" t="s">
        <v>52</v>
      </c>
      <c r="C61" s="296"/>
      <c r="D61" s="296"/>
      <c r="E61" s="296"/>
      <c r="F61" s="281"/>
      <c r="G61" s="281"/>
      <c r="H61" s="28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6" t="s">
        <v>54</v>
      </c>
      <c r="C62" s="296"/>
      <c r="D62" s="296"/>
      <c r="E62" s="296"/>
      <c r="F62" s="281"/>
      <c r="G62" s="281"/>
      <c r="H62" s="28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6" t="s">
        <v>55</v>
      </c>
      <c r="C63" s="296"/>
      <c r="D63" s="296"/>
      <c r="E63" s="296"/>
      <c r="F63" s="281"/>
      <c r="G63" s="281"/>
      <c r="H63" s="28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6" t="s">
        <v>56</v>
      </c>
      <c r="C64" s="296"/>
      <c r="D64" s="296"/>
      <c r="E64" s="296"/>
      <c r="F64" s="281"/>
      <c r="G64" s="281"/>
      <c r="H64" s="28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7" t="s">
        <v>58</v>
      </c>
      <c r="C65" s="297"/>
      <c r="D65" s="297"/>
      <c r="E65" s="297"/>
      <c r="F65" s="263"/>
      <c r="G65" s="263"/>
      <c r="H65" s="26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8" t="s">
        <v>59</v>
      </c>
      <c r="B66" s="299"/>
      <c r="C66" s="299"/>
      <c r="D66" s="299"/>
      <c r="E66" s="299"/>
      <c r="F66" s="299"/>
      <c r="G66" s="299"/>
      <c r="H66" s="299"/>
      <c r="I66" s="30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1" t="s">
        <v>60</v>
      </c>
      <c r="B67" s="302"/>
      <c r="C67" s="302"/>
      <c r="D67" s="302"/>
      <c r="E67" s="302"/>
      <c r="F67" s="302"/>
      <c r="G67" s="302"/>
      <c r="H67" s="302"/>
      <c r="I67" s="302"/>
      <c r="J67" s="303"/>
      <c r="K67" s="303"/>
      <c r="L67" s="30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5" t="s">
        <v>61</v>
      </c>
      <c r="B69" s="306"/>
      <c r="C69" s="306"/>
      <c r="D69" s="306"/>
      <c r="E69" s="306"/>
      <c r="F69" s="306"/>
      <c r="G69" s="306"/>
      <c r="H69" s="307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308" t="s">
        <v>62</v>
      </c>
      <c r="C70" s="308"/>
      <c r="D70" s="308"/>
      <c r="E70" s="308"/>
      <c r="F70" s="295"/>
      <c r="G70" s="295"/>
      <c r="H70" s="29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80" t="s">
        <v>64</v>
      </c>
      <c r="C71" s="280"/>
      <c r="D71" s="280"/>
      <c r="E71" s="280"/>
      <c r="F71" s="281"/>
      <c r="G71" s="281"/>
      <c r="H71" s="28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2" t="s">
        <v>65</v>
      </c>
      <c r="C72" s="262"/>
      <c r="D72" s="262"/>
      <c r="E72" s="262"/>
      <c r="F72" s="263"/>
      <c r="G72" s="263"/>
      <c r="H72" s="26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4" t="s">
        <v>66</v>
      </c>
      <c r="C73" s="265"/>
      <c r="D73" s="265"/>
      <c r="E73" s="265"/>
      <c r="F73" s="265"/>
      <c r="G73" s="265"/>
      <c r="H73" s="265"/>
      <c r="I73" s="266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7" t="s">
        <v>67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9"/>
      <c r="M74" s="80"/>
      <c r="N74" s="43"/>
      <c r="O74" s="75">
        <f>O73/3</f>
        <v>0</v>
      </c>
    </row>
    <row r="75" spans="1:15" ht="18.600000000000001" thickTop="1" thickBot="1" x14ac:dyDescent="0.35">
      <c r="A75" s="270"/>
      <c r="B75" s="271"/>
      <c r="C75" s="271"/>
      <c r="D75" s="271"/>
      <c r="E75" s="271"/>
      <c r="F75" s="271"/>
      <c r="G75" s="271"/>
      <c r="H75" s="271"/>
      <c r="I75" s="271"/>
      <c r="J75" s="271"/>
      <c r="K75" s="272"/>
      <c r="L75" s="272"/>
      <c r="M75" s="80"/>
      <c r="N75" s="43"/>
      <c r="O75" s="90"/>
    </row>
    <row r="76" spans="1:15" ht="27" thickBot="1" x14ac:dyDescent="0.35">
      <c r="A76" s="273" t="s">
        <v>68</v>
      </c>
      <c r="B76" s="274"/>
      <c r="C76" s="274"/>
      <c r="D76" s="274"/>
      <c r="E76" s="274"/>
      <c r="F76" s="274"/>
      <c r="G76" s="274"/>
      <c r="H76" s="275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276" t="s">
        <v>69</v>
      </c>
      <c r="C77" s="276"/>
      <c r="D77" s="276"/>
      <c r="E77" s="276"/>
      <c r="F77" s="277"/>
      <c r="G77" s="278"/>
      <c r="H77" s="279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80" t="s">
        <v>70</v>
      </c>
      <c r="C78" s="280"/>
      <c r="D78" s="280"/>
      <c r="E78" s="280"/>
      <c r="F78" s="281"/>
      <c r="G78" s="282"/>
      <c r="H78" s="28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2" t="s">
        <v>71</v>
      </c>
      <c r="C79" s="262"/>
      <c r="D79" s="262"/>
      <c r="E79" s="262"/>
      <c r="F79" s="263"/>
      <c r="G79" s="284"/>
      <c r="H79" s="28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86" t="s">
        <v>72</v>
      </c>
      <c r="B80" s="287"/>
      <c r="C80" s="287"/>
      <c r="D80" s="287"/>
      <c r="E80" s="287"/>
      <c r="F80" s="287"/>
      <c r="G80" s="287"/>
      <c r="H80" s="287"/>
      <c r="I80" s="28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9" t="s">
        <v>74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2" t="s">
        <v>75</v>
      </c>
      <c r="B86" s="243"/>
      <c r="C86" s="243"/>
      <c r="D86" s="243"/>
      <c r="E86" s="243"/>
      <c r="F86" s="244"/>
      <c r="G86" s="244"/>
      <c r="H86" s="245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6" t="s">
        <v>76</v>
      </c>
      <c r="C87" s="247"/>
      <c r="D87" s="247"/>
      <c r="E87" s="247"/>
      <c r="F87" s="248"/>
      <c r="G87" s="248"/>
      <c r="H87" s="24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50" t="s">
        <v>78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3" t="s">
        <v>79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6" t="s">
        <v>23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8"/>
      <c r="L93" s="109"/>
      <c r="M93" s="109"/>
      <c r="N93" s="110"/>
      <c r="O93" s="111">
        <f>O41</f>
        <v>15.85</v>
      </c>
    </row>
    <row r="94" spans="1:15" ht="17.399999999999999" x14ac:dyDescent="0.3">
      <c r="A94" s="233" t="s">
        <v>80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5"/>
      <c r="L94" s="109"/>
      <c r="M94" s="109"/>
      <c r="N94" s="110"/>
      <c r="O94" s="112">
        <f>O67</f>
        <v>0</v>
      </c>
    </row>
    <row r="95" spans="1:15" ht="17.399999999999999" x14ac:dyDescent="0.3">
      <c r="A95" s="233" t="s">
        <v>81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5"/>
      <c r="L95" s="109"/>
      <c r="M95" s="109"/>
      <c r="N95" s="110"/>
      <c r="O95" s="113">
        <f>O74</f>
        <v>0</v>
      </c>
    </row>
    <row r="96" spans="1:15" ht="17.399999999999999" x14ac:dyDescent="0.3">
      <c r="A96" s="233" t="s">
        <v>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5"/>
      <c r="L96" s="109"/>
      <c r="M96" s="109"/>
      <c r="N96" s="110"/>
      <c r="O96" s="114">
        <f>O81</f>
        <v>0</v>
      </c>
    </row>
    <row r="97" spans="1:15" ht="18" thickBot="1" x14ac:dyDescent="0.35">
      <c r="A97" s="236" t="s">
        <v>83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109"/>
      <c r="M97" s="109"/>
      <c r="N97" s="110"/>
      <c r="O97" s="114">
        <f>O87</f>
        <v>0</v>
      </c>
    </row>
    <row r="98" spans="1:15" ht="24" thickTop="1" thickBot="1" x14ac:dyDescent="0.35">
      <c r="A98" s="239" t="s">
        <v>84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1"/>
      <c r="L98" s="115"/>
      <c r="M98" s="116"/>
      <c r="N98" s="117"/>
      <c r="O98" s="118">
        <f>SUM(O93:O97)</f>
        <v>15.85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TEwenFKeGWB8u5e5Ctowxu4vPhFRxAWhHULydX+5u7thj3tbaA3vH0oXxRv3vGF2OE7kODx/0aTp2is9Mv0sQQ==" saltValue="2De4BrV1vGN6ReKzSMplVw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6" zoomScaleNormal="100" workbookViewId="0">
      <selection activeCell="O41" sqref="O4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61"/>
      <c r="B1" s="362"/>
      <c r="C1" s="362"/>
      <c r="D1" s="362"/>
      <c r="E1" s="363"/>
      <c r="F1" s="359" t="s">
        <v>9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1:17" ht="45" customHeight="1" thickBot="1" x14ac:dyDescent="0.35">
      <c r="A2" s="364"/>
      <c r="B2" s="365"/>
      <c r="C2" s="365"/>
      <c r="D2" s="365"/>
      <c r="E2" s="366"/>
      <c r="F2" s="359" t="s">
        <v>10</v>
      </c>
      <c r="G2" s="359"/>
      <c r="H2" s="359"/>
      <c r="I2" s="359"/>
      <c r="J2" s="359"/>
      <c r="K2" s="359"/>
      <c r="L2" s="359"/>
      <c r="M2" s="359"/>
      <c r="N2" s="359"/>
      <c r="O2" s="360"/>
      <c r="Q2" s="152" t="str">
        <f ca="1">MID(CELL("nombrearchivo",'SANTIAGO CABRERA'!E10),FIND("]", CELL("nombrearchivo",'SANTIAGO CABRERA'!E10),1)+1,LEN(CELL("nombrearchivo",'SANTIAGO CABRERA'!E10))-FIND("]",CELL("nombrearchivo",'SANTIAGO CABRERA'!E10),1))</f>
        <v>SANTIAGO CABRERA</v>
      </c>
    </row>
    <row r="3" spans="1:17" ht="19.5" customHeight="1" thickBot="1" x14ac:dyDescent="0.35">
      <c r="A3" s="367"/>
      <c r="B3" s="368"/>
      <c r="C3" s="368"/>
      <c r="D3" s="368"/>
      <c r="E3" s="369"/>
      <c r="F3" s="359" t="s">
        <v>95</v>
      </c>
      <c r="G3" s="359"/>
      <c r="H3" s="359"/>
      <c r="I3" s="359"/>
      <c r="J3" s="359"/>
      <c r="K3" s="359"/>
      <c r="L3" s="359"/>
      <c r="M3" s="359"/>
      <c r="N3" s="359"/>
      <c r="O3" s="360"/>
      <c r="Q3" s="152"/>
    </row>
    <row r="4" spans="1:17" ht="15.6" x14ac:dyDescent="0.3">
      <c r="A4" s="357" t="s">
        <v>11</v>
      </c>
      <c r="B4" s="358"/>
      <c r="C4" s="358"/>
      <c r="D4" s="358"/>
      <c r="E4" s="370" t="str">
        <f>GENERAL!AD$2</f>
        <v>PLANTA</v>
      </c>
      <c r="F4" s="370"/>
      <c r="G4" s="370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31" t="s">
        <v>12</v>
      </c>
      <c r="B5" s="332"/>
      <c r="C5" s="332"/>
      <c r="D5" s="332"/>
      <c r="E5" s="371" t="str">
        <f>GENERAL!A$2</f>
        <v>CS-P-08-2</v>
      </c>
      <c r="F5" s="371"/>
      <c r="G5" s="371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1" t="s">
        <v>13</v>
      </c>
      <c r="B6" s="332"/>
      <c r="C6" s="332"/>
      <c r="D6" s="332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9" t="s">
        <v>14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</row>
    <row r="9" spans="1:17" ht="15" customHeight="1" x14ac:dyDescent="0.3">
      <c r="A9" s="333" t="s">
        <v>15</v>
      </c>
      <c r="B9" s="334"/>
      <c r="C9" s="337" t="s">
        <v>16</v>
      </c>
      <c r="D9" s="167"/>
      <c r="E9" s="350" t="s">
        <v>17</v>
      </c>
      <c r="F9" s="351"/>
      <c r="G9" s="350" t="s">
        <v>18</v>
      </c>
      <c r="H9" s="351"/>
      <c r="I9" s="339" t="s">
        <v>19</v>
      </c>
      <c r="J9" s="339" t="s">
        <v>20</v>
      </c>
      <c r="K9" s="339" t="s">
        <v>21</v>
      </c>
      <c r="L9" s="355" t="s">
        <v>22</v>
      </c>
      <c r="M9" s="341"/>
      <c r="N9" s="341"/>
      <c r="O9" s="343" t="s">
        <v>23</v>
      </c>
    </row>
    <row r="10" spans="1:17" ht="31.5" customHeight="1" thickBot="1" x14ac:dyDescent="0.35">
      <c r="A10" s="335"/>
      <c r="B10" s="336"/>
      <c r="C10" s="338"/>
      <c r="D10" s="171"/>
      <c r="E10" s="338"/>
      <c r="F10" s="352"/>
      <c r="G10" s="338"/>
      <c r="H10" s="352"/>
      <c r="I10" s="340"/>
      <c r="J10" s="340"/>
      <c r="K10" s="340"/>
      <c r="L10" s="356"/>
      <c r="M10" s="342"/>
      <c r="N10" s="342"/>
      <c r="O10" s="344"/>
    </row>
    <row r="11" spans="1:17" ht="44.25" customHeight="1" thickBot="1" x14ac:dyDescent="0.35">
      <c r="A11" s="345" t="s">
        <v>159</v>
      </c>
      <c r="B11" s="346"/>
      <c r="C11" s="172">
        <f>O15</f>
        <v>4</v>
      </c>
      <c r="D11" s="173"/>
      <c r="E11" s="353">
        <f>O17</f>
        <v>3</v>
      </c>
      <c r="F11" s="354"/>
      <c r="G11" s="353">
        <f>O19</f>
        <v>0</v>
      </c>
      <c r="H11" s="354"/>
      <c r="I11" s="19">
        <f>O21</f>
        <v>0</v>
      </c>
      <c r="J11" s="19">
        <f>O28</f>
        <v>5</v>
      </c>
      <c r="K11" s="19">
        <f>O33</f>
        <v>0.81</v>
      </c>
      <c r="L11" s="20">
        <f>O38</f>
        <v>2</v>
      </c>
      <c r="M11" s="21"/>
      <c r="N11" s="21"/>
      <c r="O11" s="22">
        <f>IF( SUM(C11:L11)&lt;=30,SUM(C11:L11),"EXCEDE LOS 30 PUNTOS")</f>
        <v>14.81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7" t="s">
        <v>24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9"/>
      <c r="O13" s="25" t="s">
        <v>25</v>
      </c>
    </row>
    <row r="14" spans="1:17" ht="23.4" thickBot="1" x14ac:dyDescent="0.35">
      <c r="A14" s="314" t="s">
        <v>26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7"/>
      <c r="O14" s="24"/>
    </row>
    <row r="15" spans="1:17" ht="31.5" customHeight="1" thickBot="1" x14ac:dyDescent="0.35">
      <c r="A15" s="264" t="s">
        <v>27</v>
      </c>
      <c r="B15" s="266"/>
      <c r="C15" s="26"/>
      <c r="D15" s="317" t="s">
        <v>123</v>
      </c>
      <c r="E15" s="318"/>
      <c r="F15" s="318"/>
      <c r="G15" s="318"/>
      <c r="H15" s="318"/>
      <c r="I15" s="318"/>
      <c r="J15" s="318"/>
      <c r="K15" s="318"/>
      <c r="L15" s="318"/>
      <c r="M15" s="319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69.75" customHeight="1" thickBot="1" x14ac:dyDescent="0.35">
      <c r="A17" s="320" t="s">
        <v>28</v>
      </c>
      <c r="B17" s="321"/>
      <c r="C17" s="7"/>
      <c r="D17" s="32"/>
      <c r="E17" s="328" t="s">
        <v>124</v>
      </c>
      <c r="F17" s="329"/>
      <c r="G17" s="329"/>
      <c r="H17" s="329"/>
      <c r="I17" s="329"/>
      <c r="J17" s="329"/>
      <c r="K17" s="329"/>
      <c r="L17" s="329"/>
      <c r="M17" s="330"/>
      <c r="N17" s="27"/>
      <c r="O17" s="28">
        <v>3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0" t="s">
        <v>29</v>
      </c>
      <c r="B19" s="321"/>
      <c r="C19" s="26"/>
      <c r="D19" s="166"/>
      <c r="E19" s="329" t="s">
        <v>99</v>
      </c>
      <c r="F19" s="329"/>
      <c r="G19" s="329"/>
      <c r="H19" s="329"/>
      <c r="I19" s="329"/>
      <c r="J19" s="329"/>
      <c r="K19" s="329"/>
      <c r="L19" s="329"/>
      <c r="M19" s="330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0" t="s">
        <v>30</v>
      </c>
      <c r="B21" s="321"/>
      <c r="C21" s="26"/>
      <c r="D21" s="325" t="s">
        <v>99</v>
      </c>
      <c r="E21" s="326"/>
      <c r="F21" s="326"/>
      <c r="G21" s="326"/>
      <c r="H21" s="326"/>
      <c r="I21" s="326"/>
      <c r="J21" s="326"/>
      <c r="K21" s="326"/>
      <c r="L21" s="326"/>
      <c r="M21" s="327"/>
      <c r="N21" s="27"/>
      <c r="O21" s="28">
        <v>0</v>
      </c>
    </row>
    <row r="22" spans="1:18" ht="16.2" thickBot="1" x14ac:dyDescent="0.35">
      <c r="A22" s="34"/>
      <c r="B22" s="35"/>
      <c r="C22" s="16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5"/>
      <c r="O22" s="38"/>
    </row>
    <row r="23" spans="1:18" ht="18.600000000000001" thickTop="1" thickBot="1" x14ac:dyDescent="0.35">
      <c r="A23" s="311" t="s">
        <v>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7"/>
      <c r="O23" s="151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4" t="s">
        <v>32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7"/>
      <c r="O25" s="38"/>
    </row>
    <row r="26" spans="1:18" ht="105" customHeight="1" thickBot="1" x14ac:dyDescent="0.35">
      <c r="A26" s="264" t="s">
        <v>33</v>
      </c>
      <c r="B26" s="266"/>
      <c r="C26" s="26"/>
      <c r="D26" s="317" t="s">
        <v>160</v>
      </c>
      <c r="E26" s="318"/>
      <c r="F26" s="318"/>
      <c r="G26" s="318"/>
      <c r="H26" s="318"/>
      <c r="I26" s="318"/>
      <c r="J26" s="318"/>
      <c r="K26" s="318"/>
      <c r="L26" s="318"/>
      <c r="M26" s="319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5"/>
      <c r="O27" s="38"/>
    </row>
    <row r="28" spans="1:18" ht="18.600000000000001" thickTop="1" thickBot="1" x14ac:dyDescent="0.35">
      <c r="A28" s="311" t="s">
        <v>34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N28" s="165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4" t="s">
        <v>35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43"/>
      <c r="O30" s="38"/>
    </row>
    <row r="31" spans="1:18" ht="104.25" customHeight="1" thickBot="1" x14ac:dyDescent="0.35">
      <c r="A31" s="264" t="s">
        <v>36</v>
      </c>
      <c r="B31" s="266"/>
      <c r="C31" s="26"/>
      <c r="D31" s="317" t="s">
        <v>161</v>
      </c>
      <c r="E31" s="318"/>
      <c r="F31" s="318"/>
      <c r="G31" s="318"/>
      <c r="H31" s="318"/>
      <c r="I31" s="318"/>
      <c r="J31" s="318"/>
      <c r="K31" s="318"/>
      <c r="L31" s="318"/>
      <c r="M31" s="319"/>
      <c r="N31" s="27"/>
      <c r="O31" s="28">
        <v>0.81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165"/>
      <c r="O33" s="151">
        <f>IF(O31&lt;=5,O31,"EXCEDE LOS 5 PUNTOS PERMITIDOS")</f>
        <v>0.81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4" t="s">
        <v>38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7"/>
      <c r="O35" s="38"/>
    </row>
    <row r="36" spans="1:15" ht="105" customHeight="1" thickBot="1" x14ac:dyDescent="0.35">
      <c r="A36" s="320" t="s">
        <v>39</v>
      </c>
      <c r="B36" s="321"/>
      <c r="C36" s="26"/>
      <c r="D36" s="317" t="s">
        <v>162</v>
      </c>
      <c r="E36" s="318"/>
      <c r="F36" s="318"/>
      <c r="G36" s="318"/>
      <c r="H36" s="318"/>
      <c r="I36" s="318"/>
      <c r="J36" s="318"/>
      <c r="K36" s="318"/>
      <c r="L36" s="318"/>
      <c r="M36" s="319"/>
      <c r="N36" s="27"/>
      <c r="O36" s="28">
        <v>2</v>
      </c>
    </row>
    <row r="37" spans="1:15" ht="16.2" thickBot="1" x14ac:dyDescent="0.35">
      <c r="A37" s="34"/>
      <c r="B37" s="35"/>
      <c r="C37" s="16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5"/>
      <c r="O37" s="38"/>
    </row>
    <row r="38" spans="1:15" ht="18.600000000000001" thickTop="1" thickBot="1" x14ac:dyDescent="0.35">
      <c r="A38" s="311" t="s">
        <v>40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N38" s="165"/>
      <c r="O38" s="151">
        <f>IF(O36&lt;=10,O36,"EXCEDE LOS 10 PUNTOS PERMITIDOS")</f>
        <v>2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2" t="s">
        <v>23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4"/>
      <c r="N41" s="46"/>
      <c r="O41" s="47">
        <f>IF((O23+O28+O33+O38)&lt;=30,(O23+O28+O33+O38),"ERROR EXCEDE LOS 30 PUNTOS")</f>
        <v>14.81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9" t="s">
        <v>42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5" t="s">
        <v>43</v>
      </c>
      <c r="B58" s="306"/>
      <c r="C58" s="306"/>
      <c r="D58" s="306"/>
      <c r="E58" s="306"/>
      <c r="F58" s="309"/>
      <c r="G58" s="309"/>
      <c r="H58" s="310"/>
      <c r="I58" s="51" t="s">
        <v>44</v>
      </c>
      <c r="J58" s="52" t="s">
        <v>45</v>
      </c>
      <c r="K58" s="168" t="s">
        <v>46</v>
      </c>
      <c r="L58" s="54" t="s">
        <v>47</v>
      </c>
      <c r="M58" s="169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4" t="s">
        <v>49</v>
      </c>
      <c r="C59" s="294"/>
      <c r="D59" s="294"/>
      <c r="E59" s="294"/>
      <c r="F59" s="295"/>
      <c r="G59" s="295"/>
      <c r="H59" s="29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80" t="s">
        <v>51</v>
      </c>
      <c r="C60" s="296"/>
      <c r="D60" s="296"/>
      <c r="E60" s="296"/>
      <c r="F60" s="281"/>
      <c r="G60" s="281"/>
      <c r="H60" s="28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6" t="s">
        <v>52</v>
      </c>
      <c r="C61" s="296"/>
      <c r="D61" s="296"/>
      <c r="E61" s="296"/>
      <c r="F61" s="281"/>
      <c r="G61" s="281"/>
      <c r="H61" s="28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6" t="s">
        <v>54</v>
      </c>
      <c r="C62" s="296"/>
      <c r="D62" s="296"/>
      <c r="E62" s="296"/>
      <c r="F62" s="281"/>
      <c r="G62" s="281"/>
      <c r="H62" s="28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6" t="s">
        <v>55</v>
      </c>
      <c r="C63" s="296"/>
      <c r="D63" s="296"/>
      <c r="E63" s="296"/>
      <c r="F63" s="281"/>
      <c r="G63" s="281"/>
      <c r="H63" s="28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6" t="s">
        <v>56</v>
      </c>
      <c r="C64" s="296"/>
      <c r="D64" s="296"/>
      <c r="E64" s="296"/>
      <c r="F64" s="281"/>
      <c r="G64" s="281"/>
      <c r="H64" s="28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7" t="s">
        <v>58</v>
      </c>
      <c r="C65" s="297"/>
      <c r="D65" s="297"/>
      <c r="E65" s="297"/>
      <c r="F65" s="263"/>
      <c r="G65" s="263"/>
      <c r="H65" s="26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8" t="s">
        <v>59</v>
      </c>
      <c r="B66" s="299"/>
      <c r="C66" s="299"/>
      <c r="D66" s="299"/>
      <c r="E66" s="299"/>
      <c r="F66" s="299"/>
      <c r="G66" s="299"/>
      <c r="H66" s="299"/>
      <c r="I66" s="30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1" t="s">
        <v>60</v>
      </c>
      <c r="B67" s="302"/>
      <c r="C67" s="302"/>
      <c r="D67" s="302"/>
      <c r="E67" s="302"/>
      <c r="F67" s="302"/>
      <c r="G67" s="302"/>
      <c r="H67" s="302"/>
      <c r="I67" s="302"/>
      <c r="J67" s="303"/>
      <c r="K67" s="303"/>
      <c r="L67" s="30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5" t="s">
        <v>61</v>
      </c>
      <c r="B69" s="306"/>
      <c r="C69" s="306"/>
      <c r="D69" s="306"/>
      <c r="E69" s="306"/>
      <c r="F69" s="306"/>
      <c r="G69" s="306"/>
      <c r="H69" s="307"/>
      <c r="I69" s="76" t="s">
        <v>44</v>
      </c>
      <c r="J69" s="52" t="s">
        <v>45</v>
      </c>
      <c r="K69" s="168" t="s">
        <v>46</v>
      </c>
      <c r="L69" s="54" t="s">
        <v>47</v>
      </c>
      <c r="M69" s="169"/>
      <c r="N69" s="7"/>
      <c r="O69" s="55" t="s">
        <v>48</v>
      </c>
    </row>
    <row r="70" spans="1:15" ht="16.8" thickTop="1" thickBot="1" x14ac:dyDescent="0.35">
      <c r="A70" s="56">
        <v>1</v>
      </c>
      <c r="B70" s="308" t="s">
        <v>62</v>
      </c>
      <c r="C70" s="308"/>
      <c r="D70" s="308"/>
      <c r="E70" s="308"/>
      <c r="F70" s="295"/>
      <c r="G70" s="295"/>
      <c r="H70" s="29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80" t="s">
        <v>64</v>
      </c>
      <c r="C71" s="280"/>
      <c r="D71" s="280"/>
      <c r="E71" s="280"/>
      <c r="F71" s="281"/>
      <c r="G71" s="281"/>
      <c r="H71" s="28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2" t="s">
        <v>65</v>
      </c>
      <c r="C72" s="262"/>
      <c r="D72" s="262"/>
      <c r="E72" s="262"/>
      <c r="F72" s="263"/>
      <c r="G72" s="263"/>
      <c r="H72" s="26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4" t="s">
        <v>66</v>
      </c>
      <c r="C73" s="265"/>
      <c r="D73" s="265"/>
      <c r="E73" s="265"/>
      <c r="F73" s="265"/>
      <c r="G73" s="265"/>
      <c r="H73" s="265"/>
      <c r="I73" s="266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7" t="s">
        <v>67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9"/>
      <c r="M74" s="80"/>
      <c r="N74" s="43"/>
      <c r="O74" s="75">
        <f>O73/3</f>
        <v>0</v>
      </c>
    </row>
    <row r="75" spans="1:15" ht="18.600000000000001" thickTop="1" thickBot="1" x14ac:dyDescent="0.35">
      <c r="A75" s="270"/>
      <c r="B75" s="271"/>
      <c r="C75" s="271"/>
      <c r="D75" s="271"/>
      <c r="E75" s="271"/>
      <c r="F75" s="271"/>
      <c r="G75" s="271"/>
      <c r="H75" s="271"/>
      <c r="I75" s="271"/>
      <c r="J75" s="271"/>
      <c r="K75" s="272"/>
      <c r="L75" s="272"/>
      <c r="M75" s="80"/>
      <c r="N75" s="43"/>
      <c r="O75" s="170"/>
    </row>
    <row r="76" spans="1:15" ht="27" thickBot="1" x14ac:dyDescent="0.35">
      <c r="A76" s="273" t="s">
        <v>68</v>
      </c>
      <c r="B76" s="274"/>
      <c r="C76" s="274"/>
      <c r="D76" s="274"/>
      <c r="E76" s="274"/>
      <c r="F76" s="274"/>
      <c r="G76" s="274"/>
      <c r="H76" s="275"/>
      <c r="I76" s="91" t="s">
        <v>44</v>
      </c>
      <c r="J76" s="55" t="s">
        <v>45</v>
      </c>
      <c r="K76" s="169"/>
      <c r="L76" s="169"/>
      <c r="M76" s="80"/>
      <c r="N76" s="43"/>
      <c r="O76" s="92" t="s">
        <v>48</v>
      </c>
    </row>
    <row r="77" spans="1:15" ht="16.2" thickBot="1" x14ac:dyDescent="0.35">
      <c r="A77" s="93">
        <v>1</v>
      </c>
      <c r="B77" s="276" t="s">
        <v>69</v>
      </c>
      <c r="C77" s="276"/>
      <c r="D77" s="276"/>
      <c r="E77" s="276"/>
      <c r="F77" s="277"/>
      <c r="G77" s="278"/>
      <c r="H77" s="279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80" t="s">
        <v>70</v>
      </c>
      <c r="C78" s="280"/>
      <c r="D78" s="280"/>
      <c r="E78" s="280"/>
      <c r="F78" s="281"/>
      <c r="G78" s="282"/>
      <c r="H78" s="28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2" t="s">
        <v>71</v>
      </c>
      <c r="C79" s="262"/>
      <c r="D79" s="262"/>
      <c r="E79" s="262"/>
      <c r="F79" s="263"/>
      <c r="G79" s="284"/>
      <c r="H79" s="28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86" t="s">
        <v>72</v>
      </c>
      <c r="B80" s="287"/>
      <c r="C80" s="287"/>
      <c r="D80" s="287"/>
      <c r="E80" s="287"/>
      <c r="F80" s="287"/>
      <c r="G80" s="287"/>
      <c r="H80" s="287"/>
      <c r="I80" s="28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9" t="s">
        <v>74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2" t="s">
        <v>75</v>
      </c>
      <c r="B86" s="243"/>
      <c r="C86" s="243"/>
      <c r="D86" s="243"/>
      <c r="E86" s="243"/>
      <c r="F86" s="244"/>
      <c r="G86" s="244"/>
      <c r="H86" s="245"/>
      <c r="I86" s="91" t="s">
        <v>44</v>
      </c>
      <c r="J86" s="169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6" t="s">
        <v>76</v>
      </c>
      <c r="C87" s="247"/>
      <c r="D87" s="247"/>
      <c r="E87" s="247"/>
      <c r="F87" s="248"/>
      <c r="G87" s="248"/>
      <c r="H87" s="24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50" t="s">
        <v>78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3" t="s">
        <v>79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6" t="s">
        <v>23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8"/>
      <c r="L93" s="109"/>
      <c r="M93" s="109"/>
      <c r="N93" s="110"/>
      <c r="O93" s="111">
        <f>O41</f>
        <v>14.81</v>
      </c>
    </row>
    <row r="94" spans="1:15" ht="17.399999999999999" x14ac:dyDescent="0.3">
      <c r="A94" s="233" t="s">
        <v>80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5"/>
      <c r="L94" s="109"/>
      <c r="M94" s="109"/>
      <c r="N94" s="110"/>
      <c r="O94" s="112">
        <f>O67</f>
        <v>0</v>
      </c>
    </row>
    <row r="95" spans="1:15" ht="17.399999999999999" x14ac:dyDescent="0.3">
      <c r="A95" s="233" t="s">
        <v>81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5"/>
      <c r="L95" s="109"/>
      <c r="M95" s="109"/>
      <c r="N95" s="110"/>
      <c r="O95" s="113">
        <f>O74</f>
        <v>0</v>
      </c>
    </row>
    <row r="96" spans="1:15" ht="17.399999999999999" x14ac:dyDescent="0.3">
      <c r="A96" s="233" t="s">
        <v>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5"/>
      <c r="L96" s="109"/>
      <c r="M96" s="109"/>
      <c r="N96" s="110"/>
      <c r="O96" s="114">
        <f>O81</f>
        <v>0</v>
      </c>
    </row>
    <row r="97" spans="1:15" ht="18" thickBot="1" x14ac:dyDescent="0.35">
      <c r="A97" s="236" t="s">
        <v>83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109"/>
      <c r="M97" s="109"/>
      <c r="N97" s="110"/>
      <c r="O97" s="114">
        <f>O87</f>
        <v>0</v>
      </c>
    </row>
    <row r="98" spans="1:15" ht="24" thickTop="1" thickBot="1" x14ac:dyDescent="0.35">
      <c r="A98" s="239" t="s">
        <v>84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1"/>
      <c r="L98" s="115"/>
      <c r="M98" s="116"/>
      <c r="N98" s="117"/>
      <c r="O98" s="118">
        <f>SUM(O93:O97)</f>
        <v>14.81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d9hkbb/myekglA50yoRsGvoXog+v09Vkki374R0mbkdM5JwHsbil9loMvOG8L+WwQsnz0vlXCZNIsfCTD+shrA==" saltValue="fCuUx9amVeK0O9TlXlTMLQ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7" zoomScaleNormal="100" workbookViewId="0">
      <selection activeCell="O37" sqref="O37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61"/>
      <c r="B1" s="362"/>
      <c r="C1" s="362"/>
      <c r="D1" s="362"/>
      <c r="E1" s="363"/>
      <c r="F1" s="359" t="s">
        <v>9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1:17" ht="45" customHeight="1" thickBot="1" x14ac:dyDescent="0.35">
      <c r="A2" s="364"/>
      <c r="B2" s="365"/>
      <c r="C2" s="365"/>
      <c r="D2" s="365"/>
      <c r="E2" s="366"/>
      <c r="F2" s="359" t="s">
        <v>10</v>
      </c>
      <c r="G2" s="359"/>
      <c r="H2" s="359"/>
      <c r="I2" s="359"/>
      <c r="J2" s="359"/>
      <c r="K2" s="359"/>
      <c r="L2" s="359"/>
      <c r="M2" s="359"/>
      <c r="N2" s="359"/>
      <c r="O2" s="360"/>
      <c r="Q2" s="152" t="str">
        <f ca="1">MID(CELL("nombrearchivo",'RODRIGO RUBIO'!E10),FIND("]", CELL("nombrearchivo",'RODRIGO RUBIO'!E10),1)+1,LEN(CELL("nombrearchivo",'RODRIGO RUBIO'!E10))-FIND("]",CELL("nombrearchivo",'RODRIGO RUBIO'!E10),1))</f>
        <v>RODRIGO RUBIO</v>
      </c>
    </row>
    <row r="3" spans="1:17" ht="19.5" customHeight="1" thickBot="1" x14ac:dyDescent="0.35">
      <c r="A3" s="367"/>
      <c r="B3" s="368"/>
      <c r="C3" s="368"/>
      <c r="D3" s="368"/>
      <c r="E3" s="369"/>
      <c r="F3" s="359" t="s">
        <v>95</v>
      </c>
      <c r="G3" s="359"/>
      <c r="H3" s="359"/>
      <c r="I3" s="359"/>
      <c r="J3" s="359"/>
      <c r="K3" s="359"/>
      <c r="L3" s="359"/>
      <c r="M3" s="359"/>
      <c r="N3" s="359"/>
      <c r="O3" s="360"/>
      <c r="Q3" s="152"/>
    </row>
    <row r="4" spans="1:17" ht="15.6" x14ac:dyDescent="0.3">
      <c r="A4" s="357" t="s">
        <v>11</v>
      </c>
      <c r="B4" s="358"/>
      <c r="C4" s="358"/>
      <c r="D4" s="358"/>
      <c r="E4" s="370" t="str">
        <f>GENERAL!AD$2</f>
        <v>PLANTA</v>
      </c>
      <c r="F4" s="370"/>
      <c r="G4" s="370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31" t="s">
        <v>12</v>
      </c>
      <c r="B5" s="332"/>
      <c r="C5" s="332"/>
      <c r="D5" s="332"/>
      <c r="E5" s="371" t="str">
        <f>GENERAL!A$2</f>
        <v>CS-P-08-2</v>
      </c>
      <c r="F5" s="371"/>
      <c r="G5" s="371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1" t="s">
        <v>13</v>
      </c>
      <c r="B6" s="332"/>
      <c r="C6" s="332"/>
      <c r="D6" s="332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9" t="s">
        <v>14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</row>
    <row r="9" spans="1:17" ht="15" customHeight="1" x14ac:dyDescent="0.3">
      <c r="A9" s="333" t="s">
        <v>15</v>
      </c>
      <c r="B9" s="334"/>
      <c r="C9" s="337" t="s">
        <v>16</v>
      </c>
      <c r="D9" s="167"/>
      <c r="E9" s="350" t="s">
        <v>17</v>
      </c>
      <c r="F9" s="351"/>
      <c r="G9" s="350" t="s">
        <v>18</v>
      </c>
      <c r="H9" s="351"/>
      <c r="I9" s="339" t="s">
        <v>19</v>
      </c>
      <c r="J9" s="339" t="s">
        <v>20</v>
      </c>
      <c r="K9" s="339" t="s">
        <v>21</v>
      </c>
      <c r="L9" s="355" t="s">
        <v>22</v>
      </c>
      <c r="M9" s="341"/>
      <c r="N9" s="341"/>
      <c r="O9" s="343" t="s">
        <v>23</v>
      </c>
    </row>
    <row r="10" spans="1:17" ht="31.5" customHeight="1" thickBot="1" x14ac:dyDescent="0.35">
      <c r="A10" s="335"/>
      <c r="B10" s="336"/>
      <c r="C10" s="338"/>
      <c r="D10" s="171"/>
      <c r="E10" s="338"/>
      <c r="F10" s="352"/>
      <c r="G10" s="338"/>
      <c r="H10" s="352"/>
      <c r="I10" s="340"/>
      <c r="J10" s="340"/>
      <c r="K10" s="340"/>
      <c r="L10" s="356"/>
      <c r="M10" s="342"/>
      <c r="N10" s="342"/>
      <c r="O10" s="344"/>
    </row>
    <row r="11" spans="1:17" ht="44.25" customHeight="1" thickBot="1" x14ac:dyDescent="0.35">
      <c r="A11" s="345" t="s">
        <v>163</v>
      </c>
      <c r="B11" s="346"/>
      <c r="C11" s="172">
        <f>O15</f>
        <v>4</v>
      </c>
      <c r="D11" s="173"/>
      <c r="E11" s="353">
        <f>O17</f>
        <v>2</v>
      </c>
      <c r="F11" s="354"/>
      <c r="G11" s="353">
        <f>O19</f>
        <v>0</v>
      </c>
      <c r="H11" s="354"/>
      <c r="I11" s="19">
        <f>O21</f>
        <v>0</v>
      </c>
      <c r="J11" s="19">
        <f>O28</f>
        <v>5</v>
      </c>
      <c r="K11" s="19">
        <f>O33</f>
        <v>1.17</v>
      </c>
      <c r="L11" s="20">
        <f>O38</f>
        <v>0.06</v>
      </c>
      <c r="M11" s="21"/>
      <c r="N11" s="21"/>
      <c r="O11" s="22">
        <f>IF( SUM(C11:L11)&lt;=30,SUM(C11:L11),"EXCEDE LOS 30 PUNTOS")</f>
        <v>12.23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7" t="s">
        <v>24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9"/>
      <c r="O13" s="25" t="s">
        <v>25</v>
      </c>
    </row>
    <row r="14" spans="1:17" ht="23.4" thickBot="1" x14ac:dyDescent="0.35">
      <c r="A14" s="314" t="s">
        <v>26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7"/>
      <c r="O14" s="24"/>
    </row>
    <row r="15" spans="1:17" ht="31.5" customHeight="1" thickBot="1" x14ac:dyDescent="0.35">
      <c r="A15" s="264" t="s">
        <v>27</v>
      </c>
      <c r="B15" s="266"/>
      <c r="C15" s="26"/>
      <c r="D15" s="317" t="s">
        <v>109</v>
      </c>
      <c r="E15" s="318"/>
      <c r="F15" s="318"/>
      <c r="G15" s="318"/>
      <c r="H15" s="318"/>
      <c r="I15" s="318"/>
      <c r="J15" s="318"/>
      <c r="K15" s="318"/>
      <c r="L15" s="318"/>
      <c r="M15" s="319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51.75" customHeight="1" thickBot="1" x14ac:dyDescent="0.35">
      <c r="A17" s="320" t="s">
        <v>28</v>
      </c>
      <c r="B17" s="321"/>
      <c r="C17" s="7"/>
      <c r="D17" s="32"/>
      <c r="E17" s="328" t="s">
        <v>110</v>
      </c>
      <c r="F17" s="329"/>
      <c r="G17" s="329"/>
      <c r="H17" s="329"/>
      <c r="I17" s="329"/>
      <c r="J17" s="329"/>
      <c r="K17" s="329"/>
      <c r="L17" s="329"/>
      <c r="M17" s="330"/>
      <c r="N17" s="27"/>
      <c r="O17" s="28">
        <v>2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0" t="s">
        <v>29</v>
      </c>
      <c r="B19" s="321"/>
      <c r="C19" s="26"/>
      <c r="D19" s="166"/>
      <c r="E19" s="329" t="s">
        <v>99</v>
      </c>
      <c r="F19" s="329"/>
      <c r="G19" s="329"/>
      <c r="H19" s="329"/>
      <c r="I19" s="329"/>
      <c r="J19" s="329"/>
      <c r="K19" s="329"/>
      <c r="L19" s="329"/>
      <c r="M19" s="330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0" t="s">
        <v>30</v>
      </c>
      <c r="B21" s="321"/>
      <c r="C21" s="26"/>
      <c r="D21" s="325" t="s">
        <v>99</v>
      </c>
      <c r="E21" s="326"/>
      <c r="F21" s="326"/>
      <c r="G21" s="326"/>
      <c r="H21" s="326"/>
      <c r="I21" s="326"/>
      <c r="J21" s="326"/>
      <c r="K21" s="326"/>
      <c r="L21" s="326"/>
      <c r="M21" s="327"/>
      <c r="N21" s="27"/>
      <c r="O21" s="28">
        <v>0</v>
      </c>
    </row>
    <row r="22" spans="1:18" ht="16.2" thickBot="1" x14ac:dyDescent="0.35">
      <c r="A22" s="34"/>
      <c r="B22" s="35"/>
      <c r="C22" s="16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5"/>
      <c r="O22" s="38"/>
    </row>
    <row r="23" spans="1:18" ht="18.600000000000001" thickTop="1" thickBot="1" x14ac:dyDescent="0.35">
      <c r="A23" s="311" t="s">
        <v>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7"/>
      <c r="O23" s="151">
        <f>IF( SUM(O15:O21)&lt;=10,SUM(O15:O21),"EXCEDE LOS 10 PUNTOS VALIDOS")</f>
        <v>6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4" t="s">
        <v>32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7"/>
      <c r="O25" s="38"/>
    </row>
    <row r="26" spans="1:18" ht="105" customHeight="1" thickBot="1" x14ac:dyDescent="0.35">
      <c r="A26" s="264" t="s">
        <v>33</v>
      </c>
      <c r="B26" s="266"/>
      <c r="C26" s="26"/>
      <c r="D26" s="317" t="s">
        <v>164</v>
      </c>
      <c r="E26" s="318"/>
      <c r="F26" s="318"/>
      <c r="G26" s="318"/>
      <c r="H26" s="318"/>
      <c r="I26" s="318"/>
      <c r="J26" s="318"/>
      <c r="K26" s="318"/>
      <c r="L26" s="318"/>
      <c r="M26" s="319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5"/>
      <c r="O27" s="38"/>
    </row>
    <row r="28" spans="1:18" ht="18.600000000000001" thickTop="1" thickBot="1" x14ac:dyDescent="0.35">
      <c r="A28" s="311" t="s">
        <v>34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N28" s="165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4" t="s">
        <v>35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43"/>
      <c r="O30" s="38"/>
    </row>
    <row r="31" spans="1:18" ht="104.25" customHeight="1" thickBot="1" x14ac:dyDescent="0.35">
      <c r="A31" s="264" t="s">
        <v>36</v>
      </c>
      <c r="B31" s="266"/>
      <c r="C31" s="26"/>
      <c r="D31" s="317" t="s">
        <v>165</v>
      </c>
      <c r="E31" s="318"/>
      <c r="F31" s="318"/>
      <c r="G31" s="318"/>
      <c r="H31" s="318"/>
      <c r="I31" s="318"/>
      <c r="J31" s="318"/>
      <c r="K31" s="318"/>
      <c r="L31" s="318"/>
      <c r="M31" s="319"/>
      <c r="N31" s="27"/>
      <c r="O31" s="28">
        <v>1.17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165"/>
      <c r="O33" s="151">
        <f>IF(O31&lt;=5,O31,"EXCEDE LOS 5 PUNTOS PERMITIDOS")</f>
        <v>1.17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4" t="s">
        <v>38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7"/>
      <c r="O35" s="38"/>
    </row>
    <row r="36" spans="1:15" ht="105" customHeight="1" thickBot="1" x14ac:dyDescent="0.35">
      <c r="A36" s="320" t="s">
        <v>39</v>
      </c>
      <c r="B36" s="321"/>
      <c r="C36" s="26"/>
      <c r="D36" s="317" t="s">
        <v>166</v>
      </c>
      <c r="E36" s="318"/>
      <c r="F36" s="318"/>
      <c r="G36" s="318"/>
      <c r="H36" s="318"/>
      <c r="I36" s="318"/>
      <c r="J36" s="318"/>
      <c r="K36" s="318"/>
      <c r="L36" s="318"/>
      <c r="M36" s="319"/>
      <c r="N36" s="27"/>
      <c r="O36" s="28">
        <v>0.06</v>
      </c>
    </row>
    <row r="37" spans="1:15" ht="16.2" thickBot="1" x14ac:dyDescent="0.35">
      <c r="A37" s="34"/>
      <c r="B37" s="35"/>
      <c r="C37" s="16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5"/>
      <c r="O37" s="38"/>
    </row>
    <row r="38" spans="1:15" ht="18.600000000000001" thickTop="1" thickBot="1" x14ac:dyDescent="0.35">
      <c r="A38" s="311" t="s">
        <v>40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N38" s="165"/>
      <c r="O38" s="151">
        <f>IF(O36&lt;=10,O36,"EXCEDE LOS 10 PUNTOS PERMITIDOS")</f>
        <v>0.06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2" t="s">
        <v>23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4"/>
      <c r="N41" s="46"/>
      <c r="O41" s="47">
        <f>IF((O23+O28+O33+O38)&lt;=30,(O23+O28+O33+O38),"ERROR EXCEDE LOS 30 PUNTOS")</f>
        <v>12.23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9" t="s">
        <v>42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5" t="s">
        <v>43</v>
      </c>
      <c r="B58" s="306"/>
      <c r="C58" s="306"/>
      <c r="D58" s="306"/>
      <c r="E58" s="306"/>
      <c r="F58" s="309"/>
      <c r="G58" s="309"/>
      <c r="H58" s="310"/>
      <c r="I58" s="51" t="s">
        <v>44</v>
      </c>
      <c r="J58" s="52" t="s">
        <v>45</v>
      </c>
      <c r="K58" s="168" t="s">
        <v>46</v>
      </c>
      <c r="L58" s="54" t="s">
        <v>47</v>
      </c>
      <c r="M58" s="169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4" t="s">
        <v>49</v>
      </c>
      <c r="C59" s="294"/>
      <c r="D59" s="294"/>
      <c r="E59" s="294"/>
      <c r="F59" s="295"/>
      <c r="G59" s="295"/>
      <c r="H59" s="29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80" t="s">
        <v>51</v>
      </c>
      <c r="C60" s="296"/>
      <c r="D60" s="296"/>
      <c r="E60" s="296"/>
      <c r="F60" s="281"/>
      <c r="G60" s="281"/>
      <c r="H60" s="28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6" t="s">
        <v>52</v>
      </c>
      <c r="C61" s="296"/>
      <c r="D61" s="296"/>
      <c r="E61" s="296"/>
      <c r="F61" s="281"/>
      <c r="G61" s="281"/>
      <c r="H61" s="28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6" t="s">
        <v>54</v>
      </c>
      <c r="C62" s="296"/>
      <c r="D62" s="296"/>
      <c r="E62" s="296"/>
      <c r="F62" s="281"/>
      <c r="G62" s="281"/>
      <c r="H62" s="28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6" t="s">
        <v>55</v>
      </c>
      <c r="C63" s="296"/>
      <c r="D63" s="296"/>
      <c r="E63" s="296"/>
      <c r="F63" s="281"/>
      <c r="G63" s="281"/>
      <c r="H63" s="28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6" t="s">
        <v>56</v>
      </c>
      <c r="C64" s="296"/>
      <c r="D64" s="296"/>
      <c r="E64" s="296"/>
      <c r="F64" s="281"/>
      <c r="G64" s="281"/>
      <c r="H64" s="28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7" t="s">
        <v>58</v>
      </c>
      <c r="C65" s="297"/>
      <c r="D65" s="297"/>
      <c r="E65" s="297"/>
      <c r="F65" s="263"/>
      <c r="G65" s="263"/>
      <c r="H65" s="26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8" t="s">
        <v>59</v>
      </c>
      <c r="B66" s="299"/>
      <c r="C66" s="299"/>
      <c r="D66" s="299"/>
      <c r="E66" s="299"/>
      <c r="F66" s="299"/>
      <c r="G66" s="299"/>
      <c r="H66" s="299"/>
      <c r="I66" s="30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1" t="s">
        <v>60</v>
      </c>
      <c r="B67" s="302"/>
      <c r="C67" s="302"/>
      <c r="D67" s="302"/>
      <c r="E67" s="302"/>
      <c r="F67" s="302"/>
      <c r="G67" s="302"/>
      <c r="H67" s="302"/>
      <c r="I67" s="302"/>
      <c r="J67" s="303"/>
      <c r="K67" s="303"/>
      <c r="L67" s="30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5" t="s">
        <v>61</v>
      </c>
      <c r="B69" s="306"/>
      <c r="C69" s="306"/>
      <c r="D69" s="306"/>
      <c r="E69" s="306"/>
      <c r="F69" s="306"/>
      <c r="G69" s="306"/>
      <c r="H69" s="307"/>
      <c r="I69" s="76" t="s">
        <v>44</v>
      </c>
      <c r="J69" s="52" t="s">
        <v>45</v>
      </c>
      <c r="K69" s="168" t="s">
        <v>46</v>
      </c>
      <c r="L69" s="54" t="s">
        <v>47</v>
      </c>
      <c r="M69" s="169"/>
      <c r="N69" s="7"/>
      <c r="O69" s="55" t="s">
        <v>48</v>
      </c>
    </row>
    <row r="70" spans="1:15" ht="16.8" thickTop="1" thickBot="1" x14ac:dyDescent="0.35">
      <c r="A70" s="56">
        <v>1</v>
      </c>
      <c r="B70" s="308" t="s">
        <v>62</v>
      </c>
      <c r="C70" s="308"/>
      <c r="D70" s="308"/>
      <c r="E70" s="308"/>
      <c r="F70" s="295"/>
      <c r="G70" s="295"/>
      <c r="H70" s="29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80" t="s">
        <v>64</v>
      </c>
      <c r="C71" s="280"/>
      <c r="D71" s="280"/>
      <c r="E71" s="280"/>
      <c r="F71" s="281"/>
      <c r="G71" s="281"/>
      <c r="H71" s="28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2" t="s">
        <v>65</v>
      </c>
      <c r="C72" s="262"/>
      <c r="D72" s="262"/>
      <c r="E72" s="262"/>
      <c r="F72" s="263"/>
      <c r="G72" s="263"/>
      <c r="H72" s="26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4" t="s">
        <v>66</v>
      </c>
      <c r="C73" s="265"/>
      <c r="D73" s="265"/>
      <c r="E73" s="265"/>
      <c r="F73" s="265"/>
      <c r="G73" s="265"/>
      <c r="H73" s="265"/>
      <c r="I73" s="266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7" t="s">
        <v>67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9"/>
      <c r="M74" s="80"/>
      <c r="N74" s="43"/>
      <c r="O74" s="75">
        <f>O73/3</f>
        <v>0</v>
      </c>
    </row>
    <row r="75" spans="1:15" ht="18.600000000000001" thickTop="1" thickBot="1" x14ac:dyDescent="0.35">
      <c r="A75" s="270"/>
      <c r="B75" s="271"/>
      <c r="C75" s="271"/>
      <c r="D75" s="271"/>
      <c r="E75" s="271"/>
      <c r="F75" s="271"/>
      <c r="G75" s="271"/>
      <c r="H75" s="271"/>
      <c r="I75" s="271"/>
      <c r="J75" s="271"/>
      <c r="K75" s="272"/>
      <c r="L75" s="272"/>
      <c r="M75" s="80"/>
      <c r="N75" s="43"/>
      <c r="O75" s="170"/>
    </row>
    <row r="76" spans="1:15" ht="27" thickBot="1" x14ac:dyDescent="0.35">
      <c r="A76" s="273" t="s">
        <v>68</v>
      </c>
      <c r="B76" s="274"/>
      <c r="C76" s="274"/>
      <c r="D76" s="274"/>
      <c r="E76" s="274"/>
      <c r="F76" s="274"/>
      <c r="G76" s="274"/>
      <c r="H76" s="275"/>
      <c r="I76" s="91" t="s">
        <v>44</v>
      </c>
      <c r="J76" s="55" t="s">
        <v>45</v>
      </c>
      <c r="K76" s="169"/>
      <c r="L76" s="169"/>
      <c r="M76" s="80"/>
      <c r="N76" s="43"/>
      <c r="O76" s="92" t="s">
        <v>48</v>
      </c>
    </row>
    <row r="77" spans="1:15" ht="16.2" thickBot="1" x14ac:dyDescent="0.35">
      <c r="A77" s="93">
        <v>1</v>
      </c>
      <c r="B77" s="276" t="s">
        <v>69</v>
      </c>
      <c r="C77" s="276"/>
      <c r="D77" s="276"/>
      <c r="E77" s="276"/>
      <c r="F77" s="277"/>
      <c r="G77" s="278"/>
      <c r="H77" s="279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80" t="s">
        <v>70</v>
      </c>
      <c r="C78" s="280"/>
      <c r="D78" s="280"/>
      <c r="E78" s="280"/>
      <c r="F78" s="281"/>
      <c r="G78" s="282"/>
      <c r="H78" s="28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2" t="s">
        <v>71</v>
      </c>
      <c r="C79" s="262"/>
      <c r="D79" s="262"/>
      <c r="E79" s="262"/>
      <c r="F79" s="263"/>
      <c r="G79" s="284"/>
      <c r="H79" s="28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86" t="s">
        <v>72</v>
      </c>
      <c r="B80" s="287"/>
      <c r="C80" s="287"/>
      <c r="D80" s="287"/>
      <c r="E80" s="287"/>
      <c r="F80" s="287"/>
      <c r="G80" s="287"/>
      <c r="H80" s="287"/>
      <c r="I80" s="28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9" t="s">
        <v>73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9" t="s">
        <v>74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2" t="s">
        <v>75</v>
      </c>
      <c r="B86" s="243"/>
      <c r="C86" s="243"/>
      <c r="D86" s="243"/>
      <c r="E86" s="243"/>
      <c r="F86" s="244"/>
      <c r="G86" s="244"/>
      <c r="H86" s="245"/>
      <c r="I86" s="91" t="s">
        <v>44</v>
      </c>
      <c r="J86" s="169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6" t="s">
        <v>76</v>
      </c>
      <c r="C87" s="247"/>
      <c r="D87" s="247"/>
      <c r="E87" s="247"/>
      <c r="F87" s="248"/>
      <c r="G87" s="248"/>
      <c r="H87" s="24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50" t="s">
        <v>78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3" t="s">
        <v>79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6" t="s">
        <v>23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8"/>
      <c r="L93" s="109"/>
      <c r="M93" s="109"/>
      <c r="N93" s="110"/>
      <c r="O93" s="111">
        <f>O41</f>
        <v>12.23</v>
      </c>
    </row>
    <row r="94" spans="1:15" ht="17.399999999999999" x14ac:dyDescent="0.3">
      <c r="A94" s="233" t="s">
        <v>80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5"/>
      <c r="L94" s="109"/>
      <c r="M94" s="109"/>
      <c r="N94" s="110"/>
      <c r="O94" s="112">
        <f>O67</f>
        <v>0</v>
      </c>
    </row>
    <row r="95" spans="1:15" ht="17.399999999999999" x14ac:dyDescent="0.3">
      <c r="A95" s="233" t="s">
        <v>81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5"/>
      <c r="L95" s="109"/>
      <c r="M95" s="109"/>
      <c r="N95" s="110"/>
      <c r="O95" s="113">
        <f>O74</f>
        <v>0</v>
      </c>
    </row>
    <row r="96" spans="1:15" ht="17.399999999999999" x14ac:dyDescent="0.3">
      <c r="A96" s="233" t="s">
        <v>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5"/>
      <c r="L96" s="109"/>
      <c r="M96" s="109"/>
      <c r="N96" s="110"/>
      <c r="O96" s="114">
        <f>O81</f>
        <v>0</v>
      </c>
    </row>
    <row r="97" spans="1:15" ht="18" thickBot="1" x14ac:dyDescent="0.35">
      <c r="A97" s="236" t="s">
        <v>83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109"/>
      <c r="M97" s="109"/>
      <c r="N97" s="110"/>
      <c r="O97" s="114">
        <f>O87</f>
        <v>0</v>
      </c>
    </row>
    <row r="98" spans="1:15" ht="24" thickTop="1" thickBot="1" x14ac:dyDescent="0.35">
      <c r="A98" s="239" t="s">
        <v>84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1"/>
      <c r="L98" s="115"/>
      <c r="M98" s="116"/>
      <c r="N98" s="117"/>
      <c r="O98" s="118">
        <f>SUM(O93:O97)</f>
        <v>12.23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u4aTJvM1vJcAmdeVIjGNeOvEsANZF2DDX273Ywas2WaPtHjJ/KKRwQJj0hZslvEfFtsvpbDqgdEERTleg4YfjQ==" saltValue="gBlIM8H4rtIt99+aaO5oZ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EVALUACIÓN DEL PERFIL</vt:lpstr>
      <vt:lpstr>GENERAL</vt:lpstr>
      <vt:lpstr>CARLOS CORONADO</vt:lpstr>
      <vt:lpstr>SANTIAGO CABRERA</vt:lpstr>
      <vt:lpstr>RODRIGO RUBIO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2015-04-08T01:26:19Z</dcterms:modified>
</cp:coreProperties>
</file>