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0W4Pe7x79nS6Cpj5Jcs78E0YktSDA98DBlnnQsH0w9hlZW6OYwM641H86dweXx16ro2Jdz3tKKT8fAEyVGSl8A==" workbookSaltValue="PgVOrPQi22qGg5JM+LYQxw==" workbookSpinCount="100000" lockStructure="1"/>
  <bookViews>
    <workbookView xWindow="0" yWindow="0" windowWidth="20496" windowHeight="7152" tabRatio="500" firstSheet="1" activeTab="1"/>
  </bookViews>
  <sheets>
    <sheet name="GENERAL" sheetId="1" state="hidden" r:id="rId1"/>
    <sheet name="EVALUACION DE PERFIL " sheetId="3" r:id="rId2"/>
    <sheet name="AIDA LILIANA VILLAMIL " sheetId="2" r:id="rId3"/>
    <sheet name="ANDRES ENRIQUE RAMIREZ " sheetId="5" r:id="rId4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5" l="1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E4" i="5"/>
  <c r="Q2" i="5"/>
  <c r="O41" i="5" l="1"/>
  <c r="O93" i="5" s="1"/>
  <c r="O98" i="5" s="1"/>
  <c r="O11" i="5"/>
  <c r="I11" i="2"/>
  <c r="G11" i="2"/>
  <c r="O11" i="2" l="1"/>
  <c r="Q2" i="2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28" i="1" l="1"/>
  <c r="E27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93" i="2" l="1"/>
  <c r="O98" i="2" s="1"/>
</calcChain>
</file>

<file path=xl/sharedStrings.xml><?xml version="1.0" encoding="utf-8"?>
<sst xmlns="http://schemas.openxmlformats.org/spreadsheetml/2006/main" count="333" uniqueCount="166">
  <si>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</si>
  <si>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</si>
  <si>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</si>
  <si>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</si>
  <si>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</si>
  <si>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</si>
  <si>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</si>
  <si>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</si>
  <si>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</si>
  <si>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</si>
  <si>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</si>
  <si>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</si>
  <si>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</si>
  <si>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</si>
  <si>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</si>
  <si>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</si>
  <si>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</si>
  <si>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</si>
  <si>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</si>
  <si>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</si>
  <si>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</si>
  <si>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</si>
  <si>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</si>
  <si>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</si>
  <si>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</si>
  <si>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</si>
  <si>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</si>
  <si>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</si>
  <si>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</si>
  <si>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</si>
  <si>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</si>
  <si>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</si>
  <si>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</si>
  <si>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</si>
  <si>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</si>
  <si>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</si>
  <si>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</si>
  <si>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</si>
  <si>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</si>
  <si>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</si>
  <si>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</si>
  <si>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</si>
  <si>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</si>
  <si>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</si>
  <si>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</si>
  <si>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</si>
  <si>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</si>
  <si>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</si>
  <si>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</si>
  <si>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</si>
  <si>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</si>
  <si>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</si>
  <si>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</si>
  <si>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</si>
  <si>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</si>
  <si>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</si>
  <si>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</si>
  <si>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</si>
  <si>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</si>
  <si>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</si>
  <si>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</si>
  <si>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</si>
  <si>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</si>
  <si>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</si>
  <si>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</si>
  <si>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</si>
  <si>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</si>
  <si>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</si>
  <si>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</si>
  <si>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</si>
  <si>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</si>
  <si>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</si>
  <si>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</si>
  <si>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</si>
  <si>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</si>
  <si>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</si>
  <si>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</si>
  <si>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</si>
  <si>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</si>
  <si>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</si>
  <si>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</si>
  <si>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</si>
  <si>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</si>
  <si>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</si>
  <si>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</si>
  <si>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</si>
  <si>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</si>
  <si>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</si>
  <si>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</si>
  <si>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</si>
  <si>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</si>
  <si>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</si>
  <si>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</si>
  <si>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</si>
  <si>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</si>
  <si>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</si>
  <si>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</si>
  <si>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</si>
  <si>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</si>
  <si>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</si>
  <si>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</si>
  <si>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</si>
  <si>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</si>
  <si>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</si>
  <si>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TOLIMA</t>
  </si>
  <si>
    <t>CS-O-08-3</t>
  </si>
  <si>
    <t>VILLAMIL GONZALEZ</t>
  </si>
  <si>
    <t>AIDA LILIANA</t>
  </si>
  <si>
    <t>aidav87@hotmail.com</t>
  </si>
  <si>
    <t>MZA A 6 CASA 6 CAÑAVERA 1 ETAPA</t>
  </si>
  <si>
    <t>ENFERMERO - UNIVERSIDAD DEL TOLIMA - 12/12/1997</t>
  </si>
  <si>
    <t>ESPECIALISTA EN ADMINISTRACION HOSPITALARIA - EAN - 19/08/2003
ESPECIALISTA EN ENFERMERIA EN CUIDADO CRITICO PEDIATRICO - UNIVERSIDAD DE LA SABANA - 23/03/2007</t>
  </si>
  <si>
    <t>MAESTRIA EN EDUCACIÓN - UNIVERSIDAD DEL TOLIMA - NO GRADUADO</t>
  </si>
  <si>
    <t>GOMEZ ROJAS</t>
  </si>
  <si>
    <t>PAOLA CAROLINA</t>
  </si>
  <si>
    <t>32044403365
3115063238
2642873
2642860</t>
  </si>
  <si>
    <t>pakgoro@hotmail.com</t>
  </si>
  <si>
    <t>CRA 3° # 58-02 LA FLORESTA</t>
  </si>
  <si>
    <t>ENFERMERA - UNIVERSIDAD DEL TOLIMA - 13/02/2004</t>
  </si>
  <si>
    <t>ESPECIALISTA EN AUDITORIA EN SALUD - UNIVERSIDAD CES - 16/12/2010</t>
  </si>
  <si>
    <t>RAYO CARRILLO</t>
  </si>
  <si>
    <t>ORFILIA</t>
  </si>
  <si>
    <t>3163993563
2676553</t>
  </si>
  <si>
    <t>luzcelesteorfilia@hotmail.com</t>
  </si>
  <si>
    <t>MZ 2 CASA 12 V ETAPA BARRIO VILLA CAFÉ</t>
  </si>
  <si>
    <t>ENFERMERA - UINSTITUTO UNIVERSITARIO DE CUNDINAMARCA - 20/12/1991</t>
  </si>
  <si>
    <t>ESPECIALISTA EN GERENCIA DE SERVICIOS DE SALUD - UNIVERSIDAD COOPERATIVA DE COLOMBIA - 24/11/1999</t>
  </si>
  <si>
    <t>RAMIREZ GALINDO</t>
  </si>
  <si>
    <t>ANDRES ENRIQUE</t>
  </si>
  <si>
    <t>3158004571
2789793</t>
  </si>
  <si>
    <t>anyu,10ero@yahoo.es</t>
  </si>
  <si>
    <t>PASEO DEL VERGEL. TORRE 6 APTO 106</t>
  </si>
  <si>
    <t>ENFERMERO - UNIVERSIDAD DEL TOLIMA - 17/12/1999</t>
  </si>
  <si>
    <t>ESPECIALISTA EN GERENCIA HOSPITALARIA - UNIVERSIDAD SUPERIOR DE ADMINISTRACION PUBLICA ESAP - 29/09/2006</t>
  </si>
  <si>
    <t>MAGISTER EN EDUCACION - UNIVERSIDAD DEL TOLIMA - NO GRADUADO</t>
  </si>
  <si>
    <t>VILLAMIL GONZALEZ AIDA LILIANA</t>
  </si>
  <si>
    <t>UMIT - COORDINADORA DE LA UNIDAD DE CUIDADOS INTENSIVOS NEONATAL Y PEDIATRICO - 01/03/2008 AL 9/03/2015 = 5 PUNTOS
EXCEDE EL MÁXIMO</t>
  </si>
  <si>
    <t xml:space="preserve">UNIVESIDAD DEL TOLIMA - CÁTEDRA - 14/02/2008 AL 12/12/2014 = 2168,1 HORAS = 4,57 PUNTOS
UNIVERSIDAD DE LA SABANA - TIEMPO COMPLETO - 01/08/2005 AL 18/12/2005 - TIEMPO COMPLETO - 0,38
UNIVERSIDAD DE LA SABANA - 06/06/2006 AL 15/03/2006 = 0,08 </t>
  </si>
  <si>
    <t>III COLOQUIO INTERNACIONAL EN DIDACTICAS ESPECIFICAS Y CURRICULO - 6 AL 11/10/2014 - PONENTE = 0,5 PUNTOS
3ER. CONGRESO RED CUPS - 15 AL 17/10/2014 - PONENTE NACIONAL = 0,2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</si>
  <si>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</si>
  <si>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</si>
  <si>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</si>
  <si>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</si>
  <si>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</si>
  <si>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</si>
  <si>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</si>
  <si>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</si>
  <si>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</si>
  <si>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</si>
  <si>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</si>
  <si>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</si>
  <si>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
</t>
    </r>
    <r>
      <rPr>
        <sz val="10"/>
        <rFont val="Arial"/>
        <family val="2"/>
      </rPr>
      <t>NO CERTIFICA EXPERIENCIA EN EL ÁREA ERQUERIDA POR EL PERFIL</t>
    </r>
  </si>
  <si>
    <r>
      <t xml:space="preserve">NO PRESELECCIONADO
</t>
    </r>
    <r>
      <rPr>
        <sz val="10"/>
        <rFont val="Arial"/>
        <family val="2"/>
      </rPr>
      <t>EL TÍTULO DE POSGRADO NO CORRESPONDE AL REQUERIDO EN EL PERFIL</t>
    </r>
  </si>
  <si>
    <t xml:space="preserve">                                                      EVALUACIÓN DE LAS HOJAS DE VIDA PARA EL CUMPLIMIENTO DEL PERFIL DE LOS ASPIRANTES AL CÓDIGO DE CONCURSO CS-O-08-3</t>
  </si>
  <si>
    <t>ADMINISTRACIÓN HOSPITALARIA</t>
  </si>
  <si>
    <t>PROFESIONAL DE LA ENFERMERÍA CON POSGRADO EN ADMINISTRACIÓN HOSPITALARIA O DE SERVICIOS DE SALUD, CON EXPERIENCIA PROFESIONAL O DOCENTE DE TRES (3) AÑOS EN EL ÁREA.</t>
  </si>
  <si>
    <t>VILLAMIL GONZALEZ  AIDA LILIANA</t>
  </si>
  <si>
    <t>GOMEZ ROJAS PAOLA CAROLINA</t>
  </si>
  <si>
    <t>RAYO CARRILLO  ORFILIA</t>
  </si>
  <si>
    <t>RAMIREZ GALINDO  ANDRES ENRIQUE</t>
  </si>
  <si>
    <t>ESPECIALISTA EN ADMINISTRACION HOSPITALARIA - EAN - 19/08/2003
ESPECIALISTA EN ENFERMERIA EN CUIDADO CRITICO PEDIATRICO - UNIVERSIDAD DE LA SABANA - 23/03/2007
MAESTRIA EN EDUCACIÓN - UNIVERSIDAD DEL TOLIMA - NO GRADUADO</t>
  </si>
  <si>
    <t>ESPECIALISTA EN GERENCIA HOSPITALARIA - UNIVERSIDAD SUPERIOR DE ADMINISTRACION PUBLICA ESAP - 29/09/2006
MAGISTER EN EDUCACION - UNIVERSIDAD DEL TOLIMA - NO GRADUADO</t>
  </si>
  <si>
    <t xml:space="preserve">CLINICA ONCOSALUD 
01/11/2014 AL 16/02/2015 = 0,29 PUNTOS 
01/04/2013 AL 30/10/2014 = 1,58 PUNTOS 
GESTION ADMINISTRATIVA IAC CORPORACION IPS SALUDCOOP 
22/12/2006 AL 19/08/2014= 7,65 PUNTOS 
 EXCEDE EL TOPE REQUERIDO </t>
  </si>
  <si>
    <t xml:space="preserve">UNIVERSIDAD DEL TOLIMA 
CATEDRATICO : DEL 11/02/2002 HASTA 12/12/2014 = 1,60 PUNTOS 
UNIVERSIDAD NACIONAL ABIERTA Y ADISTANCIA 
12/09/2008 AL 30/12/2008 =0,50 PUNTOS
01/02/2009 AL 31/05/2009=0,50 PUNTOS
18/08/2009 AL 17/12/2009=0,47 PUNTOS 
UNIVERSIDAD NACIONAL ABIERTA Y ADISTANCIA 
12/09/2008 HASTA 20/12/2014=0,46 PUNTOS 
</t>
  </si>
  <si>
    <t>VAC/BENÍTEZ/CECILIA OSPINA/ESTEBAN LARA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</si>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</sst>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7" fillId="6" borderId="47" xfId="4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49" fontId="7" fillId="6" borderId="6" xfId="4" applyNumberFormat="1" applyFont="1" applyFill="1" applyBorder="1" applyAlignment="1">
      <alignment horizontal="justify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5" borderId="92" xfId="4" applyFont="1" applyFill="1" applyBorder="1" applyAlignment="1">
      <alignment horizontal="center" vertical="center" wrapText="1"/>
    </xf>
    <xf numFmtId="0" fontId="17" fillId="5" borderId="92" xfId="4" applyFont="1" applyFill="1" applyBorder="1" applyAlignment="1">
      <alignment horizontal="center" vertical="center" wrapText="1"/>
    </xf>
    <xf numFmtId="0" fontId="7" fillId="6" borderId="43" xfId="4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8" fillId="6" borderId="44" xfId="4" applyFont="1" applyFill="1" applyBorder="1" applyAlignment="1">
      <alignment horizontal="center" vertical="center" wrapText="1"/>
    </xf>
    <xf numFmtId="2" fontId="13" fillId="6" borderId="44" xfId="4" applyNumberFormat="1" applyFont="1" applyFill="1" applyBorder="1" applyAlignment="1">
      <alignment horizontal="center" vertical="center" wrapText="1"/>
    </xf>
    <xf numFmtId="0" fontId="9" fillId="6" borderId="45" xfId="4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94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92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92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95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93" xfId="4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342900</xdr:colOff>
      <xdr:row>1</xdr:row>
      <xdr:rowOff>71871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952500" cy="519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zcelesteorfilia@hotmail.com" TargetMode="External"/><Relationship Id="rId2" Type="http://schemas.openxmlformats.org/officeDocument/2006/relationships/hyperlink" Target="mailto:pakgoro@hotmail.com" TargetMode="External"/><Relationship Id="rId1" Type="http://schemas.openxmlformats.org/officeDocument/2006/relationships/hyperlink" Target="mailto:aidav87@hot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zoomScale="80" zoomScaleNormal="80" workbookViewId="0">
      <selection activeCell="M9" sqref="M9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152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192" t="s">
        <v>102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C1" s="119">
        <f>COUNTA(C:C)-1</f>
        <v>4</v>
      </c>
    </row>
    <row r="2" spans="1:29" ht="15" thickBot="1" x14ac:dyDescent="0.35">
      <c r="A2" s="192" t="s">
        <v>105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199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96" t="s">
        <v>0</v>
      </c>
      <c r="G3" s="196" t="s">
        <v>1</v>
      </c>
      <c r="H3" s="196" t="s">
        <v>2</v>
      </c>
      <c r="I3" s="189" t="s">
        <v>3</v>
      </c>
      <c r="J3" s="189" t="s">
        <v>100</v>
      </c>
      <c r="K3" s="202" t="s">
        <v>4</v>
      </c>
      <c r="L3" s="203"/>
      <c r="M3" s="203"/>
      <c r="N3" s="204"/>
      <c r="O3" s="196" t="s">
        <v>5</v>
      </c>
      <c r="P3" s="196" t="s">
        <v>88</v>
      </c>
      <c r="Q3" s="189" t="s">
        <v>96</v>
      </c>
      <c r="R3" s="189" t="s">
        <v>97</v>
      </c>
      <c r="S3" s="196" t="s">
        <v>6</v>
      </c>
      <c r="T3" s="194" t="s">
        <v>16</v>
      </c>
      <c r="U3" s="194" t="s">
        <v>17</v>
      </c>
      <c r="V3" s="194" t="s">
        <v>18</v>
      </c>
      <c r="W3" s="194" t="s">
        <v>19</v>
      </c>
      <c r="X3" s="194" t="s">
        <v>20</v>
      </c>
      <c r="Y3" s="194" t="s">
        <v>21</v>
      </c>
      <c r="Z3" s="194" t="s">
        <v>22</v>
      </c>
      <c r="AA3" s="189" t="s">
        <v>94</v>
      </c>
    </row>
    <row r="4" spans="1:29" s="1" customFormat="1" ht="15.75" customHeight="1" thickBot="1" x14ac:dyDescent="0.35">
      <c r="A4" s="200"/>
      <c r="B4" s="197"/>
      <c r="C4" s="197"/>
      <c r="D4" s="197"/>
      <c r="E4" s="197"/>
      <c r="F4" s="197"/>
      <c r="G4" s="197"/>
      <c r="H4" s="197"/>
      <c r="I4" s="190"/>
      <c r="J4" s="190"/>
      <c r="K4" s="189" t="s">
        <v>7</v>
      </c>
      <c r="L4" s="121"/>
      <c r="M4" s="121" t="s">
        <v>8</v>
      </c>
      <c r="N4" s="122"/>
      <c r="O4" s="197"/>
      <c r="P4" s="197"/>
      <c r="Q4" s="190"/>
      <c r="R4" s="190"/>
      <c r="S4" s="197"/>
      <c r="T4" s="195"/>
      <c r="U4" s="195"/>
      <c r="V4" s="195"/>
      <c r="W4" s="195"/>
      <c r="X4" s="195"/>
      <c r="Y4" s="195"/>
      <c r="Z4" s="195"/>
      <c r="AA4" s="190"/>
    </row>
    <row r="5" spans="1:29" s="1" customFormat="1" ht="13.5" customHeight="1" thickBot="1" x14ac:dyDescent="0.35">
      <c r="A5" s="201"/>
      <c r="B5" s="198"/>
      <c r="C5" s="198"/>
      <c r="D5" s="198"/>
      <c r="E5" s="198"/>
      <c r="F5" s="198"/>
      <c r="G5" s="198"/>
      <c r="H5" s="198"/>
      <c r="I5" s="191"/>
      <c r="J5" s="191"/>
      <c r="K5" s="191"/>
      <c r="L5" s="122" t="s">
        <v>85</v>
      </c>
      <c r="M5" s="123" t="s">
        <v>86</v>
      </c>
      <c r="N5" s="123" t="s">
        <v>87</v>
      </c>
      <c r="O5" s="198"/>
      <c r="P5" s="198"/>
      <c r="Q5" s="191"/>
      <c r="R5" s="191"/>
      <c r="S5" s="198"/>
      <c r="T5" s="195"/>
      <c r="U5" s="195"/>
      <c r="V5" s="195"/>
      <c r="W5" s="195"/>
      <c r="X5" s="195"/>
      <c r="Y5" s="195"/>
      <c r="Z5" s="195"/>
      <c r="AA5" s="191"/>
    </row>
    <row r="6" spans="1:29" s="2" customFormat="1" ht="93.75" customHeight="1" x14ac:dyDescent="0.3">
      <c r="A6" s="125">
        <v>1</v>
      </c>
      <c r="B6" s="126" t="s">
        <v>98</v>
      </c>
      <c r="C6" s="120">
        <v>65770966</v>
      </c>
      <c r="D6" s="120" t="s">
        <v>106</v>
      </c>
      <c r="E6" s="120" t="s">
        <v>107</v>
      </c>
      <c r="F6" s="120">
        <v>3153136964</v>
      </c>
      <c r="G6" s="145" t="s">
        <v>108</v>
      </c>
      <c r="H6" s="120" t="s">
        <v>109</v>
      </c>
      <c r="I6" s="120" t="s">
        <v>103</v>
      </c>
      <c r="J6" s="120" t="s">
        <v>104</v>
      </c>
      <c r="K6" s="120" t="s">
        <v>110</v>
      </c>
      <c r="L6" s="120" t="s">
        <v>111</v>
      </c>
      <c r="M6" s="120" t="s">
        <v>112</v>
      </c>
      <c r="N6" s="120" t="s">
        <v>99</v>
      </c>
      <c r="O6" s="120" t="s">
        <v>101</v>
      </c>
      <c r="P6" s="120">
        <v>35</v>
      </c>
      <c r="Q6" s="124">
        <v>0</v>
      </c>
      <c r="R6" s="124">
        <v>0</v>
      </c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55.2" x14ac:dyDescent="0.3">
      <c r="A7" s="125">
        <v>2</v>
      </c>
      <c r="B7" s="126" t="s">
        <v>98</v>
      </c>
      <c r="C7" s="120">
        <v>65780500</v>
      </c>
      <c r="D7" s="120" t="s">
        <v>113</v>
      </c>
      <c r="E7" s="120" t="s">
        <v>114</v>
      </c>
      <c r="F7" s="120" t="s">
        <v>115</v>
      </c>
      <c r="G7" s="145" t="s">
        <v>116</v>
      </c>
      <c r="H7" s="120" t="s">
        <v>117</v>
      </c>
      <c r="I7" s="120" t="s">
        <v>103</v>
      </c>
      <c r="J7" s="120" t="s">
        <v>104</v>
      </c>
      <c r="K7" s="120" t="s">
        <v>118</v>
      </c>
      <c r="L7" s="120" t="s">
        <v>119</v>
      </c>
      <c r="M7" s="120" t="s">
        <v>99</v>
      </c>
      <c r="N7" s="120" t="s">
        <v>99</v>
      </c>
      <c r="O7" s="120" t="s">
        <v>101</v>
      </c>
      <c r="P7" s="120">
        <v>17</v>
      </c>
      <c r="Q7" s="124">
        <v>0</v>
      </c>
      <c r="R7" s="124">
        <v>0</v>
      </c>
      <c r="S7" s="124"/>
      <c r="T7" s="125"/>
      <c r="U7" s="126"/>
      <c r="V7" s="126"/>
      <c r="W7" s="126"/>
      <c r="X7" s="126"/>
      <c r="Y7" s="126"/>
      <c r="Z7" s="126"/>
      <c r="AA7" s="127"/>
    </row>
    <row r="8" spans="1:29" s="1" customFormat="1" ht="41.4" x14ac:dyDescent="0.3">
      <c r="A8" s="125">
        <v>6</v>
      </c>
      <c r="B8" s="126" t="s">
        <v>98</v>
      </c>
      <c r="C8" s="120">
        <v>93563964</v>
      </c>
      <c r="D8" s="120" t="s">
        <v>120</v>
      </c>
      <c r="E8" s="120" t="s">
        <v>121</v>
      </c>
      <c r="F8" s="120" t="s">
        <v>122</v>
      </c>
      <c r="G8" s="145" t="s">
        <v>123</v>
      </c>
      <c r="H8" s="120" t="s">
        <v>124</v>
      </c>
      <c r="I8" s="120" t="s">
        <v>103</v>
      </c>
      <c r="J8" s="120" t="s">
        <v>104</v>
      </c>
      <c r="K8" s="120" t="s">
        <v>125</v>
      </c>
      <c r="L8" s="120" t="s">
        <v>126</v>
      </c>
      <c r="M8" s="120" t="s">
        <v>99</v>
      </c>
      <c r="N8" s="120" t="s">
        <v>99</v>
      </c>
      <c r="O8" s="120" t="s">
        <v>101</v>
      </c>
      <c r="P8" s="120">
        <v>20</v>
      </c>
      <c r="Q8" s="124">
        <v>0</v>
      </c>
      <c r="R8" s="124">
        <v>0</v>
      </c>
      <c r="S8" s="124"/>
      <c r="T8" s="128"/>
      <c r="U8" s="129"/>
      <c r="V8" s="129"/>
      <c r="W8" s="129"/>
      <c r="X8" s="129"/>
      <c r="Y8" s="129"/>
      <c r="Z8" s="129"/>
      <c r="AA8" s="130"/>
    </row>
    <row r="9" spans="1:29" s="2" customFormat="1" ht="55.2" x14ac:dyDescent="0.3">
      <c r="A9" s="125">
        <v>7</v>
      </c>
      <c r="B9" s="126" t="s">
        <v>98</v>
      </c>
      <c r="C9" s="120">
        <v>93404276</v>
      </c>
      <c r="D9" s="120" t="s">
        <v>127</v>
      </c>
      <c r="E9" s="120" t="s">
        <v>128</v>
      </c>
      <c r="F9" s="120" t="s">
        <v>129</v>
      </c>
      <c r="G9" s="145" t="s">
        <v>130</v>
      </c>
      <c r="H9" s="120" t="s">
        <v>131</v>
      </c>
      <c r="I9" s="120" t="s">
        <v>103</v>
      </c>
      <c r="J9" s="120" t="s">
        <v>104</v>
      </c>
      <c r="K9" s="120" t="s">
        <v>132</v>
      </c>
      <c r="L9" s="120" t="s">
        <v>133</v>
      </c>
      <c r="M9" s="120" t="s">
        <v>134</v>
      </c>
      <c r="N9" s="120" t="s">
        <v>99</v>
      </c>
      <c r="O9" s="120" t="s">
        <v>101</v>
      </c>
      <c r="P9" s="120">
        <v>58</v>
      </c>
      <c r="Q9" s="124">
        <v>0</v>
      </c>
      <c r="R9" s="124">
        <v>0</v>
      </c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2" customFormat="1" ht="14.4" x14ac:dyDescent="0.3">
      <c r="A10" s="125">
        <v>8</v>
      </c>
      <c r="B10" s="126"/>
      <c r="C10" s="120"/>
      <c r="D10" s="120"/>
      <c r="E10" s="120"/>
      <c r="F10" s="120"/>
      <c r="G10" s="145"/>
      <c r="H10" s="120"/>
      <c r="I10" s="120"/>
      <c r="J10" s="120"/>
      <c r="K10" s="120"/>
      <c r="L10" s="120"/>
      <c r="M10" s="120"/>
      <c r="N10" s="120"/>
      <c r="O10" s="120"/>
      <c r="P10" s="120"/>
      <c r="Q10" s="124"/>
      <c r="R10" s="124"/>
      <c r="S10" s="124"/>
      <c r="T10" s="125"/>
      <c r="U10" s="126"/>
      <c r="V10" s="126"/>
      <c r="W10" s="126"/>
      <c r="X10" s="126"/>
      <c r="Y10" s="126"/>
      <c r="Z10" s="126"/>
      <c r="AA10" s="127"/>
    </row>
    <row r="11" spans="1:29" s="2" customFormat="1" ht="14.4" x14ac:dyDescent="0.3">
      <c r="A11" s="125">
        <v>9</v>
      </c>
      <c r="B11" s="126"/>
      <c r="C11" s="120"/>
      <c r="D11" s="120"/>
      <c r="E11" s="120"/>
      <c r="F11" s="120"/>
      <c r="G11" s="145"/>
      <c r="H11" s="120"/>
      <c r="I11" s="120"/>
      <c r="J11" s="120"/>
      <c r="K11" s="120"/>
      <c r="L11" s="120"/>
      <c r="M11" s="120"/>
      <c r="N11" s="120"/>
      <c r="O11" s="120"/>
      <c r="P11" s="120"/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14.4" x14ac:dyDescent="0.3">
      <c r="A12" s="125">
        <v>10</v>
      </c>
      <c r="B12" s="126"/>
      <c r="C12" s="120"/>
      <c r="D12" s="120"/>
      <c r="E12" s="120"/>
      <c r="F12" s="120"/>
      <c r="G12" s="145"/>
      <c r="H12" s="120"/>
      <c r="I12" s="120"/>
      <c r="J12" s="120"/>
      <c r="K12" s="120"/>
      <c r="L12" s="120"/>
      <c r="M12" s="120"/>
      <c r="N12" s="120"/>
      <c r="O12" s="120"/>
      <c r="P12" s="120"/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1" customFormat="1" ht="42.75" customHeight="1" x14ac:dyDescent="0.3">
      <c r="A13" s="125">
        <v>11</v>
      </c>
      <c r="B13" s="126"/>
      <c r="C13" s="120"/>
      <c r="D13" s="120"/>
      <c r="E13" s="120"/>
      <c r="F13" s="120"/>
      <c r="G13" s="145"/>
      <c r="H13" s="120"/>
      <c r="I13" s="120"/>
      <c r="J13" s="120"/>
      <c r="K13" s="120"/>
      <c r="L13" s="120"/>
      <c r="M13" s="120"/>
      <c r="N13" s="120"/>
      <c r="O13" s="120"/>
      <c r="P13" s="120"/>
      <c r="Q13" s="124"/>
      <c r="R13" s="124"/>
      <c r="S13" s="124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4.4" x14ac:dyDescent="0.3">
      <c r="A14" s="125">
        <v>12</v>
      </c>
      <c r="B14" s="126"/>
      <c r="C14" s="120"/>
      <c r="D14" s="120"/>
      <c r="E14" s="120"/>
      <c r="F14" s="120"/>
      <c r="G14" s="145"/>
      <c r="H14" s="120"/>
      <c r="I14" s="120"/>
      <c r="J14" s="120"/>
      <c r="K14" s="120"/>
      <c r="L14" s="120"/>
      <c r="M14" s="120"/>
      <c r="N14" s="120"/>
      <c r="O14" s="120"/>
      <c r="P14" s="120"/>
      <c r="Q14" s="124"/>
      <c r="R14" s="124"/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2" customFormat="1" ht="14.4" x14ac:dyDescent="0.3">
      <c r="A15" s="125">
        <v>13</v>
      </c>
      <c r="B15" s="126"/>
      <c r="C15" s="120"/>
      <c r="D15" s="120"/>
      <c r="E15" s="120"/>
      <c r="F15" s="120"/>
      <c r="G15" s="145"/>
      <c r="H15" s="120"/>
      <c r="I15" s="120"/>
      <c r="J15" s="120"/>
      <c r="K15" s="120"/>
      <c r="L15" s="120"/>
      <c r="M15" s="120"/>
      <c r="N15" s="120"/>
      <c r="O15" s="120"/>
      <c r="P15" s="120"/>
      <c r="Q15" s="124"/>
      <c r="R15" s="124"/>
      <c r="S15" s="124"/>
      <c r="T15" s="125"/>
      <c r="U15" s="126"/>
      <c r="V15" s="126"/>
      <c r="W15" s="126"/>
      <c r="X15" s="126"/>
      <c r="Y15" s="126"/>
      <c r="Z15" s="126"/>
      <c r="AA15" s="127"/>
    </row>
    <row r="16" spans="1:29" s="2" customFormat="1" ht="14.4" x14ac:dyDescent="0.3">
      <c r="A16" s="125">
        <v>14</v>
      </c>
      <c r="B16" s="126"/>
      <c r="C16" s="120"/>
      <c r="D16" s="120"/>
      <c r="E16" s="120"/>
      <c r="F16" s="120"/>
      <c r="G16" s="145"/>
      <c r="H16" s="120"/>
      <c r="I16" s="120"/>
      <c r="J16" s="120"/>
      <c r="K16" s="120"/>
      <c r="L16" s="120"/>
      <c r="M16" s="120"/>
      <c r="N16" s="120"/>
      <c r="O16" s="120"/>
      <c r="P16" s="120"/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14.4" x14ac:dyDescent="0.3">
      <c r="A17" s="125">
        <v>15</v>
      </c>
      <c r="B17" s="126"/>
      <c r="C17" s="120"/>
      <c r="D17" s="120"/>
      <c r="E17" s="120"/>
      <c r="F17" s="120"/>
      <c r="G17" s="145"/>
      <c r="H17" s="120"/>
      <c r="I17" s="120"/>
      <c r="J17" s="120"/>
      <c r="K17" s="120"/>
      <c r="L17" s="120"/>
      <c r="M17" s="120"/>
      <c r="N17" s="120"/>
      <c r="O17" s="120"/>
      <c r="P17" s="120"/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1" customFormat="1" x14ac:dyDescent="0.3">
      <c r="A18" s="125">
        <v>16</v>
      </c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4"/>
      <c r="R18" s="124"/>
      <c r="S18" s="124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x14ac:dyDescent="0.3">
      <c r="A19" s="125">
        <v>17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2" customFormat="1" x14ac:dyDescent="0.3">
      <c r="A20" s="125">
        <v>18</v>
      </c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4"/>
      <c r="R20" s="124"/>
      <c r="S20" s="124"/>
      <c r="T20" s="125"/>
      <c r="U20" s="126"/>
      <c r="V20" s="126"/>
      <c r="W20" s="126"/>
      <c r="X20" s="126"/>
      <c r="Y20" s="126"/>
      <c r="Z20" s="126"/>
      <c r="AA20" s="127"/>
    </row>
    <row r="21" spans="1:27" s="2" customFormat="1" x14ac:dyDescent="0.3">
      <c r="A21" s="125">
        <v>19</v>
      </c>
      <c r="B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x14ac:dyDescent="0.3">
      <c r="A22" s="125">
        <v>20</v>
      </c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x14ac:dyDescent="0.25">
      <c r="A23" s="125">
        <v>21</v>
      </c>
      <c r="B23" s="131"/>
      <c r="C23" s="132"/>
      <c r="D23" s="132"/>
      <c r="E23" s="133"/>
      <c r="F23" s="133"/>
      <c r="G23" s="133"/>
      <c r="H23" s="133"/>
      <c r="I23" s="150"/>
      <c r="J23" s="133"/>
      <c r="K23" s="131"/>
      <c r="L23" s="131"/>
      <c r="M23" s="131"/>
      <c r="N23" s="131"/>
      <c r="O23" s="131"/>
      <c r="P23" s="131"/>
      <c r="Q23" s="134"/>
      <c r="R23" s="134"/>
      <c r="S23" s="134"/>
      <c r="T23" s="135"/>
      <c r="U23" s="131"/>
      <c r="V23" s="131"/>
      <c r="W23" s="131"/>
      <c r="X23" s="131"/>
      <c r="Y23" s="131"/>
      <c r="Z23" s="131"/>
      <c r="AA23" s="136"/>
    </row>
    <row r="24" spans="1:27" x14ac:dyDescent="0.25">
      <c r="A24" s="125">
        <v>22</v>
      </c>
      <c r="B24" s="131"/>
      <c r="C24" s="132"/>
      <c r="D24" s="132"/>
      <c r="E24" s="133"/>
      <c r="F24" s="133"/>
      <c r="G24" s="133"/>
      <c r="H24" s="133"/>
      <c r="I24" s="150"/>
      <c r="J24" s="133"/>
      <c r="K24" s="131"/>
      <c r="L24" s="131"/>
      <c r="M24" s="131"/>
      <c r="N24" s="131"/>
      <c r="O24" s="131"/>
      <c r="P24" s="131"/>
      <c r="Q24" s="134"/>
      <c r="R24" s="134"/>
      <c r="S24" s="134"/>
      <c r="T24" s="135"/>
      <c r="U24" s="131"/>
      <c r="V24" s="131"/>
      <c r="W24" s="131"/>
      <c r="X24" s="131"/>
      <c r="Y24" s="131"/>
      <c r="Z24" s="131"/>
      <c r="AA24" s="136"/>
    </row>
    <row r="25" spans="1:27" x14ac:dyDescent="0.25">
      <c r="A25" s="125">
        <v>23</v>
      </c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x14ac:dyDescent="0.25">
      <c r="A26" s="125">
        <v>24</v>
      </c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x14ac:dyDescent="0.25">
      <c r="A27" s="125">
        <v>25</v>
      </c>
      <c r="B27" s="131"/>
      <c r="C27" s="132"/>
      <c r="D27" s="132"/>
      <c r="E27" s="133" t="str">
        <f>TRIM(RIGHT(SUBSTITUTE(E26,"-", REPT("-",LEN(E26))),LEN(E26)))</f>
        <v/>
      </c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ht="15.6" x14ac:dyDescent="0.25">
      <c r="A28" s="125">
        <v>26</v>
      </c>
      <c r="B28" s="131"/>
      <c r="C28" s="132"/>
      <c r="D28" s="132"/>
      <c r="E28" s="137" t="str">
        <f>RIGHT(E26,1)</f>
        <v/>
      </c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x14ac:dyDescent="0.25">
      <c r="A29" s="125">
        <v>27</v>
      </c>
      <c r="B29" s="131"/>
      <c r="C29" s="132"/>
      <c r="D29" s="132"/>
      <c r="E29" s="133"/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x14ac:dyDescent="0.25">
      <c r="A30" s="125">
        <v>28</v>
      </c>
      <c r="B30" s="131"/>
      <c r="C30" s="132"/>
      <c r="D30" s="132"/>
      <c r="E30" s="133"/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x14ac:dyDescent="0.25">
      <c r="A31" s="125">
        <v>29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x14ac:dyDescent="0.25">
      <c r="A32" s="125">
        <v>30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x14ac:dyDescent="0.25">
      <c r="A33" s="125">
        <v>31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x14ac:dyDescent="0.25">
      <c r="A34" s="125">
        <v>32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x14ac:dyDescent="0.25">
      <c r="A35" s="125">
        <v>33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x14ac:dyDescent="0.25">
      <c r="A36" s="125">
        <v>34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x14ac:dyDescent="0.25">
      <c r="A37" s="125">
        <v>35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x14ac:dyDescent="0.25">
      <c r="A38" s="125">
        <v>36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x14ac:dyDescent="0.25">
      <c r="A39" s="125">
        <v>37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x14ac:dyDescent="0.25">
      <c r="A40" s="125">
        <v>38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x14ac:dyDescent="0.25">
      <c r="A41" s="125">
        <v>39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x14ac:dyDescent="0.25">
      <c r="A42" s="125">
        <v>40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x14ac:dyDescent="0.25">
      <c r="A43" s="125">
        <v>41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x14ac:dyDescent="0.25">
      <c r="A44" s="125">
        <v>42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x14ac:dyDescent="0.25">
      <c r="A45" s="125">
        <v>43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x14ac:dyDescent="0.25">
      <c r="A46" s="125">
        <v>44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x14ac:dyDescent="0.25">
      <c r="A47" s="125">
        <v>45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x14ac:dyDescent="0.25">
      <c r="A48" s="125">
        <v>46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x14ac:dyDescent="0.25">
      <c r="A49" s="125">
        <v>47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x14ac:dyDescent="0.25">
      <c r="A50" s="125">
        <v>48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x14ac:dyDescent="0.25">
      <c r="A51" s="125">
        <v>49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ht="14.4" thickBot="1" x14ac:dyDescent="0.3">
      <c r="A52" s="138">
        <v>50</v>
      </c>
      <c r="B52" s="139"/>
      <c r="C52" s="140"/>
      <c r="D52" s="140"/>
      <c r="E52" s="141"/>
      <c r="F52" s="141"/>
      <c r="G52" s="141"/>
      <c r="H52" s="141"/>
      <c r="I52" s="151"/>
      <c r="J52" s="141"/>
      <c r="K52" s="139"/>
      <c r="L52" s="139"/>
      <c r="M52" s="139"/>
      <c r="N52" s="139"/>
      <c r="O52" s="139"/>
      <c r="P52" s="139"/>
      <c r="Q52" s="142"/>
      <c r="R52" s="142"/>
      <c r="S52" s="142"/>
      <c r="T52" s="143"/>
      <c r="U52" s="139"/>
      <c r="V52" s="139"/>
      <c r="W52" s="139"/>
      <c r="X52" s="139"/>
      <c r="Y52" s="139"/>
      <c r="Z52" s="139"/>
      <c r="AA52" s="144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0"/>
  <sheetViews>
    <sheetView tabSelected="1" workbookViewId="0">
      <selection activeCell="A2" sqref="A2:K2"/>
    </sheetView>
  </sheetViews>
  <sheetFormatPr baseColWidth="10" defaultRowHeight="14.4" x14ac:dyDescent="0.3"/>
  <cols>
    <col min="2" max="2" width="25.5546875" customWidth="1"/>
    <col min="3" max="3" width="23.6640625" customWidth="1"/>
    <col min="4" max="4" width="29" customWidth="1"/>
    <col min="5" max="6" width="30.44140625" customWidth="1"/>
    <col min="7" max="7" width="28.6640625" customWidth="1"/>
    <col min="9" max="9" width="13.6640625" customWidth="1"/>
    <col min="10" max="10" width="34.109375" customWidth="1"/>
    <col min="11" max="11" width="37.88671875" customWidth="1"/>
  </cols>
  <sheetData>
    <row r="1" spans="1:11" ht="42.75" customHeight="1" x14ac:dyDescent="0.3">
      <c r="A1" s="211" t="s">
        <v>139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3.25" customHeight="1" x14ac:dyDescent="0.3">
      <c r="A2" s="212" t="s">
        <v>153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3.5" customHeight="1" thickBot="1" x14ac:dyDescent="0.3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63.75" customHeight="1" x14ac:dyDescent="0.3">
      <c r="A4" s="213" t="s">
        <v>140</v>
      </c>
      <c r="B4" s="215" t="s">
        <v>141</v>
      </c>
      <c r="C4" s="215" t="s">
        <v>142</v>
      </c>
      <c r="D4" s="215" t="s">
        <v>143</v>
      </c>
      <c r="E4" s="215"/>
      <c r="F4" s="221" t="s">
        <v>165</v>
      </c>
      <c r="G4" s="215" t="s">
        <v>144</v>
      </c>
      <c r="H4" s="215" t="s">
        <v>145</v>
      </c>
      <c r="I4" s="215"/>
      <c r="J4" s="217" t="s">
        <v>146</v>
      </c>
      <c r="K4" s="219" t="s">
        <v>6</v>
      </c>
    </row>
    <row r="5" spans="1:11" ht="15" thickBot="1" x14ac:dyDescent="0.35">
      <c r="A5" s="214"/>
      <c r="B5" s="216"/>
      <c r="C5" s="216"/>
      <c r="D5" s="182" t="s">
        <v>7</v>
      </c>
      <c r="E5" s="182" t="s">
        <v>8</v>
      </c>
      <c r="F5" s="222"/>
      <c r="G5" s="216"/>
      <c r="H5" s="183" t="s">
        <v>147</v>
      </c>
      <c r="I5" s="183" t="s">
        <v>148</v>
      </c>
      <c r="J5" s="218"/>
      <c r="K5" s="220"/>
    </row>
    <row r="6" spans="1:11" s="168" customFormat="1" ht="143.25" customHeight="1" x14ac:dyDescent="0.3">
      <c r="A6" s="184">
        <v>1</v>
      </c>
      <c r="B6" s="185" t="s">
        <v>156</v>
      </c>
      <c r="C6" s="205" t="s">
        <v>102</v>
      </c>
      <c r="D6" s="185" t="s">
        <v>110</v>
      </c>
      <c r="E6" s="185" t="s">
        <v>160</v>
      </c>
      <c r="F6" s="223" t="s">
        <v>154</v>
      </c>
      <c r="G6" s="208" t="s">
        <v>155</v>
      </c>
      <c r="H6" s="186" t="s">
        <v>149</v>
      </c>
      <c r="I6" s="186"/>
      <c r="J6" s="187">
        <v>16.7</v>
      </c>
      <c r="K6" s="188" t="s">
        <v>150</v>
      </c>
    </row>
    <row r="7" spans="1:11" s="168" customFormat="1" ht="107.25" customHeight="1" x14ac:dyDescent="0.3">
      <c r="A7" s="163">
        <v>3</v>
      </c>
      <c r="B7" s="164" t="s">
        <v>159</v>
      </c>
      <c r="C7" s="206"/>
      <c r="D7" s="164" t="s">
        <v>132</v>
      </c>
      <c r="E7" s="164" t="s">
        <v>161</v>
      </c>
      <c r="F7" s="224"/>
      <c r="G7" s="209"/>
      <c r="H7" s="165" t="s">
        <v>149</v>
      </c>
      <c r="I7" s="165"/>
      <c r="J7" s="166">
        <v>13.53</v>
      </c>
      <c r="K7" s="167" t="s">
        <v>150</v>
      </c>
    </row>
    <row r="8" spans="1:11" s="168" customFormat="1" ht="99.75" customHeight="1" x14ac:dyDescent="0.3">
      <c r="A8" s="163">
        <v>4</v>
      </c>
      <c r="B8" s="169" t="s">
        <v>157</v>
      </c>
      <c r="C8" s="206"/>
      <c r="D8" s="164" t="s">
        <v>118</v>
      </c>
      <c r="E8" s="164" t="s">
        <v>119</v>
      </c>
      <c r="F8" s="224"/>
      <c r="G8" s="209"/>
      <c r="H8" s="165"/>
      <c r="I8" s="165" t="s">
        <v>149</v>
      </c>
      <c r="J8" s="166">
        <v>0</v>
      </c>
      <c r="K8" s="167" t="s">
        <v>151</v>
      </c>
    </row>
    <row r="9" spans="1:11" s="168" customFormat="1" ht="90" customHeight="1" thickBot="1" x14ac:dyDescent="0.35">
      <c r="A9" s="170">
        <v>2</v>
      </c>
      <c r="B9" s="171" t="s">
        <v>158</v>
      </c>
      <c r="C9" s="207"/>
      <c r="D9" s="171" t="s">
        <v>125</v>
      </c>
      <c r="E9" s="171" t="s">
        <v>126</v>
      </c>
      <c r="F9" s="225"/>
      <c r="G9" s="210"/>
      <c r="H9" s="172"/>
      <c r="I9" s="172" t="s">
        <v>149</v>
      </c>
      <c r="J9" s="173">
        <v>0</v>
      </c>
      <c r="K9" s="174" t="s">
        <v>152</v>
      </c>
    </row>
    <row r="10" spans="1:11" ht="17.399999999999999" x14ac:dyDescent="0.3">
      <c r="A10" s="175" t="s">
        <v>164</v>
      </c>
      <c r="B10" s="176"/>
      <c r="C10" s="176"/>
      <c r="D10" s="176"/>
      <c r="E10" s="176"/>
      <c r="F10" s="176"/>
      <c r="G10" s="177"/>
      <c r="H10" s="178"/>
      <c r="I10" s="179"/>
      <c r="J10" s="180"/>
      <c r="K10" s="181"/>
    </row>
  </sheetData>
  <sheetProtection algorithmName="SHA-512" hashValue="iygVwZLN2yKNjQmwxYTNNhrAqZ865ojp8c0b1YqqUU3dVNldUKls+5bZJQl7CtsHXj6MTVqBVaOhGJx4S++JkA==" saltValue="DgN0eyr/6q/myNsKnkRiWQ==" spinCount="100000" sheet="1" objects="1" scenarios="1"/>
  <mergeCells count="14">
    <mergeCell ref="C6:C9"/>
    <mergeCell ref="G6:G9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D36" sqref="D36:M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4"/>
      <c r="B1" s="355"/>
      <c r="C1" s="355"/>
      <c r="D1" s="355"/>
      <c r="E1" s="356"/>
      <c r="F1" s="352" t="s">
        <v>9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1:17" ht="45" customHeight="1" thickBot="1" x14ac:dyDescent="0.35">
      <c r="A2" s="357"/>
      <c r="B2" s="358"/>
      <c r="C2" s="358"/>
      <c r="D2" s="358"/>
      <c r="E2" s="359"/>
      <c r="F2" s="352" t="s">
        <v>10</v>
      </c>
      <c r="G2" s="352"/>
      <c r="H2" s="352"/>
      <c r="I2" s="352"/>
      <c r="J2" s="352"/>
      <c r="K2" s="352"/>
      <c r="L2" s="352"/>
      <c r="M2" s="352"/>
      <c r="N2" s="352"/>
      <c r="O2" s="353"/>
      <c r="Q2" s="147" t="str">
        <f ca="1">MID(CELL("nombrearchivo",'AIDA LILIANA VILLAMIL '!E10),FIND("]", CELL("nombrearchivo",'AIDA LILIANA VILLAMIL '!E10),1)+1,LEN(CELL("nombrearchivo",'AIDA LILIANA VILLAMIL '!E10))-FIND("]",CELL("nombrearchivo",'AIDA LILIANA VILLAMIL '!E10),1))</f>
        <v xml:space="preserve">AIDA LILIANA VILLAMIL </v>
      </c>
    </row>
    <row r="3" spans="1:17" ht="19.5" customHeight="1" thickBot="1" x14ac:dyDescent="0.35">
      <c r="A3" s="360"/>
      <c r="B3" s="361"/>
      <c r="C3" s="361"/>
      <c r="D3" s="361"/>
      <c r="E3" s="362"/>
      <c r="F3" s="352" t="s">
        <v>95</v>
      </c>
      <c r="G3" s="352"/>
      <c r="H3" s="352"/>
      <c r="I3" s="352"/>
      <c r="J3" s="352"/>
      <c r="K3" s="352"/>
      <c r="L3" s="352"/>
      <c r="M3" s="352"/>
      <c r="N3" s="352"/>
      <c r="O3" s="353"/>
      <c r="Q3" s="147"/>
    </row>
    <row r="4" spans="1:17" ht="15.6" x14ac:dyDescent="0.3">
      <c r="A4" s="350" t="s">
        <v>11</v>
      </c>
      <c r="B4" s="351"/>
      <c r="C4" s="351"/>
      <c r="D4" s="351"/>
      <c r="E4" s="363" t="str">
        <f>GENERAL!AC$2</f>
        <v>OCASIONAL</v>
      </c>
      <c r="F4" s="363"/>
      <c r="G4" s="363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4" t="s">
        <v>12</v>
      </c>
      <c r="B5" s="325"/>
      <c r="C5" s="325"/>
      <c r="D5" s="325"/>
      <c r="E5" s="364" t="str">
        <f>GENERAL!A$2</f>
        <v>CS-O-08-3</v>
      </c>
      <c r="F5" s="364"/>
      <c r="G5" s="364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4" t="s">
        <v>13</v>
      </c>
      <c r="B6" s="325"/>
      <c r="C6" s="325"/>
      <c r="D6" s="325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2" t="s">
        <v>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1:17" ht="15" customHeight="1" x14ac:dyDescent="0.3">
      <c r="A9" s="326" t="s">
        <v>15</v>
      </c>
      <c r="B9" s="327"/>
      <c r="C9" s="330" t="s">
        <v>16</v>
      </c>
      <c r="D9" s="14"/>
      <c r="E9" s="343" t="s">
        <v>17</v>
      </c>
      <c r="F9" s="344"/>
      <c r="G9" s="343" t="s">
        <v>18</v>
      </c>
      <c r="H9" s="344"/>
      <c r="I9" s="332" t="s">
        <v>19</v>
      </c>
      <c r="J9" s="332" t="s">
        <v>20</v>
      </c>
      <c r="K9" s="332" t="s">
        <v>21</v>
      </c>
      <c r="L9" s="348" t="s">
        <v>22</v>
      </c>
      <c r="M9" s="334"/>
      <c r="N9" s="334"/>
      <c r="O9" s="336" t="s">
        <v>23</v>
      </c>
    </row>
    <row r="10" spans="1:17" ht="31.5" customHeight="1" thickBot="1" x14ac:dyDescent="0.35">
      <c r="A10" s="328"/>
      <c r="B10" s="329"/>
      <c r="C10" s="331"/>
      <c r="D10" s="16"/>
      <c r="E10" s="331"/>
      <c r="F10" s="345"/>
      <c r="G10" s="331"/>
      <c r="H10" s="345"/>
      <c r="I10" s="333"/>
      <c r="J10" s="333"/>
      <c r="K10" s="333"/>
      <c r="L10" s="349"/>
      <c r="M10" s="335"/>
      <c r="N10" s="335"/>
      <c r="O10" s="337"/>
    </row>
    <row r="11" spans="1:17" ht="44.25" customHeight="1" thickBot="1" x14ac:dyDescent="0.35">
      <c r="A11" s="338" t="s">
        <v>135</v>
      </c>
      <c r="B11" s="339"/>
      <c r="C11" s="17">
        <f>O15</f>
        <v>4</v>
      </c>
      <c r="D11" s="18"/>
      <c r="E11" s="346">
        <f>O17</f>
        <v>2</v>
      </c>
      <c r="F11" s="347"/>
      <c r="G11" s="346">
        <f>O19</f>
        <v>0</v>
      </c>
      <c r="H11" s="347"/>
      <c r="I11" s="19">
        <f>O21</f>
        <v>0</v>
      </c>
      <c r="J11" s="19">
        <f>O28</f>
        <v>5</v>
      </c>
      <c r="K11" s="19">
        <f>O33</f>
        <v>5</v>
      </c>
      <c r="L11" s="20">
        <f>O38</f>
        <v>0.7</v>
      </c>
      <c r="M11" s="21"/>
      <c r="N11" s="21"/>
      <c r="O11" s="22">
        <f>IF( SUM(C11:L11)&lt;=30,SUM(C11:L11),"EXCEDE LOS 30 PUNTOS")</f>
        <v>16.7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3.4" thickBot="1" x14ac:dyDescent="0.35">
      <c r="A14" s="307" t="s">
        <v>26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  <c r="N14" s="7"/>
      <c r="O14" s="24"/>
    </row>
    <row r="15" spans="1:17" ht="31.5" customHeight="1" thickBot="1" x14ac:dyDescent="0.35">
      <c r="A15" s="257" t="s">
        <v>27</v>
      </c>
      <c r="B15" s="259"/>
      <c r="C15" s="26"/>
      <c r="D15" s="310" t="s">
        <v>110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3" t="s">
        <v>28</v>
      </c>
      <c r="B17" s="314"/>
      <c r="C17" s="7"/>
      <c r="D17" s="32"/>
      <c r="E17" s="321" t="s">
        <v>111</v>
      </c>
      <c r="F17" s="322"/>
      <c r="G17" s="322"/>
      <c r="H17" s="322"/>
      <c r="I17" s="322"/>
      <c r="J17" s="322"/>
      <c r="K17" s="322"/>
      <c r="L17" s="322"/>
      <c r="M17" s="323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3" t="s">
        <v>29</v>
      </c>
      <c r="B19" s="314"/>
      <c r="C19" s="26"/>
      <c r="D19" s="33"/>
      <c r="E19" s="322" t="s">
        <v>99</v>
      </c>
      <c r="F19" s="322"/>
      <c r="G19" s="322"/>
      <c r="H19" s="322"/>
      <c r="I19" s="322"/>
      <c r="J19" s="322"/>
      <c r="K19" s="322"/>
      <c r="L19" s="322"/>
      <c r="M19" s="323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3" t="s">
        <v>30</v>
      </c>
      <c r="B21" s="314"/>
      <c r="C21" s="26"/>
      <c r="D21" s="318" t="s">
        <v>99</v>
      </c>
      <c r="E21" s="319"/>
      <c r="F21" s="319"/>
      <c r="G21" s="319"/>
      <c r="H21" s="319"/>
      <c r="I21" s="319"/>
      <c r="J21" s="319"/>
      <c r="K21" s="319"/>
      <c r="L21" s="319"/>
      <c r="M21" s="320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04" t="s">
        <v>31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7"/>
      <c r="O23" s="146">
        <f>IF( SUM(O15:O21)&lt;=10,SUM(O15:O21),"EXCEDE LOS 10 PUNTOS VALIDOS")</f>
        <v>6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7" t="s">
        <v>32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7"/>
      <c r="O25" s="38"/>
    </row>
    <row r="26" spans="1:18" ht="105" customHeight="1" thickBot="1" x14ac:dyDescent="0.35">
      <c r="A26" s="257" t="s">
        <v>33</v>
      </c>
      <c r="B26" s="259"/>
      <c r="C26" s="26"/>
      <c r="D26" s="310" t="s">
        <v>136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04" t="s">
        <v>34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6"/>
      <c r="N28" s="36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7" t="s">
        <v>35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43"/>
      <c r="O30" s="38"/>
    </row>
    <row r="31" spans="1:18" ht="104.25" customHeight="1" thickBot="1" x14ac:dyDescent="0.35">
      <c r="A31" s="257" t="s">
        <v>36</v>
      </c>
      <c r="B31" s="259"/>
      <c r="C31" s="26"/>
      <c r="D31" s="310" t="s">
        <v>137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4" t="s">
        <v>37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6"/>
      <c r="O33" s="146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7" t="s">
        <v>38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7"/>
      <c r="O35" s="38"/>
    </row>
    <row r="36" spans="1:15" ht="105" customHeight="1" thickBot="1" x14ac:dyDescent="0.35">
      <c r="A36" s="313" t="s">
        <v>39</v>
      </c>
      <c r="B36" s="314"/>
      <c r="C36" s="26"/>
      <c r="D36" s="310" t="s">
        <v>138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0.7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04" t="s">
        <v>40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6"/>
      <c r="O38" s="146">
        <f>IF(O36&lt;=10,O36,"EXCEDE LOS 10 PUNTOS PERMITIDOS")</f>
        <v>0.7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5" t="s">
        <v>23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N41" s="46"/>
      <c r="O41" s="47">
        <f>IF((O23+O28+O33+O38)&lt;=30,(O23+O28+O33+O38),"ERROR EXCEDE LOS 30 PUNTOS")</f>
        <v>16.7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2" t="s">
        <v>42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8" t="s">
        <v>43</v>
      </c>
      <c r="B58" s="299"/>
      <c r="C58" s="299"/>
      <c r="D58" s="299"/>
      <c r="E58" s="299"/>
      <c r="F58" s="302"/>
      <c r="G58" s="302"/>
      <c r="H58" s="30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7" t="s">
        <v>49</v>
      </c>
      <c r="C59" s="287"/>
      <c r="D59" s="287"/>
      <c r="E59" s="287"/>
      <c r="F59" s="288"/>
      <c r="G59" s="288"/>
      <c r="H59" s="288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3" t="s">
        <v>51</v>
      </c>
      <c r="C60" s="289"/>
      <c r="D60" s="289"/>
      <c r="E60" s="289"/>
      <c r="F60" s="274"/>
      <c r="G60" s="274"/>
      <c r="H60" s="27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9" t="s">
        <v>52</v>
      </c>
      <c r="C61" s="289"/>
      <c r="D61" s="289"/>
      <c r="E61" s="289"/>
      <c r="F61" s="274"/>
      <c r="G61" s="274"/>
      <c r="H61" s="27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9" t="s">
        <v>54</v>
      </c>
      <c r="C62" s="289"/>
      <c r="D62" s="289"/>
      <c r="E62" s="289"/>
      <c r="F62" s="274"/>
      <c r="G62" s="274"/>
      <c r="H62" s="27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9" t="s">
        <v>55</v>
      </c>
      <c r="C63" s="289"/>
      <c r="D63" s="289"/>
      <c r="E63" s="289"/>
      <c r="F63" s="274"/>
      <c r="G63" s="274"/>
      <c r="H63" s="27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9" t="s">
        <v>56</v>
      </c>
      <c r="C64" s="289"/>
      <c r="D64" s="289"/>
      <c r="E64" s="289"/>
      <c r="F64" s="274"/>
      <c r="G64" s="274"/>
      <c r="H64" s="27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0" t="s">
        <v>58</v>
      </c>
      <c r="C65" s="290"/>
      <c r="D65" s="290"/>
      <c r="E65" s="290"/>
      <c r="F65" s="256"/>
      <c r="G65" s="256"/>
      <c r="H65" s="25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8" t="s">
        <v>61</v>
      </c>
      <c r="B69" s="299"/>
      <c r="C69" s="299"/>
      <c r="D69" s="299"/>
      <c r="E69" s="299"/>
      <c r="F69" s="299"/>
      <c r="G69" s="299"/>
      <c r="H69" s="300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01" t="s">
        <v>62</v>
      </c>
      <c r="C70" s="301"/>
      <c r="D70" s="301"/>
      <c r="E70" s="301"/>
      <c r="F70" s="288"/>
      <c r="G70" s="288"/>
      <c r="H70" s="288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3" t="s">
        <v>64</v>
      </c>
      <c r="C71" s="273"/>
      <c r="D71" s="273"/>
      <c r="E71" s="273"/>
      <c r="F71" s="274"/>
      <c r="G71" s="274"/>
      <c r="H71" s="27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5" t="s">
        <v>65</v>
      </c>
      <c r="C72" s="255"/>
      <c r="D72" s="255"/>
      <c r="E72" s="255"/>
      <c r="F72" s="256"/>
      <c r="G72" s="256"/>
      <c r="H72" s="25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7" t="s">
        <v>66</v>
      </c>
      <c r="C73" s="258"/>
      <c r="D73" s="258"/>
      <c r="E73" s="258"/>
      <c r="F73" s="258"/>
      <c r="G73" s="258"/>
      <c r="H73" s="258"/>
      <c r="I73" s="259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0" t="s">
        <v>67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80"/>
      <c r="N74" s="43"/>
      <c r="O74" s="75">
        <f>O73/3</f>
        <v>0</v>
      </c>
    </row>
    <row r="75" spans="1:15" ht="18.600000000000001" thickTop="1" thickBot="1" x14ac:dyDescent="0.35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5"/>
      <c r="L75" s="265"/>
      <c r="M75" s="80"/>
      <c r="N75" s="43"/>
      <c r="O75" s="90"/>
    </row>
    <row r="76" spans="1:15" ht="27" thickBot="1" x14ac:dyDescent="0.35">
      <c r="A76" s="266" t="s">
        <v>68</v>
      </c>
      <c r="B76" s="267"/>
      <c r="C76" s="267"/>
      <c r="D76" s="267"/>
      <c r="E76" s="267"/>
      <c r="F76" s="267"/>
      <c r="G76" s="267"/>
      <c r="H76" s="268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69" t="s">
        <v>69</v>
      </c>
      <c r="C77" s="269"/>
      <c r="D77" s="269"/>
      <c r="E77" s="269"/>
      <c r="F77" s="270"/>
      <c r="G77" s="271"/>
      <c r="H77" s="27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3" t="s">
        <v>70</v>
      </c>
      <c r="C78" s="273"/>
      <c r="D78" s="273"/>
      <c r="E78" s="273"/>
      <c r="F78" s="274"/>
      <c r="G78" s="275"/>
      <c r="H78" s="27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5" t="s">
        <v>71</v>
      </c>
      <c r="C79" s="255"/>
      <c r="D79" s="255"/>
      <c r="E79" s="255"/>
      <c r="F79" s="256"/>
      <c r="G79" s="277"/>
      <c r="H79" s="27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2" t="s">
        <v>73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4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2" t="s">
        <v>74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4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5" t="s">
        <v>75</v>
      </c>
      <c r="B86" s="236"/>
      <c r="C86" s="236"/>
      <c r="D86" s="236"/>
      <c r="E86" s="236"/>
      <c r="F86" s="237"/>
      <c r="G86" s="237"/>
      <c r="H86" s="23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9" t="s">
        <v>76</v>
      </c>
      <c r="C87" s="240"/>
      <c r="D87" s="240"/>
      <c r="E87" s="240"/>
      <c r="F87" s="241"/>
      <c r="G87" s="241"/>
      <c r="H87" s="24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3" t="s">
        <v>78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6" t="s">
        <v>79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9" t="s">
        <v>23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1"/>
      <c r="L93" s="109"/>
      <c r="M93" s="109"/>
      <c r="N93" s="110"/>
      <c r="O93" s="111">
        <f>O41</f>
        <v>16.7</v>
      </c>
    </row>
    <row r="94" spans="1:15" ht="17.399999999999999" x14ac:dyDescent="0.3">
      <c r="A94" s="226" t="s">
        <v>80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8"/>
      <c r="L94" s="109"/>
      <c r="M94" s="109"/>
      <c r="N94" s="110"/>
      <c r="O94" s="112">
        <f>O67</f>
        <v>0</v>
      </c>
    </row>
    <row r="95" spans="1:15" ht="17.399999999999999" x14ac:dyDescent="0.3">
      <c r="A95" s="226" t="s">
        <v>81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8"/>
      <c r="L95" s="109"/>
      <c r="M95" s="109"/>
      <c r="N95" s="110"/>
      <c r="O95" s="113">
        <f>O74</f>
        <v>0</v>
      </c>
    </row>
    <row r="96" spans="1:15" ht="17.399999999999999" x14ac:dyDescent="0.3">
      <c r="A96" s="226" t="s">
        <v>82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8"/>
      <c r="L96" s="109"/>
      <c r="M96" s="109"/>
      <c r="N96" s="110"/>
      <c r="O96" s="114">
        <f>O81</f>
        <v>0</v>
      </c>
    </row>
    <row r="97" spans="1:15" ht="18" thickBot="1" x14ac:dyDescent="0.35">
      <c r="A97" s="229" t="s">
        <v>83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1"/>
      <c r="L97" s="109"/>
      <c r="M97" s="109"/>
      <c r="N97" s="110"/>
      <c r="O97" s="114">
        <f>O87</f>
        <v>0</v>
      </c>
    </row>
    <row r="98" spans="1:15" ht="24" thickTop="1" thickBot="1" x14ac:dyDescent="0.35">
      <c r="A98" s="232" t="s">
        <v>84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4"/>
      <c r="L98" s="115"/>
      <c r="M98" s="116"/>
      <c r="N98" s="117"/>
      <c r="O98" s="118">
        <f>SUM(O93:O97)</f>
        <v>16.7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gt7cM2j2j28dbwJ6oK7AXmrvYCSprfIvWx4z4mN1kRGga6SwBVghor6Ytmtg9hss/rQCSAa4A8BhZBwnSCoSEw==" saltValue="iaVcSFN/OZGTGFhaGOOJ1Q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5" zoomScaleNormal="100" workbookViewId="0">
      <selection activeCell="A26" sqref="A26:B2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4"/>
      <c r="B1" s="355"/>
      <c r="C1" s="355"/>
      <c r="D1" s="355"/>
      <c r="E1" s="356"/>
      <c r="F1" s="352" t="s">
        <v>9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1:17" ht="45" customHeight="1" thickBot="1" x14ac:dyDescent="0.35">
      <c r="A2" s="357"/>
      <c r="B2" s="358"/>
      <c r="C2" s="358"/>
      <c r="D2" s="358"/>
      <c r="E2" s="359"/>
      <c r="F2" s="352" t="s">
        <v>10</v>
      </c>
      <c r="G2" s="352"/>
      <c r="H2" s="352"/>
      <c r="I2" s="352"/>
      <c r="J2" s="352"/>
      <c r="K2" s="352"/>
      <c r="L2" s="352"/>
      <c r="M2" s="352"/>
      <c r="N2" s="352"/>
      <c r="O2" s="353"/>
      <c r="Q2" s="147" t="str">
        <f ca="1">MID(CELL("nombrearchivo",'ANDRES ENRIQUE RAMIREZ '!E10),FIND("]", CELL("nombrearchivo",'ANDRES ENRIQUE RAMIREZ '!E10),1)+1,LEN(CELL("nombrearchivo",'ANDRES ENRIQUE RAMIREZ '!E10))-FIND("]",CELL("nombrearchivo",'ANDRES ENRIQUE RAMIREZ '!E10),1))</f>
        <v xml:space="preserve">ANDRES ENRIQUE RAMIREZ </v>
      </c>
    </row>
    <row r="3" spans="1:17" ht="19.5" customHeight="1" thickBot="1" x14ac:dyDescent="0.35">
      <c r="A3" s="360"/>
      <c r="B3" s="361"/>
      <c r="C3" s="361"/>
      <c r="D3" s="361"/>
      <c r="E3" s="362"/>
      <c r="F3" s="352" t="s">
        <v>95</v>
      </c>
      <c r="G3" s="352"/>
      <c r="H3" s="352"/>
      <c r="I3" s="352"/>
      <c r="J3" s="352"/>
      <c r="K3" s="352"/>
      <c r="L3" s="352"/>
      <c r="M3" s="352"/>
      <c r="N3" s="352"/>
      <c r="O3" s="353"/>
      <c r="Q3" s="147"/>
    </row>
    <row r="4" spans="1:17" ht="15.6" x14ac:dyDescent="0.3">
      <c r="A4" s="350" t="s">
        <v>11</v>
      </c>
      <c r="B4" s="351"/>
      <c r="C4" s="351"/>
      <c r="D4" s="351"/>
      <c r="E4" s="363" t="str">
        <f>GENERAL!AC$2</f>
        <v>OCASIONAL</v>
      </c>
      <c r="F4" s="363"/>
      <c r="G4" s="363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4" t="s">
        <v>12</v>
      </c>
      <c r="B5" s="325"/>
      <c r="C5" s="325"/>
      <c r="D5" s="325"/>
      <c r="E5" s="364" t="str">
        <f>GENERAL!A$2</f>
        <v>CS-O-08-3</v>
      </c>
      <c r="F5" s="364"/>
      <c r="G5" s="364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4" t="s">
        <v>13</v>
      </c>
      <c r="B6" s="325"/>
      <c r="C6" s="325"/>
      <c r="D6" s="325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2" t="s">
        <v>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1:17" ht="15" customHeight="1" x14ac:dyDescent="0.3">
      <c r="A9" s="326" t="s">
        <v>15</v>
      </c>
      <c r="B9" s="327"/>
      <c r="C9" s="330" t="s">
        <v>16</v>
      </c>
      <c r="D9" s="156"/>
      <c r="E9" s="343" t="s">
        <v>17</v>
      </c>
      <c r="F9" s="344"/>
      <c r="G9" s="343" t="s">
        <v>18</v>
      </c>
      <c r="H9" s="344"/>
      <c r="I9" s="332" t="s">
        <v>19</v>
      </c>
      <c r="J9" s="332" t="s">
        <v>20</v>
      </c>
      <c r="K9" s="332" t="s">
        <v>21</v>
      </c>
      <c r="L9" s="348" t="s">
        <v>22</v>
      </c>
      <c r="M9" s="334"/>
      <c r="N9" s="334"/>
      <c r="O9" s="336" t="s">
        <v>23</v>
      </c>
    </row>
    <row r="10" spans="1:17" ht="31.5" customHeight="1" thickBot="1" x14ac:dyDescent="0.35">
      <c r="A10" s="328"/>
      <c r="B10" s="329"/>
      <c r="C10" s="331"/>
      <c r="D10" s="153"/>
      <c r="E10" s="331"/>
      <c r="F10" s="345"/>
      <c r="G10" s="331"/>
      <c r="H10" s="345"/>
      <c r="I10" s="333"/>
      <c r="J10" s="333"/>
      <c r="K10" s="333"/>
      <c r="L10" s="349"/>
      <c r="M10" s="335"/>
      <c r="N10" s="335"/>
      <c r="O10" s="337"/>
    </row>
    <row r="11" spans="1:17" ht="44.25" customHeight="1" thickBot="1" x14ac:dyDescent="0.35">
      <c r="A11" s="338" t="s">
        <v>159</v>
      </c>
      <c r="B11" s="339"/>
      <c r="C11" s="154">
        <f>O15</f>
        <v>4</v>
      </c>
      <c r="D11" s="155"/>
      <c r="E11" s="346">
        <f>O17</f>
        <v>1</v>
      </c>
      <c r="F11" s="347"/>
      <c r="G11" s="346">
        <f>O19</f>
        <v>0</v>
      </c>
      <c r="H11" s="347"/>
      <c r="I11" s="19">
        <f>O21</f>
        <v>0</v>
      </c>
      <c r="J11" s="19">
        <f>O28</f>
        <v>5</v>
      </c>
      <c r="K11" s="19">
        <f>O33</f>
        <v>3.5300000000000002</v>
      </c>
      <c r="L11" s="20">
        <f>O38</f>
        <v>0</v>
      </c>
      <c r="M11" s="21"/>
      <c r="N11" s="21"/>
      <c r="O11" s="22">
        <f>IF( SUM(C11:L11)&lt;=30,SUM(C11:L11),"EXCEDE LOS 30 PUNTOS")</f>
        <v>13.530000000000001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3.4" thickBot="1" x14ac:dyDescent="0.35">
      <c r="A14" s="307" t="s">
        <v>26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  <c r="N14" s="7"/>
      <c r="O14" s="24"/>
    </row>
    <row r="15" spans="1:17" ht="31.5" customHeight="1" thickBot="1" x14ac:dyDescent="0.35">
      <c r="A15" s="257" t="s">
        <v>27</v>
      </c>
      <c r="B15" s="259"/>
      <c r="C15" s="26"/>
      <c r="D15" s="310" t="s">
        <v>132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3" t="s">
        <v>28</v>
      </c>
      <c r="B17" s="314"/>
      <c r="C17" s="7"/>
      <c r="D17" s="32"/>
      <c r="E17" s="321" t="s">
        <v>133</v>
      </c>
      <c r="F17" s="322"/>
      <c r="G17" s="322"/>
      <c r="H17" s="322"/>
      <c r="I17" s="322"/>
      <c r="J17" s="322"/>
      <c r="K17" s="322"/>
      <c r="L17" s="322"/>
      <c r="M17" s="323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3" t="s">
        <v>29</v>
      </c>
      <c r="B19" s="314"/>
      <c r="C19" s="26"/>
      <c r="D19" s="160"/>
      <c r="E19" s="322" t="s">
        <v>99</v>
      </c>
      <c r="F19" s="322"/>
      <c r="G19" s="322"/>
      <c r="H19" s="322"/>
      <c r="I19" s="322"/>
      <c r="J19" s="322"/>
      <c r="K19" s="322"/>
      <c r="L19" s="322"/>
      <c r="M19" s="323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3" t="s">
        <v>30</v>
      </c>
      <c r="B21" s="314"/>
      <c r="C21" s="26"/>
      <c r="D21" s="318" t="s">
        <v>99</v>
      </c>
      <c r="E21" s="319"/>
      <c r="F21" s="319"/>
      <c r="G21" s="319"/>
      <c r="H21" s="319"/>
      <c r="I21" s="319"/>
      <c r="J21" s="319"/>
      <c r="K21" s="319"/>
      <c r="L21" s="319"/>
      <c r="M21" s="320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04" t="s">
        <v>31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7" t="s">
        <v>32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7"/>
      <c r="O25" s="38"/>
    </row>
    <row r="26" spans="1:18" ht="105" customHeight="1" thickBot="1" x14ac:dyDescent="0.35">
      <c r="A26" s="257" t="s">
        <v>33</v>
      </c>
      <c r="B26" s="259"/>
      <c r="C26" s="26"/>
      <c r="D26" s="310" t="s">
        <v>162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04" t="s">
        <v>34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6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7" t="s">
        <v>35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43"/>
      <c r="O30" s="38"/>
    </row>
    <row r="31" spans="1:18" ht="158.25" customHeight="1" thickBot="1" x14ac:dyDescent="0.35">
      <c r="A31" s="257" t="s">
        <v>36</v>
      </c>
      <c r="B31" s="259"/>
      <c r="C31" s="26"/>
      <c r="D31" s="310" t="s">
        <v>163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f>1.6+0.5+0.5+0.47+0.46</f>
        <v>3.5300000000000002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4" t="s">
        <v>37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161"/>
      <c r="O33" s="146">
        <f>IF(O31&lt;=5,O31,"EXCEDE LOS 5 PUNTOS PERMITIDOS")</f>
        <v>3.5300000000000002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7" t="s">
        <v>38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7"/>
      <c r="O35" s="38"/>
    </row>
    <row r="36" spans="1:15" ht="105" customHeight="1" thickBot="1" x14ac:dyDescent="0.35">
      <c r="A36" s="313" t="s">
        <v>39</v>
      </c>
      <c r="B36" s="314"/>
      <c r="C36" s="26"/>
      <c r="D36" s="310" t="s">
        <v>99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04" t="s">
        <v>40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161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5" t="s">
        <v>23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N41" s="46"/>
      <c r="O41" s="47">
        <f>IF((O23+O28+O33+O38)&lt;=30,(O23+O28+O33+O38),"ERROR EXCEDE LOS 30 PUNTOS")</f>
        <v>13.530000000000001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2" t="s">
        <v>42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8" t="s">
        <v>43</v>
      </c>
      <c r="B58" s="299"/>
      <c r="C58" s="299"/>
      <c r="D58" s="299"/>
      <c r="E58" s="299"/>
      <c r="F58" s="302"/>
      <c r="G58" s="302"/>
      <c r="H58" s="303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36" customHeight="1" thickTop="1" thickBot="1" x14ac:dyDescent="0.35">
      <c r="A59" s="56">
        <v>1</v>
      </c>
      <c r="B59" s="287" t="s">
        <v>49</v>
      </c>
      <c r="C59" s="287"/>
      <c r="D59" s="287"/>
      <c r="E59" s="287"/>
      <c r="F59" s="288"/>
      <c r="G59" s="288"/>
      <c r="H59" s="288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36" customHeight="1" thickTop="1" thickBot="1" x14ac:dyDescent="0.35">
      <c r="A60" s="61">
        <v>2</v>
      </c>
      <c r="B60" s="273" t="s">
        <v>51</v>
      </c>
      <c r="C60" s="289"/>
      <c r="D60" s="289"/>
      <c r="E60" s="289"/>
      <c r="F60" s="274"/>
      <c r="G60" s="274"/>
      <c r="H60" s="27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36" customHeight="1" thickTop="1" thickBot="1" x14ac:dyDescent="0.35">
      <c r="A61" s="61">
        <v>3</v>
      </c>
      <c r="B61" s="289" t="s">
        <v>52</v>
      </c>
      <c r="C61" s="289"/>
      <c r="D61" s="289"/>
      <c r="E61" s="289"/>
      <c r="F61" s="274"/>
      <c r="G61" s="274"/>
      <c r="H61" s="27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36" customHeight="1" thickTop="1" thickBot="1" x14ac:dyDescent="0.35">
      <c r="A62" s="61">
        <v>4</v>
      </c>
      <c r="B62" s="289" t="s">
        <v>54</v>
      </c>
      <c r="C62" s="289"/>
      <c r="D62" s="289"/>
      <c r="E62" s="289"/>
      <c r="F62" s="274"/>
      <c r="G62" s="274"/>
      <c r="H62" s="27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36" customHeight="1" thickTop="1" thickBot="1" x14ac:dyDescent="0.35">
      <c r="A63" s="61">
        <v>5</v>
      </c>
      <c r="B63" s="289" t="s">
        <v>55</v>
      </c>
      <c r="C63" s="289"/>
      <c r="D63" s="289"/>
      <c r="E63" s="289"/>
      <c r="F63" s="274"/>
      <c r="G63" s="274"/>
      <c r="H63" s="27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36" customHeight="1" thickTop="1" thickBot="1" x14ac:dyDescent="0.35">
      <c r="A64" s="61">
        <v>6</v>
      </c>
      <c r="B64" s="289" t="s">
        <v>56</v>
      </c>
      <c r="C64" s="289"/>
      <c r="D64" s="289"/>
      <c r="E64" s="289"/>
      <c r="F64" s="274"/>
      <c r="G64" s="274"/>
      <c r="H64" s="27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36" customHeight="1" thickTop="1" thickBot="1" x14ac:dyDescent="0.35">
      <c r="A65" s="65">
        <v>7</v>
      </c>
      <c r="B65" s="290" t="s">
        <v>58</v>
      </c>
      <c r="C65" s="290"/>
      <c r="D65" s="290"/>
      <c r="E65" s="290"/>
      <c r="F65" s="256"/>
      <c r="G65" s="256"/>
      <c r="H65" s="25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8" t="s">
        <v>61</v>
      </c>
      <c r="B69" s="299"/>
      <c r="C69" s="299"/>
      <c r="D69" s="299"/>
      <c r="E69" s="299"/>
      <c r="F69" s="299"/>
      <c r="G69" s="299"/>
      <c r="H69" s="300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39" customHeight="1" thickTop="1" thickBot="1" x14ac:dyDescent="0.35">
      <c r="A70" s="56">
        <v>1</v>
      </c>
      <c r="B70" s="301" t="s">
        <v>62</v>
      </c>
      <c r="C70" s="301"/>
      <c r="D70" s="301"/>
      <c r="E70" s="301"/>
      <c r="F70" s="288"/>
      <c r="G70" s="288"/>
      <c r="H70" s="288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9" customHeight="1" thickTop="1" thickBot="1" x14ac:dyDescent="0.35">
      <c r="A71" s="61">
        <v>2</v>
      </c>
      <c r="B71" s="273" t="s">
        <v>64</v>
      </c>
      <c r="C71" s="273"/>
      <c r="D71" s="273"/>
      <c r="E71" s="273"/>
      <c r="F71" s="274"/>
      <c r="G71" s="274"/>
      <c r="H71" s="27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39" customHeight="1" thickTop="1" thickBot="1" x14ac:dyDescent="0.35">
      <c r="A72" s="65">
        <v>3</v>
      </c>
      <c r="B72" s="255" t="s">
        <v>65</v>
      </c>
      <c r="C72" s="255"/>
      <c r="D72" s="255"/>
      <c r="E72" s="255"/>
      <c r="F72" s="256"/>
      <c r="G72" s="256"/>
      <c r="H72" s="25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7" t="s">
        <v>66</v>
      </c>
      <c r="C73" s="258"/>
      <c r="D73" s="258"/>
      <c r="E73" s="258"/>
      <c r="F73" s="258"/>
      <c r="G73" s="258"/>
      <c r="H73" s="258"/>
      <c r="I73" s="259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0" t="s">
        <v>67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80"/>
      <c r="N74" s="43"/>
      <c r="O74" s="75">
        <f>O73/3</f>
        <v>0</v>
      </c>
    </row>
    <row r="75" spans="1:15" ht="18.600000000000001" thickTop="1" thickBot="1" x14ac:dyDescent="0.35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5"/>
      <c r="L75" s="265"/>
      <c r="M75" s="80"/>
      <c r="N75" s="43"/>
      <c r="O75" s="159"/>
    </row>
    <row r="76" spans="1:15" ht="27" thickBot="1" x14ac:dyDescent="0.35">
      <c r="A76" s="266" t="s">
        <v>68</v>
      </c>
      <c r="B76" s="267"/>
      <c r="C76" s="267"/>
      <c r="D76" s="267"/>
      <c r="E76" s="267"/>
      <c r="F76" s="267"/>
      <c r="G76" s="267"/>
      <c r="H76" s="268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33" customHeight="1" thickBot="1" x14ac:dyDescent="0.35">
      <c r="A77" s="93">
        <v>1</v>
      </c>
      <c r="B77" s="269" t="s">
        <v>69</v>
      </c>
      <c r="C77" s="269"/>
      <c r="D77" s="269"/>
      <c r="E77" s="269"/>
      <c r="F77" s="270"/>
      <c r="G77" s="271"/>
      <c r="H77" s="27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3" customHeight="1" thickBot="1" x14ac:dyDescent="0.35">
      <c r="A78" s="61">
        <v>2</v>
      </c>
      <c r="B78" s="273" t="s">
        <v>70</v>
      </c>
      <c r="C78" s="273"/>
      <c r="D78" s="273"/>
      <c r="E78" s="273"/>
      <c r="F78" s="274"/>
      <c r="G78" s="275"/>
      <c r="H78" s="27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3" customHeight="1" thickBot="1" x14ac:dyDescent="0.35">
      <c r="A79" s="65">
        <v>3</v>
      </c>
      <c r="B79" s="255" t="s">
        <v>71</v>
      </c>
      <c r="C79" s="255"/>
      <c r="D79" s="255"/>
      <c r="E79" s="255"/>
      <c r="F79" s="256"/>
      <c r="G79" s="277"/>
      <c r="H79" s="27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2" t="s">
        <v>73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4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2" t="s">
        <v>74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4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5" t="s">
        <v>75</v>
      </c>
      <c r="B86" s="236"/>
      <c r="C86" s="236"/>
      <c r="D86" s="236"/>
      <c r="E86" s="236"/>
      <c r="F86" s="237"/>
      <c r="G86" s="237"/>
      <c r="H86" s="238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9" t="s">
        <v>76</v>
      </c>
      <c r="C87" s="240"/>
      <c r="D87" s="240"/>
      <c r="E87" s="240"/>
      <c r="F87" s="241"/>
      <c r="G87" s="241"/>
      <c r="H87" s="24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3" t="s">
        <v>78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6" t="s">
        <v>79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9" t="s">
        <v>23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1"/>
      <c r="L93" s="109"/>
      <c r="M93" s="109"/>
      <c r="N93" s="110"/>
      <c r="O93" s="111">
        <f>O41</f>
        <v>13.530000000000001</v>
      </c>
    </row>
    <row r="94" spans="1:15" ht="17.399999999999999" x14ac:dyDescent="0.3">
      <c r="A94" s="226" t="s">
        <v>80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8"/>
      <c r="L94" s="109"/>
      <c r="M94" s="109"/>
      <c r="N94" s="110"/>
      <c r="O94" s="112">
        <f>O67</f>
        <v>0</v>
      </c>
    </row>
    <row r="95" spans="1:15" ht="17.399999999999999" x14ac:dyDescent="0.3">
      <c r="A95" s="226" t="s">
        <v>81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8"/>
      <c r="L95" s="109"/>
      <c r="M95" s="109"/>
      <c r="N95" s="110"/>
      <c r="O95" s="113">
        <f>O74</f>
        <v>0</v>
      </c>
    </row>
    <row r="96" spans="1:15" ht="17.399999999999999" x14ac:dyDescent="0.3">
      <c r="A96" s="226" t="s">
        <v>82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8"/>
      <c r="L96" s="109"/>
      <c r="M96" s="109"/>
      <c r="N96" s="110"/>
      <c r="O96" s="114">
        <f>O81</f>
        <v>0</v>
      </c>
    </row>
    <row r="97" spans="1:15" ht="18" thickBot="1" x14ac:dyDescent="0.35">
      <c r="A97" s="229" t="s">
        <v>83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1"/>
      <c r="L97" s="109"/>
      <c r="M97" s="109"/>
      <c r="N97" s="110"/>
      <c r="O97" s="114">
        <f>O87</f>
        <v>0</v>
      </c>
    </row>
    <row r="98" spans="1:15" ht="24" thickTop="1" thickBot="1" x14ac:dyDescent="0.35">
      <c r="A98" s="232" t="s">
        <v>84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4"/>
      <c r="L98" s="115"/>
      <c r="M98" s="116"/>
      <c r="N98" s="117"/>
      <c r="O98" s="118">
        <f>SUM(O93:O97)</f>
        <v>13.530000000000001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KU+X7JINLE/nnnabWvzfy6TcEYKWH4rMI7pp6r2ch3feAxVVaFvqjypUarQmU1Q+468H771jQk13Oe5XrCZ2wA==" saltValue="bapdVndb3y8HHea3RAYd4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EVALUACION DE PERFIL </vt:lpstr>
      <vt:lpstr>AIDA LILIANA VILLAMIL </vt:lpstr>
      <vt:lpstr>ANDRES ENRIQUE RAMIREZ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2015-04-08T02:54:34Z</dcterms:modified>
</cp:coreProperties>
</file>