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8. Facultad de Ciencias de la Salud\"/>
    </mc:Choice>
  </mc:AlternateContent>
  <workbookProtection workbookAlgorithmName="SHA-512" workbookHashValue="BbhqMD7l7WybLN4B9Ji4t0gSF8hKzf36LkXglOQL1SJmcnf2e28CsCjdmeK+NYSpUvFnfERl1tvd7obnJj+mqA==" workbookSaltValue="ymcBc6g6COsk2/hbbkVsOg==" workbookSpinCount="100000" lockStructure="1"/>
  <bookViews>
    <workbookView xWindow="0" yWindow="0" windowWidth="20496" windowHeight="7152" tabRatio="500"/>
  </bookViews>
  <sheets>
    <sheet name="EVALUACION DEL PERFIL " sheetId="6" r:id="rId1"/>
    <sheet name="GENERAL" sheetId="1" state="hidden" r:id="rId2"/>
    <sheet name="MAURICIO ROMERO" sheetId="2" r:id="rId3"/>
    <sheet name="CARLOS PINEDA" sheetId="3" r:id="rId4"/>
    <sheet name="MONICA MOSOS" sheetId="4" r:id="rId5"/>
    <sheet name="OSCAR GONZALEZ" sheetId="5" r:id="rId6"/>
  </sheets>
  <definedNames>
    <definedName name="_xlnm._FilterDatabase" localSheetId="1" hidden="1">GENERAL!$B$3:$WWA$5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5" l="1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66" i="5" s="1"/>
  <c r="O67" i="5" s="1"/>
  <c r="O94" i="5" s="1"/>
  <c r="O38" i="5"/>
  <c r="L11" i="5" s="1"/>
  <c r="O33" i="5"/>
  <c r="K11" i="5" s="1"/>
  <c r="O28" i="5"/>
  <c r="J11" i="5" s="1"/>
  <c r="O23" i="5"/>
  <c r="O41" i="5" s="1"/>
  <c r="O93" i="5" s="1"/>
  <c r="O98" i="5" s="1"/>
  <c r="I11" i="5"/>
  <c r="G11" i="5"/>
  <c r="E11" i="5"/>
  <c r="C11" i="5"/>
  <c r="E6" i="5"/>
  <c r="E5" i="5"/>
  <c r="E4" i="5"/>
  <c r="Q2" i="5"/>
  <c r="O97" i="4"/>
  <c r="O89" i="4"/>
  <c r="O81" i="4"/>
  <c r="O96" i="4" s="1"/>
  <c r="J80" i="4"/>
  <c r="O79" i="4"/>
  <c r="O78" i="4"/>
  <c r="O77" i="4"/>
  <c r="O73" i="4"/>
  <c r="O74" i="4" s="1"/>
  <c r="O95" i="4" s="1"/>
  <c r="L73" i="4"/>
  <c r="K73" i="4"/>
  <c r="J73" i="4"/>
  <c r="O72" i="4"/>
  <c r="O71" i="4"/>
  <c r="O70" i="4"/>
  <c r="L66" i="4"/>
  <c r="K66" i="4"/>
  <c r="J66" i="4"/>
  <c r="O65" i="4"/>
  <c r="O64" i="4"/>
  <c r="O63" i="4"/>
  <c r="O62" i="4"/>
  <c r="O61" i="4"/>
  <c r="O60" i="4"/>
  <c r="O59" i="4"/>
  <c r="O66" i="4" s="1"/>
  <c r="O67" i="4" s="1"/>
  <c r="O94" i="4" s="1"/>
  <c r="O38" i="4"/>
  <c r="O33" i="4"/>
  <c r="K11" i="4" s="1"/>
  <c r="O28" i="4"/>
  <c r="J11" i="4" s="1"/>
  <c r="O23" i="4"/>
  <c r="L11" i="4"/>
  <c r="I11" i="4"/>
  <c r="G11" i="4"/>
  <c r="E11" i="4"/>
  <c r="C11" i="4"/>
  <c r="E6" i="4"/>
  <c r="E5" i="4"/>
  <c r="E4" i="4"/>
  <c r="Q2" i="4"/>
  <c r="O97" i="3"/>
  <c r="O89" i="3"/>
  <c r="O81" i="3"/>
  <c r="O96" i="3" s="1"/>
  <c r="J80" i="3"/>
  <c r="O79" i="3"/>
  <c r="O78" i="3"/>
  <c r="O77" i="3"/>
  <c r="L73" i="3"/>
  <c r="K73" i="3"/>
  <c r="J73" i="3"/>
  <c r="O72" i="3"/>
  <c r="O73" i="3" s="1"/>
  <c r="O74" i="3" s="1"/>
  <c r="O95" i="3" s="1"/>
  <c r="O71" i="3"/>
  <c r="O70" i="3"/>
  <c r="L66" i="3"/>
  <c r="K66" i="3"/>
  <c r="J66" i="3"/>
  <c r="O65" i="3"/>
  <c r="O64" i="3"/>
  <c r="O63" i="3"/>
  <c r="O62" i="3"/>
  <c r="O61" i="3"/>
  <c r="O60" i="3"/>
  <c r="O59" i="3"/>
  <c r="O66" i="3" s="1"/>
  <c r="O67" i="3" s="1"/>
  <c r="O94" i="3" s="1"/>
  <c r="O38" i="3"/>
  <c r="O33" i="3"/>
  <c r="K11" i="3" s="1"/>
  <c r="O28" i="3"/>
  <c r="J11" i="3" s="1"/>
  <c r="O23" i="3"/>
  <c r="L11" i="3"/>
  <c r="I11" i="3"/>
  <c r="G11" i="3"/>
  <c r="E11" i="3"/>
  <c r="C11" i="3"/>
  <c r="E6" i="3"/>
  <c r="E5" i="3"/>
  <c r="E4" i="3"/>
  <c r="Q2" i="3"/>
  <c r="O11" i="5" l="1"/>
  <c r="O11" i="4"/>
  <c r="O41" i="4"/>
  <c r="O93" i="4" s="1"/>
  <c r="O98" i="4" s="1"/>
  <c r="O41" i="3"/>
  <c r="O93" i="3" s="1"/>
  <c r="O98" i="3" s="1"/>
  <c r="O11" i="3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28" i="1" l="1"/>
  <c r="E27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s="1"/>
  <c r="O93" i="2" l="1"/>
  <c r="O98" i="2" s="1"/>
</calcChain>
</file>

<file path=xl/sharedStrings.xml><?xml version="1.0" encoding="utf-8"?>
<sst xmlns="http://schemas.openxmlformats.org/spreadsheetml/2006/main" count="635" uniqueCount="215">
  <si>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</si>
  <si>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</si>
  <si>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</si>
  <si>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</si>
  <si>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</si>
  <si>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</si>
  <si>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</si>
  <si>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</si>
  <si>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</si>
  <si>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</si>
  <si>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</si>
  <si>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</si>
  <si>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</si>
  <si>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</si>
  <si>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</si>
  <si>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</si>
  <si>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</si>
  <si>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</si>
  <si>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</si>
  <si>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</si>
  <si>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</si>
  <si>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</si>
  <si>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</si>
  <si>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</si>
  <si>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</si>
  <si>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</si>
  <si>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</si>
  <si>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</si>
  <si>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</si>
  <si>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</si>
  <si>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</si>
  <si>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</si>
  <si>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</si>
  <si>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</si>
  <si>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</si>
  <si>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</si>
  <si>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</si>
  <si>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</si>
  <si>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</si>
  <si>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</si>
  <si>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</si>
  <si>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</si>
  <si>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</si>
  <si>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</si>
  <si>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</si>
  <si>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</si>
  <si>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</si>
  <si>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</si>
  <si>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</si>
  <si>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</si>
  <si>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</si>
  <si>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</si>
  <si>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</si>
  <si>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</si>
  <si>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</si>
  <si>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</si>
  <si>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</si>
  <si>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</si>
  <si>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</si>
  <si>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</si>
  <si>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</si>
  <si>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</si>
  <si>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</si>
  <si>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</si>
  <si>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</si>
  <si>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</si>
  <si>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</si>
  <si>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</si>
  <si>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</si>
  <si>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</si>
  <si>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</si>
  <si>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</si>
  <si>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</si>
  <si>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</si>
  <si>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</si>
  <si>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</si>
  <si>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</si>
  <si>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</si>
  <si>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</si>
  <si>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</si>
  <si>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</si>
  <si>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</si>
  <si>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</si>
  <si>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</si>
  <si>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</si>
  <si>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</si>
  <si>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</si>
  <si>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</si>
  <si>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</si>
  <si>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</si>
  <si>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</si>
  <si>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</si>
  <si>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</si>
  <si>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</si>
  <si>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</si>
  <si>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</si>
  <si>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</si>
  <si>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</si>
  <si>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</si>
  <si>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</si>
  <si>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</si>
  <si>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</si>
  <si>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CIENCIAS DE LA SALUD</t>
  </si>
  <si>
    <t>IBAGUE</t>
  </si>
  <si>
    <t>TOLIMA</t>
  </si>
  <si>
    <t>CS-O-08-1</t>
  </si>
  <si>
    <t>RAYO CARRILLO</t>
  </si>
  <si>
    <t>ORFILIA</t>
  </si>
  <si>
    <t>3163993563
2676553</t>
  </si>
  <si>
    <t>luzcelesteorfilia@hotmail.com</t>
  </si>
  <si>
    <t>MZ 2 CASA 12 V, ETAPA BARRIO VILLA CAFÉ</t>
  </si>
  <si>
    <t>ENFERMERA - INSTITUTO UNIVERSITARIO DE CUNDINAMARCA - 20/12/1991</t>
  </si>
  <si>
    <t>ESPECIALISTA EN GERENCIA DE SERVICIOS DE SALUD - UNIVERSIDAD COOPERATIVA DE COLOMBIA -24/11/1999</t>
  </si>
  <si>
    <t>PINEDA AMORTEGUI</t>
  </si>
  <si>
    <t>CARLOS EDUARDO</t>
  </si>
  <si>
    <t>3153414476
6550304</t>
  </si>
  <si>
    <t>cpineda58@yahoo.es</t>
  </si>
  <si>
    <t>TRANSVERSAL 4 ESTE N° 61-05, TORRE 2, APARTAMENTO 1406, SIERRAS DEL ESTE</t>
  </si>
  <si>
    <t>BOGOTA</t>
  </si>
  <si>
    <t>PSICOLOGO - UNIVERSIDAD INCA DE COLOMBIA - 02/11/1984</t>
  </si>
  <si>
    <t>ESPECIALISTA EN GERENCIA DE SALUD PUBLICA - UNIVERSIDAD DEL ROSARIO - 27/03/2002
ESPECIALISTA EN PSICOLOGIA DE LAS ORGANIZACIONES - UNIVERSIDAD CATOLICA DE COLOMBIA - 11/04/2014</t>
  </si>
  <si>
    <t>ROMERO VERGARA</t>
  </si>
  <si>
    <t>MAURICIO JAVIER</t>
  </si>
  <si>
    <t>3183440553
82783234</t>
  </si>
  <si>
    <t>sarahola10@yahoo.es</t>
  </si>
  <si>
    <t>CARRERA 12 N° 69-113 TORRE 3 APTO 704</t>
  </si>
  <si>
    <t>MEDICO Y CIRUJANO GENERAL - ESCUELA DE MEDICINA JUAN N CORPAS - 19/12/1981</t>
  </si>
  <si>
    <t>ESPECIALISTA EN ADMINISTRACION HOSPITALARIA - ESCUELA DE ADMINISTRACION DE NEGOCIOS "E.A.N." - 15/12/1993</t>
  </si>
  <si>
    <t>GOMEZ ROJAS</t>
  </si>
  <si>
    <t>PAOLA CAROLINA</t>
  </si>
  <si>
    <t>3204403365
3115063238
2642873
2652860</t>
  </si>
  <si>
    <t>pakgoro@hotmail.com</t>
  </si>
  <si>
    <t>CRA 3 # 58-02 LA FLORESTA</t>
  </si>
  <si>
    <t>ENFERMERA - UNIVERSIDAD DEL TOLIMA - 13/02/2004</t>
  </si>
  <si>
    <t>ESPECIALISTA EN AUDITORIA EN SALUD - UNIVERSIDAD CES - 16/12/2010</t>
  </si>
  <si>
    <t>LOAIZA GAVIRIA</t>
  </si>
  <si>
    <t>ANGELICA MARIA</t>
  </si>
  <si>
    <t>3136715961
2122420</t>
  </si>
  <si>
    <t>maloga923@hotmail.com</t>
  </si>
  <si>
    <t>CARRERA 43A NO. 74-73, SEGUNDO PISO</t>
  </si>
  <si>
    <t>MEDELLIN</t>
  </si>
  <si>
    <t>ANTIOQUIA</t>
  </si>
  <si>
    <t>ODONTOLOGA - UNIVERSIDAD DE ANTIOQUIA - 10/12/2010</t>
  </si>
  <si>
    <t>ESPECIALISTA EN GERENCIA DE CALIDAD Y AUDITORIA EN SALUD - UNIVERSIDAD COOPERATIVA DE COLOMBIA - 12/12/2013</t>
  </si>
  <si>
    <t>CALDERON VILLANUEVA</t>
  </si>
  <si>
    <t>ADRIAN FRABRICIO</t>
  </si>
  <si>
    <t>3005270379
3910992</t>
  </si>
  <si>
    <t>adriancalo889@gmail.com</t>
  </si>
  <si>
    <t>CRA 81B N° 6C-62 TERRAZAS DE CASTILLA 4 CASA 120</t>
  </si>
  <si>
    <t>CUNDINAMARCA</t>
  </si>
  <si>
    <t>ENFERMERO - UNIVERSIDAD DE CUNDINAMARCA - 30/03/2007</t>
  </si>
  <si>
    <t>ESPECIALISTA EN AUDITORIA Y GARANTIA DE LA CALIDAD CON ENFASIS EN EPIDEMIOLOGIA - UNIVERSIDAD EAN - 24/09/2009</t>
  </si>
  <si>
    <t>GONZALEZ SEGOVIA</t>
  </si>
  <si>
    <t>OSCAR DAVID</t>
  </si>
  <si>
    <t>3175012701
2681321</t>
  </si>
  <si>
    <t>osgonse1982@hotmail.com</t>
  </si>
  <si>
    <t>MANZANA 9 CASA 1 BARRIO TOPACIO</t>
  </si>
  <si>
    <t>MEDICO - UNIVERSIDAD DEL TOLIMA - 20/12/2006</t>
  </si>
  <si>
    <t>ESPECIALISTA EN GERENCIA DE SERVICIOS DE LA SALUD - UNIVERSIDAD DE CUNDINAMARCA - 02/12/2011
ESPECIALISTA EN AUDITORIA Y GARANTIA DE CALIDAD EN SALUD - UNIVERSIDAD EAN CONVENIO CON UNIVERSIDAD DEL TOLIMA - 03/05/2013</t>
  </si>
  <si>
    <t>VILLANUEVA VERA</t>
  </si>
  <si>
    <t>MAICOL JAVIER</t>
  </si>
  <si>
    <t>3138177244
3222801495</t>
  </si>
  <si>
    <t>michaell988@hotmail.com</t>
  </si>
  <si>
    <t>BOSQUES DE VARSOVIA MANZANA B CASA 12</t>
  </si>
  <si>
    <t>FISIOTERAPEUTA - CORPORACION UNIVERSITARIA IBEROAMERICANA - 27/03/2009</t>
  </si>
  <si>
    <t>ESPECIALISTA EN GERENCIA DE LA SALUD PUBLICA - UNIVERSIDAD DEL ROSARIO - 16/12/2010</t>
  </si>
  <si>
    <t>MAGISTER EN ADMINISTRACION EN SALUD - UNIVERSIDAD DEL ROSARIO - 26/10/2013</t>
  </si>
  <si>
    <t>MOSOS PATIÑO</t>
  </si>
  <si>
    <t>MONICA BRIGITTE</t>
  </si>
  <si>
    <t>3003405882
2773493</t>
  </si>
  <si>
    <t>monicamososcmo@gmail.com</t>
  </si>
  <si>
    <t>CALLE 41 NUMERO 6 A-41 CASA C10 CONJUNTO SANTAFE DE PIEDRA PINTADA</t>
  </si>
  <si>
    <t>MEDICA CIRUJANA - UNIVERSIDAD NACIONAL DE COLOMBIA - 02/07/1998</t>
  </si>
  <si>
    <t>ESPECIALISTA EN GERENCIA HOSPITALARIA - ESCUELA SUPERIOR DE ADMINISTRACION PUBLICA - 01/04/2005</t>
  </si>
  <si>
    <t>ROMERO VERGARA MAURICIO JAVIER</t>
  </si>
  <si>
    <t>HOSPITAL FEDERICO LLERAS ACOSTA 10/01/1995 AL 31/08/2014 = 5 PUNTOS
EXCEDE EL MÁXIMO</t>
  </si>
  <si>
    <t>PINEDA AMORTEGUI CARLOS EDUARDO</t>
  </si>
  <si>
    <t>HOSPITAL SAN BLAS II - GERENTE - 17/06/2008 AL 31/03/2012 = 3,78 PUNTOS
HOSPITAL SAN FRANCISCO - GERENTE - 11/01/2005 AL 16/06/2008 = 3,43 PUNTOS
EXCEDE EL MÁXIMO</t>
  </si>
  <si>
    <t>MOSOS PATIÑO MONICA BRIGITTE</t>
  </si>
  <si>
    <t>NUEVA EPS - DIRECTOR SONAL MEDICO - 05/01/2009 AL 31/01/2013 = 4,07 PUNTOS
CENTRO MEDICO OFTAMOLOGICO IPS - 01/02/2013 AL 03/03/2015 = 2,08 PUNTOS</t>
  </si>
  <si>
    <t>GONZALEZ SEGOVIA OSCAR DAVID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</si>
  <si>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</si>
  <si>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</si>
  <si>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</si>
  <si>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</si>
  <si>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</si>
  <si>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</si>
  <si>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</si>
  <si>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</si>
  <si>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</si>
  <si>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</si>
  <si>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</si>
  <si>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</si>
  <si>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ADMINISTRACIÓN HOSPITALARIA</t>
  </si>
  <si>
    <t>PROFESIONAL DE LA SALUD CON POSGRADO EN EL ÁREA DE LA ADMINISTRACIÓN HOSPITALARIA O DE SERVICIOS DE SALUD, CON EXPERIENCIA PROFESIONAL O DOCENTE DE TRES (3) AÑOS EN EL ÁREA.</t>
  </si>
  <si>
    <t>RAYO CARRILLO ORFILIA</t>
  </si>
  <si>
    <t>PINEDA AMORTEGUI  CARLOS EDUARDO</t>
  </si>
  <si>
    <t>ROMERO VERGARA  MAURICIO JAVIER</t>
  </si>
  <si>
    <t>GOMEZ ROJAS  PAOLA CAROLINA</t>
  </si>
  <si>
    <t>LOAIZA GAVIRIA  ANGELICA MARIA</t>
  </si>
  <si>
    <t>CALDERON VILLANUEVA   ADRIAN FRABRICIO</t>
  </si>
  <si>
    <t>GONZALEZ SEGOVIA   OSCAR DAVID</t>
  </si>
  <si>
    <t xml:space="preserve">VILLANUEVA VERA   MAICOL JAVIER   </t>
  </si>
  <si>
    <t>MOSOS PATIÑO   MONICA BRIGITTE</t>
  </si>
  <si>
    <t>ESPECIALISTA EN GERENCIA DE SALUD PUBLICA - UNIVERSIDAD DEL ROSARIO - 27/03/2002</t>
  </si>
  <si>
    <t>UNIVERSIDAD PILOTO DE COLOMBIA - PROFESOR CÁTEDRA - 21/01/1998 AL 18/10/2014 = 768 HORAS = 1,70 PUNTOS
UNIVERSIDAD ANTONIO NARIÑO - PROFESOR CÁTEDRA - 01/02/2006 AL 31/05/2008 = 565 HORAS = 1,17
INPAHU - PROFESOR CÁTEDRA - 22-01-1996 AL 28/10/1998 = 2,26 PUNTOS 
UNAD - PROFESOR MEDIO TIEMPO - 01/10/1995 AL 30/12/1997 = 1,12 PUNTOS
UNIMINUTO - PROFESOR CÁTEDRA - 29/01/1996 AL 05/06/1999 =  0,80 PUNTOS
EXCEDE EL MÁXIMO</t>
  </si>
  <si>
    <t xml:space="preserve">REVISTA TIFLOVISION: 1991 NO SUCEPTIBLE DE EVALUACION </t>
  </si>
  <si>
    <t>MAGISTER EN ESTUDIOS POLITICOS - UNIVERSIDAD JAVERIANA - 27/03/1995</t>
  </si>
  <si>
    <t xml:space="preserve">UNIVERSIDAD DEL TOLIMA - 700,7 HORAS - 14/02/2008 AL 11/07/2014 = 1,46 PUNTOS
</t>
  </si>
  <si>
    <t>FAMISANAR - 04/06/2014 AL 13/08/2014 = 0,19 PUNTOS
NUEVA EPS - 17/01/2013 AL 28/03/2014 = 1,19 PUNTOS
E&amp;M ASESORES EN SALUD - 21/06/2012 AL 15/01/2013 =  0,56 PUNTOS 
CENTRO MEDICO OFTAMOLOGICO IPS - 01/08/2008 AL 29/02/2012 = 3,57 PUNTOS
COOPERATIVA LIDERANDO - 01/01/2008 AL 31/08/2009 = 1,66 PUNTOS
EXCEDE EL MÁXIMO</t>
  </si>
  <si>
    <r>
      <t xml:space="preserve">NO PRESELECCIONADO
</t>
    </r>
    <r>
      <rPr>
        <sz val="10"/>
        <rFont val="Arial"/>
        <family val="2"/>
      </rPr>
      <t>NO CERTIFICA EXPERIENCIA EN EL ÁREA ERQUERIDA POR EL PERFIL</t>
    </r>
  </si>
  <si>
    <r>
      <t xml:space="preserve">NO PRESELECCIONADO
</t>
    </r>
    <r>
      <rPr>
        <sz val="10"/>
        <rFont val="Arial"/>
        <family val="2"/>
      </rPr>
      <t>EL TÍTULO DE POSGRADO NO CORRESPONDE AL REQUERIDO EN EL PERFIL</t>
    </r>
    <r>
      <rPr>
        <b/>
        <sz val="10"/>
        <rFont val="Arial"/>
        <family val="2"/>
      </rPr>
      <t xml:space="preserve">
</t>
    </r>
  </si>
  <si>
    <t xml:space="preserve">                                                      EVALUACIÓN DE LAS HOJAS DE VIDA PARA EL CUMPLIMIENTO DEL PERFIL DE LOS ASPIRANTES AL CÓDIGO DE CONCURSO CS-O-08-1</t>
  </si>
  <si>
    <t>ÁREA</t>
  </si>
  <si>
    <t>VAC/BENÍTEZESTEBAN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</si>
</sst>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0" fillId="6" borderId="0" xfId="0" applyFill="1"/>
    <xf numFmtId="0" fontId="7" fillId="6" borderId="47" xfId="4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13" fillId="6" borderId="6" xfId="4" applyNumberFormat="1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49" fontId="7" fillId="6" borderId="6" xfId="4" applyNumberFormat="1" applyFont="1" applyFill="1" applyBorder="1" applyAlignment="1">
      <alignment horizontal="justify" vertical="center" wrapText="1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9" fillId="5" borderId="6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7" fillId="6" borderId="49" xfId="4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8" fillId="6" borderId="50" xfId="4" applyFont="1" applyFill="1" applyBorder="1" applyAlignment="1">
      <alignment horizontal="center" vertical="center" wrapText="1"/>
    </xf>
    <xf numFmtId="2" fontId="13" fillId="6" borderId="50" xfId="4" applyNumberFormat="1" applyFont="1" applyFill="1" applyBorder="1" applyAlignment="1">
      <alignment horizontal="center" vertical="center" wrapText="1"/>
    </xf>
    <xf numFmtId="0" fontId="9" fillId="6" borderId="51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47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6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 wrapText="1"/>
    </xf>
    <xf numFmtId="0" fontId="2" fillId="6" borderId="92" xfId="0" applyFont="1" applyFill="1" applyBorder="1" applyAlignment="1">
      <alignment horizontal="center" vertical="center" wrapText="1"/>
    </xf>
    <xf numFmtId="0" fontId="2" fillId="6" borderId="9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942975</xdr:colOff>
      <xdr:row>1</xdr:row>
      <xdr:rowOff>214078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1552575" cy="661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chaell988@hotmail.com" TargetMode="External"/><Relationship Id="rId3" Type="http://schemas.openxmlformats.org/officeDocument/2006/relationships/hyperlink" Target="mailto:sarahola10@yahoo.es" TargetMode="External"/><Relationship Id="rId7" Type="http://schemas.openxmlformats.org/officeDocument/2006/relationships/hyperlink" Target="mailto:osgonse1982@hotmail.com" TargetMode="External"/><Relationship Id="rId2" Type="http://schemas.openxmlformats.org/officeDocument/2006/relationships/hyperlink" Target="mailto:cpineda58@yahoo.es" TargetMode="External"/><Relationship Id="rId1" Type="http://schemas.openxmlformats.org/officeDocument/2006/relationships/hyperlink" Target="mailto:luzcelesteorfilia@hotmail.com" TargetMode="External"/><Relationship Id="rId6" Type="http://schemas.openxmlformats.org/officeDocument/2006/relationships/hyperlink" Target="mailto:adriancalo889@gmail.com" TargetMode="External"/><Relationship Id="rId5" Type="http://schemas.openxmlformats.org/officeDocument/2006/relationships/hyperlink" Target="mailto:maloga923@hotmail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pakgoro@hotmail.com" TargetMode="External"/><Relationship Id="rId9" Type="http://schemas.openxmlformats.org/officeDocument/2006/relationships/hyperlink" Target="mailto:monicamososcmo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"/>
  <sheetViews>
    <sheetView tabSelected="1" workbookViewId="0">
      <selection activeCell="A2" sqref="A2:K2"/>
    </sheetView>
  </sheetViews>
  <sheetFormatPr baseColWidth="10" defaultRowHeight="14.4" x14ac:dyDescent="0.3"/>
  <cols>
    <col min="2" max="2" width="35" customWidth="1"/>
    <col min="3" max="3" width="29.109375" customWidth="1"/>
    <col min="4" max="4" width="20.88671875" customWidth="1"/>
    <col min="5" max="5" width="35.33203125" customWidth="1"/>
    <col min="6" max="6" width="22.6640625" customWidth="1"/>
    <col min="7" max="7" width="21.33203125" customWidth="1"/>
    <col min="10" max="10" width="13.109375" customWidth="1"/>
    <col min="11" max="11" width="50.109375" customWidth="1"/>
  </cols>
  <sheetData>
    <row r="1" spans="1:11" ht="42.75" customHeight="1" x14ac:dyDescent="0.3">
      <c r="A1" s="192" t="s">
        <v>181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1.75" customHeight="1" x14ac:dyDescent="0.3">
      <c r="A2" s="193" t="s">
        <v>212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3.5" customHeight="1" thickBot="1" x14ac:dyDescent="0.3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63.75" customHeight="1" x14ac:dyDescent="0.3">
      <c r="A4" s="194" t="s">
        <v>182</v>
      </c>
      <c r="B4" s="196" t="s">
        <v>183</v>
      </c>
      <c r="C4" s="196" t="s">
        <v>184</v>
      </c>
      <c r="D4" s="196" t="s">
        <v>185</v>
      </c>
      <c r="E4" s="196"/>
      <c r="F4" s="202" t="s">
        <v>213</v>
      </c>
      <c r="G4" s="196" t="s">
        <v>186</v>
      </c>
      <c r="H4" s="196" t="s">
        <v>187</v>
      </c>
      <c r="I4" s="196"/>
      <c r="J4" s="198" t="s">
        <v>188</v>
      </c>
      <c r="K4" s="200" t="s">
        <v>6</v>
      </c>
    </row>
    <row r="5" spans="1:11" x14ac:dyDescent="0.3">
      <c r="A5" s="195"/>
      <c r="B5" s="197"/>
      <c r="C5" s="197"/>
      <c r="D5" s="181" t="s">
        <v>7</v>
      </c>
      <c r="E5" s="181" t="s">
        <v>8</v>
      </c>
      <c r="F5" s="203"/>
      <c r="G5" s="197"/>
      <c r="H5" s="182" t="s">
        <v>189</v>
      </c>
      <c r="I5" s="182" t="s">
        <v>190</v>
      </c>
      <c r="J5" s="199"/>
      <c r="K5" s="201"/>
    </row>
    <row r="6" spans="1:11" s="164" customFormat="1" ht="113.25" customHeight="1" x14ac:dyDescent="0.3">
      <c r="A6" s="165">
        <v>1</v>
      </c>
      <c r="B6" s="163" t="s">
        <v>196</v>
      </c>
      <c r="C6" s="188" t="s">
        <v>102</v>
      </c>
      <c r="D6" s="163" t="s">
        <v>119</v>
      </c>
      <c r="E6" s="163" t="s">
        <v>204</v>
      </c>
      <c r="F6" s="204" t="s">
        <v>193</v>
      </c>
      <c r="G6" s="190" t="s">
        <v>194</v>
      </c>
      <c r="H6" s="166" t="s">
        <v>191</v>
      </c>
      <c r="I6" s="166"/>
      <c r="J6" s="167">
        <v>15</v>
      </c>
      <c r="K6" s="168" t="s">
        <v>192</v>
      </c>
    </row>
    <row r="7" spans="1:11" s="164" customFormat="1" ht="90" customHeight="1" x14ac:dyDescent="0.3">
      <c r="A7" s="165">
        <v>2</v>
      </c>
      <c r="B7" s="163" t="s">
        <v>197</v>
      </c>
      <c r="C7" s="188"/>
      <c r="D7" s="163" t="s">
        <v>126</v>
      </c>
      <c r="E7" s="163" t="s">
        <v>127</v>
      </c>
      <c r="F7" s="205"/>
      <c r="G7" s="190"/>
      <c r="H7" s="166" t="s">
        <v>191</v>
      </c>
      <c r="I7" s="166"/>
      <c r="J7" s="167">
        <v>11.46</v>
      </c>
      <c r="K7" s="168" t="s">
        <v>192</v>
      </c>
    </row>
    <row r="8" spans="1:11" s="164" customFormat="1" ht="87.75" customHeight="1" x14ac:dyDescent="0.3">
      <c r="A8" s="165">
        <v>3</v>
      </c>
      <c r="B8" s="163" t="s">
        <v>201</v>
      </c>
      <c r="C8" s="188"/>
      <c r="D8" s="163" t="s">
        <v>157</v>
      </c>
      <c r="E8" s="163" t="s">
        <v>158</v>
      </c>
      <c r="F8" s="205"/>
      <c r="G8" s="190"/>
      <c r="H8" s="166" t="s">
        <v>191</v>
      </c>
      <c r="I8" s="166"/>
      <c r="J8" s="167">
        <v>10</v>
      </c>
      <c r="K8" s="168" t="s">
        <v>192</v>
      </c>
    </row>
    <row r="9" spans="1:11" s="164" customFormat="1" ht="81.75" customHeight="1" x14ac:dyDescent="0.3">
      <c r="A9" s="165">
        <v>4</v>
      </c>
      <c r="B9" s="169" t="s">
        <v>203</v>
      </c>
      <c r="C9" s="188"/>
      <c r="D9" s="163" t="s">
        <v>172</v>
      </c>
      <c r="E9" s="163" t="s">
        <v>173</v>
      </c>
      <c r="F9" s="205"/>
      <c r="G9" s="190"/>
      <c r="H9" s="166" t="s">
        <v>191</v>
      </c>
      <c r="I9" s="166"/>
      <c r="J9" s="167">
        <v>10</v>
      </c>
      <c r="K9" s="168" t="s">
        <v>192</v>
      </c>
    </row>
    <row r="10" spans="1:11" ht="81" customHeight="1" x14ac:dyDescent="0.3">
      <c r="A10" s="170">
        <v>5</v>
      </c>
      <c r="B10" s="120" t="s">
        <v>195</v>
      </c>
      <c r="C10" s="188"/>
      <c r="D10" s="120" t="s">
        <v>111</v>
      </c>
      <c r="E10" s="120" t="s">
        <v>112</v>
      </c>
      <c r="F10" s="205"/>
      <c r="G10" s="190"/>
      <c r="H10" s="171"/>
      <c r="I10" s="171" t="s">
        <v>191</v>
      </c>
      <c r="J10" s="172">
        <v>0</v>
      </c>
      <c r="K10" s="173" t="s">
        <v>210</v>
      </c>
    </row>
    <row r="11" spans="1:11" s="164" customFormat="1" ht="88.5" customHeight="1" x14ac:dyDescent="0.3">
      <c r="A11" s="165">
        <v>6</v>
      </c>
      <c r="B11" s="163" t="s">
        <v>198</v>
      </c>
      <c r="C11" s="188"/>
      <c r="D11" s="163" t="s">
        <v>133</v>
      </c>
      <c r="E11" s="163" t="s">
        <v>134</v>
      </c>
      <c r="F11" s="205"/>
      <c r="G11" s="190"/>
      <c r="H11" s="166"/>
      <c r="I11" s="166" t="s">
        <v>191</v>
      </c>
      <c r="J11" s="167">
        <v>0</v>
      </c>
      <c r="K11" s="168" t="s">
        <v>211</v>
      </c>
    </row>
    <row r="12" spans="1:11" s="164" customFormat="1" ht="81.75" customHeight="1" x14ac:dyDescent="0.3">
      <c r="A12" s="165">
        <v>7</v>
      </c>
      <c r="B12" s="163" t="s">
        <v>199</v>
      </c>
      <c r="C12" s="188"/>
      <c r="D12" s="163" t="s">
        <v>142</v>
      </c>
      <c r="E12" s="163" t="s">
        <v>143</v>
      </c>
      <c r="F12" s="205"/>
      <c r="G12" s="190"/>
      <c r="H12" s="166"/>
      <c r="I12" s="166" t="s">
        <v>191</v>
      </c>
      <c r="J12" s="167">
        <v>0</v>
      </c>
      <c r="K12" s="168" t="s">
        <v>211</v>
      </c>
    </row>
    <row r="13" spans="1:11" s="164" customFormat="1" ht="111.75" customHeight="1" x14ac:dyDescent="0.3">
      <c r="A13" s="165">
        <v>8</v>
      </c>
      <c r="B13" s="169" t="s">
        <v>200</v>
      </c>
      <c r="C13" s="188"/>
      <c r="D13" s="163" t="s">
        <v>150</v>
      </c>
      <c r="E13" s="163" t="s">
        <v>151</v>
      </c>
      <c r="F13" s="205"/>
      <c r="G13" s="190"/>
      <c r="H13" s="166"/>
      <c r="I13" s="166" t="s">
        <v>191</v>
      </c>
      <c r="J13" s="167">
        <v>0</v>
      </c>
      <c r="K13" s="168" t="s">
        <v>211</v>
      </c>
    </row>
    <row r="14" spans="1:11" s="164" customFormat="1" ht="79.5" customHeight="1" thickBot="1" x14ac:dyDescent="0.35">
      <c r="A14" s="183">
        <v>9</v>
      </c>
      <c r="B14" s="184" t="s">
        <v>202</v>
      </c>
      <c r="C14" s="189"/>
      <c r="D14" s="184" t="s">
        <v>164</v>
      </c>
      <c r="E14" s="184" t="s">
        <v>165</v>
      </c>
      <c r="F14" s="206"/>
      <c r="G14" s="191"/>
      <c r="H14" s="185"/>
      <c r="I14" s="185" t="s">
        <v>191</v>
      </c>
      <c r="J14" s="186">
        <v>0</v>
      </c>
      <c r="K14" s="187" t="s">
        <v>210</v>
      </c>
    </row>
    <row r="15" spans="1:11" ht="17.399999999999999" x14ac:dyDescent="0.3">
      <c r="A15" s="174" t="s">
        <v>214</v>
      </c>
      <c r="B15" s="175"/>
      <c r="C15" s="175"/>
      <c r="D15" s="175"/>
      <c r="E15" s="175"/>
      <c r="F15" s="175"/>
      <c r="G15" s="176"/>
      <c r="H15" s="177"/>
      <c r="I15" s="178"/>
      <c r="J15" s="179"/>
      <c r="K15" s="180"/>
    </row>
  </sheetData>
  <sheetProtection algorithmName="SHA-512" hashValue="riXm7Qj/Uv3aZabZrXFHxFT8UtnH0TQ+fgxuNByz8iszU+HlyUDVt1EWFhw1nfLvBlV7rzx+jNXyWL+Wtb6bFA==" saltValue="zXswDBKLG2oi+ax9cXboAw==" spinCount="100000" sheet="1" objects="1" scenarios="1"/>
  <mergeCells count="14">
    <mergeCell ref="C6:C14"/>
    <mergeCell ref="G6:G14"/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  <mergeCell ref="F4:F5"/>
    <mergeCell ref="F6:F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2"/>
  <sheetViews>
    <sheetView topLeftCell="B1" zoomScale="80" zoomScaleNormal="80" workbookViewId="0">
      <selection activeCell="L13" sqref="L13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19.44140625" style="5" customWidth="1"/>
    <col min="9" max="9" width="14.44140625" style="152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210" t="s">
        <v>102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C1" s="119">
        <f>COUNTA(C:C)-1</f>
        <v>9</v>
      </c>
    </row>
    <row r="2" spans="1:29" ht="15" thickBot="1" x14ac:dyDescent="0.35">
      <c r="A2" s="210" t="s">
        <v>105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C2" s="1" t="str">
        <f>IF(RIGHT(LEFT(A2,FIND("-",A2)+1),1)="P","PLANTA","OCASIONAL")</f>
        <v>OCASIONAL</v>
      </c>
    </row>
    <row r="3" spans="1:29" s="1" customFormat="1" ht="13.5" customHeight="1" thickBot="1" x14ac:dyDescent="0.35">
      <c r="A3" s="217" t="s">
        <v>93</v>
      </c>
      <c r="B3" s="214" t="s">
        <v>91</v>
      </c>
      <c r="C3" s="214" t="s">
        <v>92</v>
      </c>
      <c r="D3" s="214" t="s">
        <v>89</v>
      </c>
      <c r="E3" s="214" t="s">
        <v>90</v>
      </c>
      <c r="F3" s="214" t="s">
        <v>0</v>
      </c>
      <c r="G3" s="214" t="s">
        <v>1</v>
      </c>
      <c r="H3" s="214" t="s">
        <v>2</v>
      </c>
      <c r="I3" s="207" t="s">
        <v>3</v>
      </c>
      <c r="J3" s="207" t="s">
        <v>100</v>
      </c>
      <c r="K3" s="220" t="s">
        <v>4</v>
      </c>
      <c r="L3" s="221"/>
      <c r="M3" s="221"/>
      <c r="N3" s="222"/>
      <c r="O3" s="214" t="s">
        <v>5</v>
      </c>
      <c r="P3" s="214" t="s">
        <v>88</v>
      </c>
      <c r="Q3" s="207" t="s">
        <v>96</v>
      </c>
      <c r="R3" s="207" t="s">
        <v>97</v>
      </c>
      <c r="S3" s="214" t="s">
        <v>6</v>
      </c>
      <c r="T3" s="212" t="s">
        <v>16</v>
      </c>
      <c r="U3" s="212" t="s">
        <v>17</v>
      </c>
      <c r="V3" s="212" t="s">
        <v>18</v>
      </c>
      <c r="W3" s="212" t="s">
        <v>19</v>
      </c>
      <c r="X3" s="212" t="s">
        <v>20</v>
      </c>
      <c r="Y3" s="212" t="s">
        <v>21</v>
      </c>
      <c r="Z3" s="212" t="s">
        <v>22</v>
      </c>
      <c r="AA3" s="207" t="s">
        <v>94</v>
      </c>
    </row>
    <row r="4" spans="1:29" s="1" customFormat="1" ht="15.75" customHeight="1" thickBot="1" x14ac:dyDescent="0.35">
      <c r="A4" s="218"/>
      <c r="B4" s="215"/>
      <c r="C4" s="215"/>
      <c r="D4" s="215"/>
      <c r="E4" s="215"/>
      <c r="F4" s="215"/>
      <c r="G4" s="215"/>
      <c r="H4" s="215"/>
      <c r="I4" s="208"/>
      <c r="J4" s="208"/>
      <c r="K4" s="207" t="s">
        <v>7</v>
      </c>
      <c r="L4" s="121"/>
      <c r="M4" s="121" t="s">
        <v>8</v>
      </c>
      <c r="N4" s="122"/>
      <c r="O4" s="215"/>
      <c r="P4" s="215"/>
      <c r="Q4" s="208"/>
      <c r="R4" s="208"/>
      <c r="S4" s="215"/>
      <c r="T4" s="213"/>
      <c r="U4" s="213"/>
      <c r="V4" s="213"/>
      <c r="W4" s="213"/>
      <c r="X4" s="213"/>
      <c r="Y4" s="213"/>
      <c r="Z4" s="213"/>
      <c r="AA4" s="208"/>
    </row>
    <row r="5" spans="1:29" s="1" customFormat="1" ht="13.5" customHeight="1" thickBot="1" x14ac:dyDescent="0.35">
      <c r="A5" s="219"/>
      <c r="B5" s="216"/>
      <c r="C5" s="216"/>
      <c r="D5" s="216"/>
      <c r="E5" s="216"/>
      <c r="F5" s="216"/>
      <c r="G5" s="216"/>
      <c r="H5" s="216"/>
      <c r="I5" s="209"/>
      <c r="J5" s="209"/>
      <c r="K5" s="209"/>
      <c r="L5" s="122" t="s">
        <v>85</v>
      </c>
      <c r="M5" s="123" t="s">
        <v>86</v>
      </c>
      <c r="N5" s="123" t="s">
        <v>87</v>
      </c>
      <c r="O5" s="216"/>
      <c r="P5" s="216"/>
      <c r="Q5" s="209"/>
      <c r="R5" s="209"/>
      <c r="S5" s="216"/>
      <c r="T5" s="213"/>
      <c r="U5" s="213"/>
      <c r="V5" s="213"/>
      <c r="W5" s="213"/>
      <c r="X5" s="213"/>
      <c r="Y5" s="213"/>
      <c r="Z5" s="213"/>
      <c r="AA5" s="209"/>
    </row>
    <row r="6" spans="1:29" s="2" customFormat="1" ht="93.75" customHeight="1" x14ac:dyDescent="0.3">
      <c r="A6" s="125">
        <v>1</v>
      </c>
      <c r="B6" s="126" t="s">
        <v>98</v>
      </c>
      <c r="C6" s="120">
        <v>39563965</v>
      </c>
      <c r="D6" s="120" t="s">
        <v>106</v>
      </c>
      <c r="E6" s="120" t="s">
        <v>107</v>
      </c>
      <c r="F6" s="120" t="s">
        <v>108</v>
      </c>
      <c r="G6" s="145" t="s">
        <v>109</v>
      </c>
      <c r="H6" s="120" t="s">
        <v>110</v>
      </c>
      <c r="I6" s="120" t="s">
        <v>103</v>
      </c>
      <c r="J6" s="120" t="s">
        <v>104</v>
      </c>
      <c r="K6" s="120" t="s">
        <v>111</v>
      </c>
      <c r="L6" s="120" t="s">
        <v>112</v>
      </c>
      <c r="M6" s="120" t="s">
        <v>99</v>
      </c>
      <c r="N6" s="120" t="s">
        <v>99</v>
      </c>
      <c r="O6" s="120">
        <v>20</v>
      </c>
      <c r="P6" s="120" t="s">
        <v>101</v>
      </c>
      <c r="Q6" s="124">
        <v>0</v>
      </c>
      <c r="R6" s="124">
        <v>0</v>
      </c>
      <c r="S6" s="124"/>
      <c r="T6" s="125"/>
      <c r="U6" s="126"/>
      <c r="V6" s="126"/>
      <c r="W6" s="126"/>
      <c r="X6" s="126"/>
      <c r="Y6" s="126"/>
      <c r="Z6" s="126"/>
      <c r="AA6" s="127"/>
    </row>
    <row r="7" spans="1:29" s="2" customFormat="1" ht="82.8" x14ac:dyDescent="0.3">
      <c r="A7" s="125">
        <v>2</v>
      </c>
      <c r="B7" s="126" t="s">
        <v>98</v>
      </c>
      <c r="C7" s="120">
        <v>5946865</v>
      </c>
      <c r="D7" s="120" t="s">
        <v>113</v>
      </c>
      <c r="E7" s="120" t="s">
        <v>114</v>
      </c>
      <c r="F7" s="120" t="s">
        <v>115</v>
      </c>
      <c r="G7" s="145" t="s">
        <v>116</v>
      </c>
      <c r="H7" s="120" t="s">
        <v>117</v>
      </c>
      <c r="I7" s="120" t="s">
        <v>118</v>
      </c>
      <c r="J7" s="120"/>
      <c r="K7" s="120" t="s">
        <v>119</v>
      </c>
      <c r="L7" s="120" t="s">
        <v>120</v>
      </c>
      <c r="M7" s="120" t="s">
        <v>207</v>
      </c>
      <c r="N7" s="120" t="s">
        <v>99</v>
      </c>
      <c r="O7" s="120">
        <v>96</v>
      </c>
      <c r="P7" s="120" t="s">
        <v>101</v>
      </c>
      <c r="Q7" s="124">
        <v>0</v>
      </c>
      <c r="R7" s="124">
        <v>0</v>
      </c>
      <c r="S7" s="124"/>
      <c r="T7" s="125"/>
      <c r="U7" s="126"/>
      <c r="V7" s="126"/>
      <c r="W7" s="126"/>
      <c r="X7" s="126"/>
      <c r="Y7" s="126"/>
      <c r="Z7" s="126"/>
      <c r="AA7" s="127"/>
    </row>
    <row r="8" spans="1:29" s="1" customFormat="1" ht="55.2" x14ac:dyDescent="0.3">
      <c r="A8" s="125">
        <v>3</v>
      </c>
      <c r="B8" s="126" t="s">
        <v>98</v>
      </c>
      <c r="C8" s="120">
        <v>14316396</v>
      </c>
      <c r="D8" s="120" t="s">
        <v>121</v>
      </c>
      <c r="E8" s="120" t="s">
        <v>122</v>
      </c>
      <c r="F8" s="120" t="s">
        <v>123</v>
      </c>
      <c r="G8" s="145" t="s">
        <v>124</v>
      </c>
      <c r="H8" s="120" t="s">
        <v>125</v>
      </c>
      <c r="I8" s="120" t="s">
        <v>103</v>
      </c>
      <c r="J8" s="120" t="s">
        <v>104</v>
      </c>
      <c r="K8" s="120" t="s">
        <v>126</v>
      </c>
      <c r="L8" s="120" t="s">
        <v>127</v>
      </c>
      <c r="M8" s="120" t="s">
        <v>99</v>
      </c>
      <c r="N8" s="120" t="s">
        <v>99</v>
      </c>
      <c r="O8" s="120">
        <v>29</v>
      </c>
      <c r="P8" s="120" t="s">
        <v>101</v>
      </c>
      <c r="Q8" s="124">
        <v>0</v>
      </c>
      <c r="R8" s="124">
        <v>0</v>
      </c>
      <c r="S8" s="124"/>
      <c r="T8" s="128"/>
      <c r="U8" s="129"/>
      <c r="V8" s="129"/>
      <c r="W8" s="129"/>
      <c r="X8" s="129"/>
      <c r="Y8" s="129"/>
      <c r="Z8" s="129"/>
      <c r="AA8" s="130"/>
    </row>
    <row r="9" spans="1:29" s="2" customFormat="1" ht="55.2" x14ac:dyDescent="0.3">
      <c r="A9" s="125">
        <v>4</v>
      </c>
      <c r="B9" s="126" t="s">
        <v>98</v>
      </c>
      <c r="C9" s="120">
        <v>65780500</v>
      </c>
      <c r="D9" s="120" t="s">
        <v>128</v>
      </c>
      <c r="E9" s="120" t="s">
        <v>129</v>
      </c>
      <c r="F9" s="120" t="s">
        <v>130</v>
      </c>
      <c r="G9" s="145" t="s">
        <v>131</v>
      </c>
      <c r="H9" s="120" t="s">
        <v>132</v>
      </c>
      <c r="I9" s="120" t="s">
        <v>103</v>
      </c>
      <c r="J9" s="120" t="s">
        <v>104</v>
      </c>
      <c r="K9" s="120" t="s">
        <v>133</v>
      </c>
      <c r="L9" s="120" t="s">
        <v>134</v>
      </c>
      <c r="M9" s="120" t="s">
        <v>99</v>
      </c>
      <c r="N9" s="120" t="s">
        <v>99</v>
      </c>
      <c r="O9" s="120">
        <v>17</v>
      </c>
      <c r="P9" s="120" t="s">
        <v>101</v>
      </c>
      <c r="Q9" s="124">
        <v>0</v>
      </c>
      <c r="R9" s="124">
        <v>0</v>
      </c>
      <c r="S9" s="124"/>
      <c r="T9" s="125"/>
      <c r="U9" s="126"/>
      <c r="V9" s="126"/>
      <c r="W9" s="126"/>
      <c r="X9" s="126"/>
      <c r="Y9" s="126"/>
      <c r="Z9" s="126"/>
      <c r="AA9" s="127"/>
    </row>
    <row r="10" spans="1:29" s="2" customFormat="1" ht="41.4" x14ac:dyDescent="0.3">
      <c r="A10" s="125">
        <v>5</v>
      </c>
      <c r="B10" s="126" t="s">
        <v>98</v>
      </c>
      <c r="C10" s="120">
        <v>1017147519</v>
      </c>
      <c r="D10" s="120" t="s">
        <v>135</v>
      </c>
      <c r="E10" s="120" t="s">
        <v>136</v>
      </c>
      <c r="F10" s="120" t="s">
        <v>137</v>
      </c>
      <c r="G10" s="145" t="s">
        <v>138</v>
      </c>
      <c r="H10" s="120" t="s">
        <v>139</v>
      </c>
      <c r="I10" s="120" t="s">
        <v>140</v>
      </c>
      <c r="J10" s="120" t="s">
        <v>141</v>
      </c>
      <c r="K10" s="120" t="s">
        <v>142</v>
      </c>
      <c r="L10" s="120" t="s">
        <v>143</v>
      </c>
      <c r="M10" s="120" t="s">
        <v>99</v>
      </c>
      <c r="N10" s="120" t="s">
        <v>99</v>
      </c>
      <c r="O10" s="120">
        <v>14</v>
      </c>
      <c r="P10" s="120" t="s">
        <v>101</v>
      </c>
      <c r="Q10" s="124">
        <v>0</v>
      </c>
      <c r="R10" s="124">
        <v>0</v>
      </c>
      <c r="S10" s="124"/>
      <c r="T10" s="125"/>
      <c r="U10" s="126"/>
      <c r="V10" s="126"/>
      <c r="W10" s="126"/>
      <c r="X10" s="126"/>
      <c r="Y10" s="126"/>
      <c r="Z10" s="126"/>
      <c r="AA10" s="127"/>
    </row>
    <row r="11" spans="1:29" s="2" customFormat="1" ht="55.2" x14ac:dyDescent="0.3">
      <c r="A11" s="125">
        <v>6</v>
      </c>
      <c r="B11" s="126" t="s">
        <v>98</v>
      </c>
      <c r="C11" s="120">
        <v>141392018</v>
      </c>
      <c r="D11" s="120" t="s">
        <v>144</v>
      </c>
      <c r="E11" s="120" t="s">
        <v>145</v>
      </c>
      <c r="F11" s="120" t="s">
        <v>146</v>
      </c>
      <c r="G11" s="145" t="s">
        <v>147</v>
      </c>
      <c r="H11" s="120" t="s">
        <v>148</v>
      </c>
      <c r="I11" s="120" t="s">
        <v>118</v>
      </c>
      <c r="J11" s="120" t="s">
        <v>149</v>
      </c>
      <c r="K11" s="120" t="s">
        <v>150</v>
      </c>
      <c r="L11" s="120" t="s">
        <v>151</v>
      </c>
      <c r="M11" s="120" t="s">
        <v>99</v>
      </c>
      <c r="N11" s="120" t="s">
        <v>99</v>
      </c>
      <c r="O11" s="120">
        <v>20</v>
      </c>
      <c r="P11" s="120" t="s">
        <v>101</v>
      </c>
      <c r="Q11" s="124">
        <v>0</v>
      </c>
      <c r="R11" s="124">
        <v>0</v>
      </c>
      <c r="S11" s="124"/>
      <c r="T11" s="125"/>
      <c r="U11" s="126"/>
      <c r="V11" s="126"/>
      <c r="W11" s="126"/>
      <c r="X11" s="126"/>
      <c r="Y11" s="126"/>
      <c r="Z11" s="126"/>
      <c r="AA11" s="127"/>
    </row>
    <row r="12" spans="1:29" s="2" customFormat="1" ht="96.6" x14ac:dyDescent="0.3">
      <c r="A12" s="125">
        <v>7</v>
      </c>
      <c r="B12" s="126" t="s">
        <v>98</v>
      </c>
      <c r="C12" s="120">
        <v>14395544</v>
      </c>
      <c r="D12" s="120" t="s">
        <v>152</v>
      </c>
      <c r="E12" s="120" t="s">
        <v>153</v>
      </c>
      <c r="F12" s="120" t="s">
        <v>154</v>
      </c>
      <c r="G12" s="145" t="s">
        <v>155</v>
      </c>
      <c r="H12" s="120" t="s">
        <v>156</v>
      </c>
      <c r="I12" s="120" t="s">
        <v>103</v>
      </c>
      <c r="J12" s="120" t="s">
        <v>104</v>
      </c>
      <c r="K12" s="120" t="s">
        <v>157</v>
      </c>
      <c r="L12" s="120" t="s">
        <v>158</v>
      </c>
      <c r="M12" s="120" t="s">
        <v>99</v>
      </c>
      <c r="N12" s="120" t="s">
        <v>99</v>
      </c>
      <c r="O12" s="120">
        <v>23</v>
      </c>
      <c r="P12" s="120" t="s">
        <v>101</v>
      </c>
      <c r="Q12" s="124">
        <v>0</v>
      </c>
      <c r="R12" s="124">
        <v>0</v>
      </c>
      <c r="S12" s="124"/>
      <c r="T12" s="125"/>
      <c r="U12" s="126"/>
      <c r="V12" s="126"/>
      <c r="W12" s="126"/>
      <c r="X12" s="126"/>
      <c r="Y12" s="126"/>
      <c r="Z12" s="126"/>
      <c r="AA12" s="127"/>
    </row>
    <row r="13" spans="1:29" s="1" customFormat="1" ht="42.75" customHeight="1" x14ac:dyDescent="0.3">
      <c r="A13" s="125">
        <v>8</v>
      </c>
      <c r="B13" s="126" t="s">
        <v>98</v>
      </c>
      <c r="C13" s="120">
        <v>1019023809</v>
      </c>
      <c r="D13" s="120" t="s">
        <v>159</v>
      </c>
      <c r="E13" s="120" t="s">
        <v>160</v>
      </c>
      <c r="F13" s="120" t="s">
        <v>161</v>
      </c>
      <c r="G13" s="145" t="s">
        <v>162</v>
      </c>
      <c r="H13" s="120" t="s">
        <v>163</v>
      </c>
      <c r="I13" s="120" t="s">
        <v>103</v>
      </c>
      <c r="J13" s="120" t="s">
        <v>104</v>
      </c>
      <c r="K13" s="120" t="s">
        <v>164</v>
      </c>
      <c r="L13" s="120" t="s">
        <v>165</v>
      </c>
      <c r="M13" s="120" t="s">
        <v>166</v>
      </c>
      <c r="N13" s="120" t="s">
        <v>99</v>
      </c>
      <c r="O13" s="120">
        <v>35</v>
      </c>
      <c r="P13" s="120" t="s">
        <v>101</v>
      </c>
      <c r="Q13" s="124">
        <v>0</v>
      </c>
      <c r="R13" s="124">
        <v>0</v>
      </c>
      <c r="S13" s="124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55.2" x14ac:dyDescent="0.3">
      <c r="A14" s="125">
        <v>9</v>
      </c>
      <c r="B14" s="126" t="s">
        <v>98</v>
      </c>
      <c r="C14" s="120">
        <v>52155012</v>
      </c>
      <c r="D14" s="120" t="s">
        <v>167</v>
      </c>
      <c r="E14" s="120" t="s">
        <v>168</v>
      </c>
      <c r="F14" s="120" t="s">
        <v>169</v>
      </c>
      <c r="G14" s="145" t="s">
        <v>170</v>
      </c>
      <c r="H14" s="120" t="s">
        <v>171</v>
      </c>
      <c r="I14" s="120" t="s">
        <v>103</v>
      </c>
      <c r="J14" s="120" t="s">
        <v>104</v>
      </c>
      <c r="K14" s="120" t="s">
        <v>172</v>
      </c>
      <c r="L14" s="120" t="s">
        <v>173</v>
      </c>
      <c r="M14" s="120" t="s">
        <v>99</v>
      </c>
      <c r="N14" s="120" t="s">
        <v>99</v>
      </c>
      <c r="O14" s="120">
        <v>20</v>
      </c>
      <c r="P14" s="120" t="s">
        <v>101</v>
      </c>
      <c r="Q14" s="124">
        <v>0</v>
      </c>
      <c r="R14" s="124">
        <v>0</v>
      </c>
      <c r="S14" s="124"/>
      <c r="T14" s="125"/>
      <c r="U14" s="126"/>
      <c r="V14" s="126"/>
      <c r="W14" s="126"/>
      <c r="X14" s="126"/>
      <c r="Y14" s="126"/>
      <c r="Z14" s="126"/>
      <c r="AA14" s="127"/>
    </row>
    <row r="15" spans="1:29" s="2" customFormat="1" ht="14.4" x14ac:dyDescent="0.3">
      <c r="A15" s="125">
        <v>13</v>
      </c>
      <c r="B15" s="126"/>
      <c r="C15" s="120"/>
      <c r="D15" s="120"/>
      <c r="E15" s="120"/>
      <c r="F15" s="120"/>
      <c r="G15" s="145"/>
      <c r="H15" s="120"/>
      <c r="I15" s="120"/>
      <c r="J15" s="120"/>
      <c r="K15" s="120"/>
      <c r="L15" s="120"/>
      <c r="M15" s="120"/>
      <c r="N15" s="120"/>
      <c r="O15" s="120"/>
      <c r="P15" s="120"/>
      <c r="Q15" s="124"/>
      <c r="R15" s="124"/>
      <c r="S15" s="124"/>
      <c r="T15" s="125"/>
      <c r="U15" s="126"/>
      <c r="V15" s="126"/>
      <c r="W15" s="126"/>
      <c r="X15" s="126"/>
      <c r="Y15" s="126"/>
      <c r="Z15" s="126"/>
      <c r="AA15" s="127"/>
    </row>
    <row r="16" spans="1:29" s="2" customFormat="1" ht="14.4" x14ac:dyDescent="0.3">
      <c r="A16" s="125">
        <v>14</v>
      </c>
      <c r="B16" s="126"/>
      <c r="C16" s="120"/>
      <c r="D16" s="120"/>
      <c r="E16" s="120"/>
      <c r="F16" s="120"/>
      <c r="G16" s="145"/>
      <c r="H16" s="120"/>
      <c r="I16" s="120"/>
      <c r="J16" s="120"/>
      <c r="K16" s="120"/>
      <c r="L16" s="120"/>
      <c r="M16" s="120"/>
      <c r="N16" s="120"/>
      <c r="O16" s="120"/>
      <c r="P16" s="120"/>
      <c r="Q16" s="124"/>
      <c r="R16" s="124"/>
      <c r="S16" s="124"/>
      <c r="T16" s="125"/>
      <c r="U16" s="126"/>
      <c r="V16" s="126"/>
      <c r="W16" s="126"/>
      <c r="X16" s="126"/>
      <c r="Y16" s="126"/>
      <c r="Z16" s="126"/>
      <c r="AA16" s="127"/>
    </row>
    <row r="17" spans="1:27" s="2" customFormat="1" ht="14.4" x14ac:dyDescent="0.3">
      <c r="A17" s="125">
        <v>15</v>
      </c>
      <c r="B17" s="126"/>
      <c r="C17" s="120"/>
      <c r="D17" s="120"/>
      <c r="E17" s="120"/>
      <c r="F17" s="120"/>
      <c r="G17" s="145"/>
      <c r="H17" s="120"/>
      <c r="I17" s="120"/>
      <c r="J17" s="120"/>
      <c r="K17" s="120"/>
      <c r="L17" s="120"/>
      <c r="M17" s="120"/>
      <c r="N17" s="120"/>
      <c r="O17" s="120"/>
      <c r="P17" s="120"/>
      <c r="Q17" s="124"/>
      <c r="R17" s="124"/>
      <c r="S17" s="124"/>
      <c r="T17" s="125"/>
      <c r="U17" s="126"/>
      <c r="V17" s="126"/>
      <c r="W17" s="126"/>
      <c r="X17" s="126"/>
      <c r="Y17" s="126"/>
      <c r="Z17" s="126"/>
      <c r="AA17" s="127"/>
    </row>
    <row r="18" spans="1:27" s="1" customFormat="1" x14ac:dyDescent="0.3">
      <c r="A18" s="125">
        <v>16</v>
      </c>
      <c r="B18" s="126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4"/>
      <c r="R18" s="124"/>
      <c r="S18" s="124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x14ac:dyDescent="0.3">
      <c r="A19" s="125">
        <v>17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4"/>
      <c r="R19" s="124"/>
      <c r="S19" s="124"/>
      <c r="T19" s="125"/>
      <c r="U19" s="126"/>
      <c r="V19" s="126"/>
      <c r="W19" s="126"/>
      <c r="X19" s="126"/>
      <c r="Y19" s="126"/>
      <c r="Z19" s="126"/>
      <c r="AA19" s="127"/>
    </row>
    <row r="20" spans="1:27" s="2" customFormat="1" x14ac:dyDescent="0.3">
      <c r="A20" s="125">
        <v>18</v>
      </c>
      <c r="B20" s="126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4"/>
      <c r="R20" s="124"/>
      <c r="S20" s="124"/>
      <c r="T20" s="125"/>
      <c r="U20" s="126"/>
      <c r="V20" s="126"/>
      <c r="W20" s="126"/>
      <c r="X20" s="126"/>
      <c r="Y20" s="126"/>
      <c r="Z20" s="126"/>
      <c r="AA20" s="127"/>
    </row>
    <row r="21" spans="1:27" s="2" customFormat="1" x14ac:dyDescent="0.3">
      <c r="A21" s="125">
        <v>19</v>
      </c>
      <c r="B21" s="126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4"/>
      <c r="R21" s="124"/>
      <c r="S21" s="124"/>
      <c r="T21" s="125"/>
      <c r="U21" s="126"/>
      <c r="V21" s="126"/>
      <c r="W21" s="126"/>
      <c r="X21" s="126"/>
      <c r="Y21" s="126"/>
      <c r="Z21" s="126"/>
      <c r="AA21" s="127"/>
    </row>
    <row r="22" spans="1:27" s="2" customFormat="1" x14ac:dyDescent="0.3">
      <c r="A22" s="125">
        <v>20</v>
      </c>
      <c r="B22" s="126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4"/>
      <c r="R22" s="124"/>
      <c r="S22" s="124"/>
      <c r="T22" s="125"/>
      <c r="U22" s="126"/>
      <c r="V22" s="126"/>
      <c r="W22" s="126"/>
      <c r="X22" s="126"/>
      <c r="Y22" s="126"/>
      <c r="Z22" s="126"/>
      <c r="AA22" s="127"/>
    </row>
    <row r="23" spans="1:27" x14ac:dyDescent="0.25">
      <c r="A23" s="125">
        <v>21</v>
      </c>
      <c r="B23" s="131"/>
      <c r="C23" s="132"/>
      <c r="D23" s="132"/>
      <c r="E23" s="133"/>
      <c r="F23" s="133"/>
      <c r="G23" s="133"/>
      <c r="H23" s="133"/>
      <c r="I23" s="150"/>
      <c r="J23" s="133"/>
      <c r="K23" s="131"/>
      <c r="L23" s="131"/>
      <c r="M23" s="131"/>
      <c r="N23" s="131"/>
      <c r="O23" s="131"/>
      <c r="P23" s="131"/>
      <c r="Q23" s="134"/>
      <c r="R23" s="134"/>
      <c r="S23" s="134"/>
      <c r="T23" s="135"/>
      <c r="U23" s="131"/>
      <c r="V23" s="131"/>
      <c r="W23" s="131"/>
      <c r="X23" s="131"/>
      <c r="Y23" s="131"/>
      <c r="Z23" s="131"/>
      <c r="AA23" s="136"/>
    </row>
    <row r="24" spans="1:27" x14ac:dyDescent="0.25">
      <c r="A24" s="125">
        <v>22</v>
      </c>
      <c r="B24" s="131"/>
      <c r="C24" s="132"/>
      <c r="D24" s="132"/>
      <c r="E24" s="133"/>
      <c r="F24" s="133"/>
      <c r="G24" s="133"/>
      <c r="H24" s="133"/>
      <c r="I24" s="150"/>
      <c r="J24" s="133"/>
      <c r="K24" s="131"/>
      <c r="L24" s="131"/>
      <c r="M24" s="131"/>
      <c r="N24" s="131"/>
      <c r="O24" s="131"/>
      <c r="P24" s="131"/>
      <c r="Q24" s="134"/>
      <c r="R24" s="134"/>
      <c r="S24" s="134"/>
      <c r="T24" s="135"/>
      <c r="U24" s="131"/>
      <c r="V24" s="131"/>
      <c r="W24" s="131"/>
      <c r="X24" s="131"/>
      <c r="Y24" s="131"/>
      <c r="Z24" s="131"/>
      <c r="AA24" s="136"/>
    </row>
    <row r="25" spans="1:27" x14ac:dyDescent="0.25">
      <c r="A25" s="125">
        <v>23</v>
      </c>
      <c r="B25" s="131"/>
      <c r="C25" s="132"/>
      <c r="D25" s="132"/>
      <c r="E25" s="133"/>
      <c r="F25" s="133"/>
      <c r="G25" s="133"/>
      <c r="H25" s="133"/>
      <c r="I25" s="150"/>
      <c r="J25" s="133"/>
      <c r="K25" s="131"/>
      <c r="L25" s="131"/>
      <c r="M25" s="131"/>
      <c r="N25" s="131"/>
      <c r="O25" s="131"/>
      <c r="P25" s="131"/>
      <c r="Q25" s="134"/>
      <c r="R25" s="134"/>
      <c r="S25" s="134"/>
      <c r="T25" s="135"/>
      <c r="U25" s="131"/>
      <c r="V25" s="131"/>
      <c r="W25" s="131"/>
      <c r="X25" s="131"/>
      <c r="Y25" s="131"/>
      <c r="Z25" s="131"/>
      <c r="AA25" s="136"/>
    </row>
    <row r="26" spans="1:27" x14ac:dyDescent="0.25">
      <c r="A26" s="125">
        <v>24</v>
      </c>
      <c r="B26" s="131"/>
      <c r="C26" s="132"/>
      <c r="D26" s="132"/>
      <c r="E26" s="133"/>
      <c r="F26" s="133"/>
      <c r="G26" s="133"/>
      <c r="H26" s="133"/>
      <c r="I26" s="150"/>
      <c r="J26" s="133"/>
      <c r="K26" s="131"/>
      <c r="L26" s="131"/>
      <c r="M26" s="131"/>
      <c r="N26" s="131"/>
      <c r="O26" s="131"/>
      <c r="P26" s="131"/>
      <c r="Q26" s="134"/>
      <c r="R26" s="134"/>
      <c r="S26" s="134"/>
      <c r="T26" s="135"/>
      <c r="U26" s="131"/>
      <c r="V26" s="131"/>
      <c r="W26" s="131"/>
      <c r="X26" s="131"/>
      <c r="Y26" s="131"/>
      <c r="Z26" s="131"/>
      <c r="AA26" s="136"/>
    </row>
    <row r="27" spans="1:27" x14ac:dyDescent="0.25">
      <c r="A27" s="125">
        <v>25</v>
      </c>
      <c r="B27" s="131"/>
      <c r="C27" s="132"/>
      <c r="D27" s="132"/>
      <c r="E27" s="133" t="str">
        <f>TRIM(RIGHT(SUBSTITUTE(E26,"-", REPT("-",LEN(E26))),LEN(E26)))</f>
        <v/>
      </c>
      <c r="F27" s="133"/>
      <c r="G27" s="133"/>
      <c r="H27" s="133"/>
      <c r="I27" s="150"/>
      <c r="J27" s="133"/>
      <c r="K27" s="131"/>
      <c r="L27" s="131"/>
      <c r="M27" s="131"/>
      <c r="N27" s="131"/>
      <c r="O27" s="131"/>
      <c r="P27" s="131"/>
      <c r="Q27" s="134"/>
      <c r="R27" s="134"/>
      <c r="S27" s="134"/>
      <c r="T27" s="135"/>
      <c r="U27" s="131"/>
      <c r="V27" s="131"/>
      <c r="W27" s="131"/>
      <c r="X27" s="131"/>
      <c r="Y27" s="131"/>
      <c r="Z27" s="131"/>
      <c r="AA27" s="136"/>
    </row>
    <row r="28" spans="1:27" ht="15.6" x14ac:dyDescent="0.25">
      <c r="A28" s="125">
        <v>26</v>
      </c>
      <c r="B28" s="131"/>
      <c r="C28" s="132"/>
      <c r="D28" s="132"/>
      <c r="E28" s="137" t="str">
        <f>RIGHT(E26,1)</f>
        <v/>
      </c>
      <c r="F28" s="133"/>
      <c r="G28" s="133"/>
      <c r="H28" s="133"/>
      <c r="I28" s="150"/>
      <c r="J28" s="133"/>
      <c r="K28" s="131"/>
      <c r="L28" s="131"/>
      <c r="M28" s="131"/>
      <c r="N28" s="131"/>
      <c r="O28" s="131"/>
      <c r="P28" s="131"/>
      <c r="Q28" s="134"/>
      <c r="R28" s="134"/>
      <c r="S28" s="134"/>
      <c r="T28" s="135"/>
      <c r="U28" s="131"/>
      <c r="V28" s="131"/>
      <c r="W28" s="131"/>
      <c r="X28" s="131"/>
      <c r="Y28" s="131"/>
      <c r="Z28" s="131"/>
      <c r="AA28" s="136"/>
    </row>
    <row r="29" spans="1:27" x14ac:dyDescent="0.25">
      <c r="A29" s="125">
        <v>27</v>
      </c>
      <c r="B29" s="131"/>
      <c r="C29" s="132"/>
      <c r="D29" s="132"/>
      <c r="E29" s="133"/>
      <c r="F29" s="133"/>
      <c r="G29" s="133"/>
      <c r="H29" s="133"/>
      <c r="I29" s="150"/>
      <c r="J29" s="133"/>
      <c r="K29" s="131"/>
      <c r="L29" s="131"/>
      <c r="M29" s="131"/>
      <c r="N29" s="131"/>
      <c r="O29" s="131"/>
      <c r="P29" s="131"/>
      <c r="Q29" s="134"/>
      <c r="R29" s="134"/>
      <c r="S29" s="134"/>
      <c r="T29" s="135"/>
      <c r="U29" s="131"/>
      <c r="V29" s="131"/>
      <c r="W29" s="131"/>
      <c r="X29" s="131"/>
      <c r="Y29" s="131"/>
      <c r="Z29" s="131"/>
      <c r="AA29" s="136"/>
    </row>
    <row r="30" spans="1:27" x14ac:dyDescent="0.25">
      <c r="A30" s="125">
        <v>28</v>
      </c>
      <c r="B30" s="131"/>
      <c r="C30" s="132"/>
      <c r="D30" s="132"/>
      <c r="E30" s="133"/>
      <c r="F30" s="133"/>
      <c r="G30" s="133"/>
      <c r="H30" s="133"/>
      <c r="I30" s="150"/>
      <c r="J30" s="133"/>
      <c r="K30" s="131"/>
      <c r="L30" s="131"/>
      <c r="M30" s="131"/>
      <c r="N30" s="131"/>
      <c r="O30" s="131"/>
      <c r="P30" s="131"/>
      <c r="Q30" s="134"/>
      <c r="R30" s="134"/>
      <c r="S30" s="134"/>
      <c r="T30" s="135"/>
      <c r="U30" s="131"/>
      <c r="V30" s="131"/>
      <c r="W30" s="131"/>
      <c r="X30" s="131"/>
      <c r="Y30" s="131"/>
      <c r="Z30" s="131"/>
      <c r="AA30" s="136"/>
    </row>
    <row r="31" spans="1:27" x14ac:dyDescent="0.25">
      <c r="A31" s="125">
        <v>29</v>
      </c>
      <c r="B31" s="131"/>
      <c r="C31" s="132"/>
      <c r="D31" s="132"/>
      <c r="E31" s="133"/>
      <c r="F31" s="133"/>
      <c r="G31" s="133"/>
      <c r="H31" s="133"/>
      <c r="I31" s="150"/>
      <c r="J31" s="133"/>
      <c r="K31" s="131"/>
      <c r="L31" s="131"/>
      <c r="M31" s="131"/>
      <c r="N31" s="131"/>
      <c r="O31" s="131"/>
      <c r="P31" s="131"/>
      <c r="Q31" s="134"/>
      <c r="R31" s="134"/>
      <c r="S31" s="134"/>
      <c r="T31" s="135"/>
      <c r="U31" s="131"/>
      <c r="V31" s="131"/>
      <c r="W31" s="131"/>
      <c r="X31" s="131"/>
      <c r="Y31" s="131"/>
      <c r="Z31" s="131"/>
      <c r="AA31" s="136"/>
    </row>
    <row r="32" spans="1:27" x14ac:dyDescent="0.25">
      <c r="A32" s="125">
        <v>30</v>
      </c>
      <c r="B32" s="131"/>
      <c r="C32" s="132"/>
      <c r="D32" s="132"/>
      <c r="E32" s="133"/>
      <c r="F32" s="133"/>
      <c r="G32" s="133"/>
      <c r="H32" s="133"/>
      <c r="I32" s="150"/>
      <c r="J32" s="133"/>
      <c r="K32" s="131"/>
      <c r="L32" s="131"/>
      <c r="M32" s="131"/>
      <c r="N32" s="131"/>
      <c r="O32" s="131"/>
      <c r="P32" s="131"/>
      <c r="Q32" s="134"/>
      <c r="R32" s="134"/>
      <c r="S32" s="134"/>
      <c r="T32" s="135"/>
      <c r="U32" s="131"/>
      <c r="V32" s="131"/>
      <c r="W32" s="131"/>
      <c r="X32" s="131"/>
      <c r="Y32" s="131"/>
      <c r="Z32" s="131"/>
      <c r="AA32" s="136"/>
    </row>
    <row r="33" spans="1:27" x14ac:dyDescent="0.25">
      <c r="A33" s="125">
        <v>31</v>
      </c>
      <c r="B33" s="131"/>
      <c r="C33" s="132"/>
      <c r="D33" s="132"/>
      <c r="E33" s="133"/>
      <c r="F33" s="133"/>
      <c r="G33" s="133"/>
      <c r="H33" s="133"/>
      <c r="I33" s="150"/>
      <c r="J33" s="133"/>
      <c r="K33" s="131"/>
      <c r="L33" s="131"/>
      <c r="M33" s="131"/>
      <c r="N33" s="131"/>
      <c r="O33" s="131"/>
      <c r="P33" s="131"/>
      <c r="Q33" s="134"/>
      <c r="R33" s="134"/>
      <c r="S33" s="134"/>
      <c r="T33" s="135"/>
      <c r="U33" s="131"/>
      <c r="V33" s="131"/>
      <c r="W33" s="131"/>
      <c r="X33" s="131"/>
      <c r="Y33" s="131"/>
      <c r="Z33" s="131"/>
      <c r="AA33" s="136"/>
    </row>
    <row r="34" spans="1:27" x14ac:dyDescent="0.25">
      <c r="A34" s="125">
        <v>32</v>
      </c>
      <c r="B34" s="131"/>
      <c r="C34" s="132"/>
      <c r="D34" s="132"/>
      <c r="E34" s="133"/>
      <c r="F34" s="133"/>
      <c r="G34" s="133"/>
      <c r="H34" s="133"/>
      <c r="I34" s="150"/>
      <c r="J34" s="133"/>
      <c r="K34" s="131"/>
      <c r="L34" s="131"/>
      <c r="M34" s="131"/>
      <c r="N34" s="131"/>
      <c r="O34" s="131"/>
      <c r="P34" s="131"/>
      <c r="Q34" s="134"/>
      <c r="R34" s="134"/>
      <c r="S34" s="134"/>
      <c r="T34" s="135"/>
      <c r="U34" s="131"/>
      <c r="V34" s="131"/>
      <c r="W34" s="131"/>
      <c r="X34" s="131"/>
      <c r="Y34" s="131"/>
      <c r="Z34" s="131"/>
      <c r="AA34" s="136"/>
    </row>
    <row r="35" spans="1:27" x14ac:dyDescent="0.25">
      <c r="A35" s="125">
        <v>33</v>
      </c>
      <c r="B35" s="131"/>
      <c r="C35" s="132"/>
      <c r="D35" s="132"/>
      <c r="E35" s="133"/>
      <c r="F35" s="133"/>
      <c r="G35" s="133"/>
      <c r="H35" s="133"/>
      <c r="I35" s="150"/>
      <c r="J35" s="133"/>
      <c r="K35" s="131"/>
      <c r="L35" s="131"/>
      <c r="M35" s="131"/>
      <c r="N35" s="131"/>
      <c r="O35" s="131"/>
      <c r="P35" s="131"/>
      <c r="Q35" s="134"/>
      <c r="R35" s="134"/>
      <c r="S35" s="134"/>
      <c r="T35" s="135"/>
      <c r="U35" s="131"/>
      <c r="V35" s="131"/>
      <c r="W35" s="131"/>
      <c r="X35" s="131"/>
      <c r="Y35" s="131"/>
      <c r="Z35" s="131"/>
      <c r="AA35" s="136"/>
    </row>
    <row r="36" spans="1:27" x14ac:dyDescent="0.25">
      <c r="A36" s="125">
        <v>34</v>
      </c>
      <c r="B36" s="131"/>
      <c r="C36" s="132"/>
      <c r="D36" s="132"/>
      <c r="E36" s="133"/>
      <c r="F36" s="133"/>
      <c r="G36" s="133"/>
      <c r="H36" s="133"/>
      <c r="I36" s="150"/>
      <c r="J36" s="133"/>
      <c r="K36" s="131"/>
      <c r="L36" s="131"/>
      <c r="M36" s="131"/>
      <c r="N36" s="131"/>
      <c r="O36" s="131"/>
      <c r="P36" s="131"/>
      <c r="Q36" s="134"/>
      <c r="R36" s="134"/>
      <c r="S36" s="134"/>
      <c r="T36" s="135"/>
      <c r="U36" s="131"/>
      <c r="V36" s="131"/>
      <c r="W36" s="131"/>
      <c r="X36" s="131"/>
      <c r="Y36" s="131"/>
      <c r="Z36" s="131"/>
      <c r="AA36" s="136"/>
    </row>
    <row r="37" spans="1:27" x14ac:dyDescent="0.25">
      <c r="A37" s="125">
        <v>35</v>
      </c>
      <c r="B37" s="131"/>
      <c r="C37" s="132"/>
      <c r="D37" s="132"/>
      <c r="E37" s="133"/>
      <c r="F37" s="133"/>
      <c r="G37" s="133"/>
      <c r="H37" s="133"/>
      <c r="I37" s="150"/>
      <c r="J37" s="133"/>
      <c r="K37" s="131"/>
      <c r="L37" s="131"/>
      <c r="M37" s="131"/>
      <c r="N37" s="131"/>
      <c r="O37" s="131"/>
      <c r="P37" s="131"/>
      <c r="Q37" s="134"/>
      <c r="R37" s="134"/>
      <c r="S37" s="134"/>
      <c r="T37" s="135"/>
      <c r="U37" s="131"/>
      <c r="V37" s="131"/>
      <c r="W37" s="131"/>
      <c r="X37" s="131"/>
      <c r="Y37" s="131"/>
      <c r="Z37" s="131"/>
      <c r="AA37" s="136"/>
    </row>
    <row r="38" spans="1:27" x14ac:dyDescent="0.25">
      <c r="A38" s="125">
        <v>36</v>
      </c>
      <c r="B38" s="131"/>
      <c r="C38" s="132"/>
      <c r="D38" s="132"/>
      <c r="E38" s="133"/>
      <c r="F38" s="133"/>
      <c r="G38" s="133"/>
      <c r="H38" s="133"/>
      <c r="I38" s="150"/>
      <c r="J38" s="133"/>
      <c r="K38" s="131"/>
      <c r="L38" s="131"/>
      <c r="M38" s="131"/>
      <c r="N38" s="131"/>
      <c r="O38" s="131"/>
      <c r="P38" s="131"/>
      <c r="Q38" s="134"/>
      <c r="R38" s="134"/>
      <c r="S38" s="134"/>
      <c r="T38" s="135"/>
      <c r="U38" s="131"/>
      <c r="V38" s="131"/>
      <c r="W38" s="131"/>
      <c r="X38" s="131"/>
      <c r="Y38" s="131"/>
      <c r="Z38" s="131"/>
      <c r="AA38" s="136"/>
    </row>
    <row r="39" spans="1:27" x14ac:dyDescent="0.25">
      <c r="A39" s="125">
        <v>37</v>
      </c>
      <c r="B39" s="131"/>
      <c r="C39" s="132"/>
      <c r="D39" s="132"/>
      <c r="E39" s="133"/>
      <c r="F39" s="133"/>
      <c r="G39" s="133"/>
      <c r="H39" s="133"/>
      <c r="I39" s="150"/>
      <c r="J39" s="133"/>
      <c r="K39" s="131"/>
      <c r="L39" s="131"/>
      <c r="M39" s="131"/>
      <c r="N39" s="131"/>
      <c r="O39" s="131"/>
      <c r="P39" s="131"/>
      <c r="Q39" s="134"/>
      <c r="R39" s="134"/>
      <c r="S39" s="134"/>
      <c r="T39" s="135"/>
      <c r="U39" s="131"/>
      <c r="V39" s="131"/>
      <c r="W39" s="131"/>
      <c r="X39" s="131"/>
      <c r="Y39" s="131"/>
      <c r="Z39" s="131"/>
      <c r="AA39" s="136"/>
    </row>
    <row r="40" spans="1:27" x14ac:dyDescent="0.25">
      <c r="A40" s="125">
        <v>38</v>
      </c>
      <c r="B40" s="131"/>
      <c r="C40" s="132"/>
      <c r="D40" s="132"/>
      <c r="E40" s="133"/>
      <c r="F40" s="133"/>
      <c r="G40" s="133"/>
      <c r="H40" s="133"/>
      <c r="I40" s="150"/>
      <c r="J40" s="133"/>
      <c r="K40" s="131"/>
      <c r="L40" s="131"/>
      <c r="M40" s="131"/>
      <c r="N40" s="131"/>
      <c r="O40" s="131"/>
      <c r="P40" s="131"/>
      <c r="Q40" s="134"/>
      <c r="R40" s="134"/>
      <c r="S40" s="134"/>
      <c r="T40" s="135"/>
      <c r="U40" s="131"/>
      <c r="V40" s="131"/>
      <c r="W40" s="131"/>
      <c r="X40" s="131"/>
      <c r="Y40" s="131"/>
      <c r="Z40" s="131"/>
      <c r="AA40" s="136"/>
    </row>
    <row r="41" spans="1:27" x14ac:dyDescent="0.25">
      <c r="A41" s="125">
        <v>39</v>
      </c>
      <c r="B41" s="131"/>
      <c r="C41" s="132"/>
      <c r="D41" s="132"/>
      <c r="E41" s="133"/>
      <c r="F41" s="133"/>
      <c r="G41" s="133"/>
      <c r="H41" s="133"/>
      <c r="I41" s="150"/>
      <c r="J41" s="133"/>
      <c r="K41" s="131"/>
      <c r="L41" s="131"/>
      <c r="M41" s="131"/>
      <c r="N41" s="131"/>
      <c r="O41" s="131"/>
      <c r="P41" s="131"/>
      <c r="Q41" s="134"/>
      <c r="R41" s="134"/>
      <c r="S41" s="134"/>
      <c r="T41" s="135"/>
      <c r="U41" s="131"/>
      <c r="V41" s="131"/>
      <c r="W41" s="131"/>
      <c r="X41" s="131"/>
      <c r="Y41" s="131"/>
      <c r="Z41" s="131"/>
      <c r="AA41" s="136"/>
    </row>
    <row r="42" spans="1:27" x14ac:dyDescent="0.25">
      <c r="A42" s="125">
        <v>40</v>
      </c>
      <c r="B42" s="131"/>
      <c r="C42" s="132"/>
      <c r="D42" s="132"/>
      <c r="E42" s="133"/>
      <c r="F42" s="133"/>
      <c r="G42" s="133"/>
      <c r="H42" s="133"/>
      <c r="I42" s="150"/>
      <c r="J42" s="133"/>
      <c r="K42" s="131"/>
      <c r="L42" s="131"/>
      <c r="M42" s="131"/>
      <c r="N42" s="131"/>
      <c r="O42" s="131"/>
      <c r="P42" s="131"/>
      <c r="Q42" s="134"/>
      <c r="R42" s="134"/>
      <c r="S42" s="134"/>
      <c r="T42" s="135"/>
      <c r="U42" s="131"/>
      <c r="V42" s="131"/>
      <c r="W42" s="131"/>
      <c r="X42" s="131"/>
      <c r="Y42" s="131"/>
      <c r="Z42" s="131"/>
      <c r="AA42" s="136"/>
    </row>
    <row r="43" spans="1:27" x14ac:dyDescent="0.25">
      <c r="A43" s="125">
        <v>41</v>
      </c>
      <c r="B43" s="131"/>
      <c r="C43" s="132"/>
      <c r="D43" s="132"/>
      <c r="E43" s="133"/>
      <c r="F43" s="133"/>
      <c r="G43" s="133"/>
      <c r="H43" s="133"/>
      <c r="I43" s="150"/>
      <c r="J43" s="133"/>
      <c r="K43" s="131"/>
      <c r="L43" s="131"/>
      <c r="M43" s="131"/>
      <c r="N43" s="131"/>
      <c r="O43" s="131"/>
      <c r="P43" s="131"/>
      <c r="Q43" s="134"/>
      <c r="R43" s="134"/>
      <c r="S43" s="134"/>
      <c r="T43" s="135"/>
      <c r="U43" s="131"/>
      <c r="V43" s="131"/>
      <c r="W43" s="131"/>
      <c r="X43" s="131"/>
      <c r="Y43" s="131"/>
      <c r="Z43" s="131"/>
      <c r="AA43" s="136"/>
    </row>
    <row r="44" spans="1:27" x14ac:dyDescent="0.25">
      <c r="A44" s="125">
        <v>42</v>
      </c>
      <c r="B44" s="131"/>
      <c r="C44" s="132"/>
      <c r="D44" s="132"/>
      <c r="E44" s="133"/>
      <c r="F44" s="133"/>
      <c r="G44" s="133"/>
      <c r="H44" s="133"/>
      <c r="I44" s="150"/>
      <c r="J44" s="133"/>
      <c r="K44" s="131"/>
      <c r="L44" s="131"/>
      <c r="M44" s="131"/>
      <c r="N44" s="131"/>
      <c r="O44" s="131"/>
      <c r="P44" s="131"/>
      <c r="Q44" s="134"/>
      <c r="R44" s="134"/>
      <c r="S44" s="134"/>
      <c r="T44" s="135"/>
      <c r="U44" s="131"/>
      <c r="V44" s="131"/>
      <c r="W44" s="131"/>
      <c r="X44" s="131"/>
      <c r="Y44" s="131"/>
      <c r="Z44" s="131"/>
      <c r="AA44" s="136"/>
    </row>
    <row r="45" spans="1:27" x14ac:dyDescent="0.25">
      <c r="A45" s="125">
        <v>43</v>
      </c>
      <c r="B45" s="131"/>
      <c r="C45" s="132"/>
      <c r="D45" s="132"/>
      <c r="E45" s="133"/>
      <c r="F45" s="133"/>
      <c r="G45" s="133"/>
      <c r="H45" s="133"/>
      <c r="I45" s="150"/>
      <c r="J45" s="133"/>
      <c r="K45" s="131"/>
      <c r="L45" s="131"/>
      <c r="M45" s="131"/>
      <c r="N45" s="131"/>
      <c r="O45" s="131"/>
      <c r="P45" s="131"/>
      <c r="Q45" s="134"/>
      <c r="R45" s="134"/>
      <c r="S45" s="134"/>
      <c r="T45" s="135"/>
      <c r="U45" s="131"/>
      <c r="V45" s="131"/>
      <c r="W45" s="131"/>
      <c r="X45" s="131"/>
      <c r="Y45" s="131"/>
      <c r="Z45" s="131"/>
      <c r="AA45" s="136"/>
    </row>
    <row r="46" spans="1:27" x14ac:dyDescent="0.25">
      <c r="A46" s="125">
        <v>44</v>
      </c>
      <c r="B46" s="131"/>
      <c r="C46" s="132"/>
      <c r="D46" s="132"/>
      <c r="E46" s="133"/>
      <c r="F46" s="133"/>
      <c r="G46" s="133"/>
      <c r="H46" s="133"/>
      <c r="I46" s="150"/>
      <c r="J46" s="133"/>
      <c r="K46" s="131"/>
      <c r="L46" s="131"/>
      <c r="M46" s="131"/>
      <c r="N46" s="131"/>
      <c r="O46" s="131"/>
      <c r="P46" s="131"/>
      <c r="Q46" s="134"/>
      <c r="R46" s="134"/>
      <c r="S46" s="134"/>
      <c r="T46" s="135"/>
      <c r="U46" s="131"/>
      <c r="V46" s="131"/>
      <c r="W46" s="131"/>
      <c r="X46" s="131"/>
      <c r="Y46" s="131"/>
      <c r="Z46" s="131"/>
      <c r="AA46" s="136"/>
    </row>
    <row r="47" spans="1:27" x14ac:dyDescent="0.25">
      <c r="A47" s="125">
        <v>45</v>
      </c>
      <c r="B47" s="131"/>
      <c r="C47" s="132"/>
      <c r="D47" s="132"/>
      <c r="E47" s="133"/>
      <c r="F47" s="133"/>
      <c r="G47" s="133"/>
      <c r="H47" s="133"/>
      <c r="I47" s="150"/>
      <c r="J47" s="133"/>
      <c r="K47" s="131"/>
      <c r="L47" s="131"/>
      <c r="M47" s="131"/>
      <c r="N47" s="131"/>
      <c r="O47" s="131"/>
      <c r="P47" s="131"/>
      <c r="Q47" s="134"/>
      <c r="R47" s="134"/>
      <c r="S47" s="134"/>
      <c r="T47" s="135"/>
      <c r="U47" s="131"/>
      <c r="V47" s="131"/>
      <c r="W47" s="131"/>
      <c r="X47" s="131"/>
      <c r="Y47" s="131"/>
      <c r="Z47" s="131"/>
      <c r="AA47" s="136"/>
    </row>
    <row r="48" spans="1:27" x14ac:dyDescent="0.25">
      <c r="A48" s="125">
        <v>46</v>
      </c>
      <c r="B48" s="131"/>
      <c r="C48" s="132"/>
      <c r="D48" s="132"/>
      <c r="E48" s="133"/>
      <c r="F48" s="133"/>
      <c r="G48" s="133"/>
      <c r="H48" s="133"/>
      <c r="I48" s="150"/>
      <c r="J48" s="133"/>
      <c r="K48" s="131"/>
      <c r="L48" s="131"/>
      <c r="M48" s="131"/>
      <c r="N48" s="131"/>
      <c r="O48" s="131"/>
      <c r="P48" s="131"/>
      <c r="Q48" s="134"/>
      <c r="R48" s="134"/>
      <c r="S48" s="134"/>
      <c r="T48" s="135"/>
      <c r="U48" s="131"/>
      <c r="V48" s="131"/>
      <c r="W48" s="131"/>
      <c r="X48" s="131"/>
      <c r="Y48" s="131"/>
      <c r="Z48" s="131"/>
      <c r="AA48" s="136"/>
    </row>
    <row r="49" spans="1:27" x14ac:dyDescent="0.25">
      <c r="A49" s="125">
        <v>47</v>
      </c>
      <c r="B49" s="131"/>
      <c r="C49" s="132"/>
      <c r="D49" s="132"/>
      <c r="E49" s="133"/>
      <c r="F49" s="133"/>
      <c r="G49" s="133"/>
      <c r="H49" s="133"/>
      <c r="I49" s="150"/>
      <c r="J49" s="133"/>
      <c r="K49" s="131"/>
      <c r="L49" s="131"/>
      <c r="M49" s="131"/>
      <c r="N49" s="131"/>
      <c r="O49" s="131"/>
      <c r="P49" s="131"/>
      <c r="Q49" s="134"/>
      <c r="R49" s="134"/>
      <c r="S49" s="134"/>
      <c r="T49" s="135"/>
      <c r="U49" s="131"/>
      <c r="V49" s="131"/>
      <c r="W49" s="131"/>
      <c r="X49" s="131"/>
      <c r="Y49" s="131"/>
      <c r="Z49" s="131"/>
      <c r="AA49" s="136"/>
    </row>
    <row r="50" spans="1:27" x14ac:dyDescent="0.25">
      <c r="A50" s="125">
        <v>48</v>
      </c>
      <c r="B50" s="131"/>
      <c r="C50" s="132"/>
      <c r="D50" s="132"/>
      <c r="E50" s="133"/>
      <c r="F50" s="133"/>
      <c r="G50" s="133"/>
      <c r="H50" s="133"/>
      <c r="I50" s="150"/>
      <c r="J50" s="133"/>
      <c r="K50" s="131"/>
      <c r="L50" s="131"/>
      <c r="M50" s="131"/>
      <c r="N50" s="131"/>
      <c r="O50" s="131"/>
      <c r="P50" s="131"/>
      <c r="Q50" s="134"/>
      <c r="R50" s="134"/>
      <c r="S50" s="134"/>
      <c r="T50" s="135"/>
      <c r="U50" s="131"/>
      <c r="V50" s="131"/>
      <c r="W50" s="131"/>
      <c r="X50" s="131"/>
      <c r="Y50" s="131"/>
      <c r="Z50" s="131"/>
      <c r="AA50" s="136"/>
    </row>
    <row r="51" spans="1:27" x14ac:dyDescent="0.25">
      <c r="A51" s="125">
        <v>49</v>
      </c>
      <c r="B51" s="131"/>
      <c r="C51" s="132"/>
      <c r="D51" s="132"/>
      <c r="E51" s="133"/>
      <c r="F51" s="133"/>
      <c r="G51" s="133"/>
      <c r="H51" s="133"/>
      <c r="I51" s="150"/>
      <c r="J51" s="133"/>
      <c r="K51" s="131"/>
      <c r="L51" s="131"/>
      <c r="M51" s="131"/>
      <c r="N51" s="131"/>
      <c r="O51" s="131"/>
      <c r="P51" s="131"/>
      <c r="Q51" s="134"/>
      <c r="R51" s="134"/>
      <c r="S51" s="134"/>
      <c r="T51" s="135"/>
      <c r="U51" s="131"/>
      <c r="V51" s="131"/>
      <c r="W51" s="131"/>
      <c r="X51" s="131"/>
      <c r="Y51" s="131"/>
      <c r="Z51" s="131"/>
      <c r="AA51" s="136"/>
    </row>
    <row r="52" spans="1:27" ht="14.4" thickBot="1" x14ac:dyDescent="0.3">
      <c r="A52" s="138">
        <v>50</v>
      </c>
      <c r="B52" s="139"/>
      <c r="C52" s="140"/>
      <c r="D52" s="140"/>
      <c r="E52" s="141"/>
      <c r="F52" s="141"/>
      <c r="G52" s="141"/>
      <c r="H52" s="141"/>
      <c r="I52" s="151"/>
      <c r="J52" s="141"/>
      <c r="K52" s="139"/>
      <c r="L52" s="139"/>
      <c r="M52" s="139"/>
      <c r="N52" s="139"/>
      <c r="O52" s="139"/>
      <c r="P52" s="139"/>
      <c r="Q52" s="142"/>
      <c r="R52" s="142"/>
      <c r="S52" s="142"/>
      <c r="T52" s="143"/>
      <c r="U52" s="139"/>
      <c r="V52" s="139"/>
      <c r="W52" s="139"/>
      <c r="X52" s="139"/>
      <c r="Y52" s="139"/>
      <c r="Z52" s="139"/>
      <c r="AA52" s="144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</hyperlinks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34" zoomScaleNormal="100" workbookViewId="0">
      <selection activeCell="U19" sqref="U19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1"/>
      <c r="B1" s="352"/>
      <c r="C1" s="352"/>
      <c r="D1" s="352"/>
      <c r="E1" s="353"/>
      <c r="F1" s="349" t="s">
        <v>9</v>
      </c>
      <c r="G1" s="349"/>
      <c r="H1" s="349"/>
      <c r="I1" s="349"/>
      <c r="J1" s="349"/>
      <c r="K1" s="349"/>
      <c r="L1" s="349"/>
      <c r="M1" s="349"/>
      <c r="N1" s="349"/>
      <c r="O1" s="350"/>
    </row>
    <row r="2" spans="1:17" ht="45" customHeight="1" thickBot="1" x14ac:dyDescent="0.35">
      <c r="A2" s="354"/>
      <c r="B2" s="355"/>
      <c r="C2" s="355"/>
      <c r="D2" s="355"/>
      <c r="E2" s="356"/>
      <c r="F2" s="349" t="s">
        <v>10</v>
      </c>
      <c r="G2" s="349"/>
      <c r="H2" s="349"/>
      <c r="I2" s="349"/>
      <c r="J2" s="349"/>
      <c r="K2" s="349"/>
      <c r="L2" s="349"/>
      <c r="M2" s="349"/>
      <c r="N2" s="349"/>
      <c r="O2" s="350"/>
      <c r="Q2" s="147" t="str">
        <f ca="1">MID(CELL("nombrearchivo",'MAURICIO ROMERO'!E10),FIND("]", CELL("nombrearchivo",'MAURICIO ROMERO'!E10),1)+1,LEN(CELL("nombrearchivo",'MAURICIO ROMERO'!E10))-FIND("]",CELL("nombrearchivo",'MAURICIO ROMERO'!E10),1))</f>
        <v>MAURICIO ROMERO</v>
      </c>
    </row>
    <row r="3" spans="1:17" ht="19.5" customHeight="1" thickBot="1" x14ac:dyDescent="0.35">
      <c r="A3" s="357"/>
      <c r="B3" s="358"/>
      <c r="C3" s="358"/>
      <c r="D3" s="358"/>
      <c r="E3" s="359"/>
      <c r="F3" s="349" t="s">
        <v>95</v>
      </c>
      <c r="G3" s="349"/>
      <c r="H3" s="349"/>
      <c r="I3" s="349"/>
      <c r="J3" s="349"/>
      <c r="K3" s="349"/>
      <c r="L3" s="349"/>
      <c r="M3" s="349"/>
      <c r="N3" s="349"/>
      <c r="O3" s="350"/>
      <c r="Q3" s="147"/>
    </row>
    <row r="4" spans="1:17" ht="15.6" x14ac:dyDescent="0.3">
      <c r="A4" s="347" t="s">
        <v>11</v>
      </c>
      <c r="B4" s="348"/>
      <c r="C4" s="348"/>
      <c r="D4" s="348"/>
      <c r="E4" s="360" t="str">
        <f>GENERAL!AC$2</f>
        <v>OCASIONAL</v>
      </c>
      <c r="F4" s="360"/>
      <c r="G4" s="360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21" t="s">
        <v>12</v>
      </c>
      <c r="B5" s="322"/>
      <c r="C5" s="322"/>
      <c r="D5" s="322"/>
      <c r="E5" s="361" t="str">
        <f>GENERAL!A$2</f>
        <v>CS-O-08-1</v>
      </c>
      <c r="F5" s="361"/>
      <c r="G5" s="361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1" t="s">
        <v>13</v>
      </c>
      <c r="B6" s="322"/>
      <c r="C6" s="322"/>
      <c r="D6" s="322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3">
      <c r="A9" s="323" t="s">
        <v>15</v>
      </c>
      <c r="B9" s="324"/>
      <c r="C9" s="327" t="s">
        <v>16</v>
      </c>
      <c r="D9" s="14"/>
      <c r="E9" s="340" t="s">
        <v>17</v>
      </c>
      <c r="F9" s="341"/>
      <c r="G9" s="340" t="s">
        <v>18</v>
      </c>
      <c r="H9" s="341"/>
      <c r="I9" s="329" t="s">
        <v>19</v>
      </c>
      <c r="J9" s="329" t="s">
        <v>20</v>
      </c>
      <c r="K9" s="329" t="s">
        <v>21</v>
      </c>
      <c r="L9" s="345" t="s">
        <v>22</v>
      </c>
      <c r="M9" s="331"/>
      <c r="N9" s="331"/>
      <c r="O9" s="333" t="s">
        <v>23</v>
      </c>
    </row>
    <row r="10" spans="1:17" ht="31.5" customHeight="1" thickBot="1" x14ac:dyDescent="0.35">
      <c r="A10" s="325"/>
      <c r="B10" s="326"/>
      <c r="C10" s="328"/>
      <c r="D10" s="16"/>
      <c r="E10" s="328"/>
      <c r="F10" s="342"/>
      <c r="G10" s="328"/>
      <c r="H10" s="342"/>
      <c r="I10" s="330"/>
      <c r="J10" s="330"/>
      <c r="K10" s="330"/>
      <c r="L10" s="346"/>
      <c r="M10" s="332"/>
      <c r="N10" s="332"/>
      <c r="O10" s="334"/>
    </row>
    <row r="11" spans="1:17" ht="44.25" customHeight="1" thickBot="1" x14ac:dyDescent="0.35">
      <c r="A11" s="335" t="s">
        <v>174</v>
      </c>
      <c r="B11" s="336"/>
      <c r="C11" s="17">
        <f>O15</f>
        <v>4</v>
      </c>
      <c r="D11" s="18"/>
      <c r="E11" s="343">
        <f>O17</f>
        <v>1</v>
      </c>
      <c r="F11" s="344"/>
      <c r="G11" s="343">
        <f>O19</f>
        <v>0</v>
      </c>
      <c r="H11" s="344"/>
      <c r="I11" s="19">
        <f>O21</f>
        <v>0</v>
      </c>
      <c r="J11" s="19">
        <f>O28</f>
        <v>5</v>
      </c>
      <c r="K11" s="19">
        <f>O33</f>
        <v>1.46</v>
      </c>
      <c r="L11" s="20">
        <f>O38</f>
        <v>0</v>
      </c>
      <c r="M11" s="21"/>
      <c r="N11" s="21"/>
      <c r="O11" s="22">
        <f>IF( SUM(C11:L11)&lt;=30,SUM(C11:L11),"EXCEDE LOS 30 PUNTOS")</f>
        <v>11.46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37" t="s">
        <v>24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9"/>
      <c r="O13" s="25" t="s">
        <v>25</v>
      </c>
    </row>
    <row r="14" spans="1:17" ht="23.4" thickBot="1" x14ac:dyDescent="0.35">
      <c r="A14" s="304" t="s">
        <v>26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7"/>
      <c r="O14" s="24"/>
    </row>
    <row r="15" spans="1:17" ht="31.5" customHeight="1" thickBot="1" x14ac:dyDescent="0.35">
      <c r="A15" s="254" t="s">
        <v>27</v>
      </c>
      <c r="B15" s="256"/>
      <c r="C15" s="26"/>
      <c r="D15" s="307" t="s">
        <v>126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0" t="s">
        <v>28</v>
      </c>
      <c r="B17" s="311"/>
      <c r="C17" s="7"/>
      <c r="D17" s="32"/>
      <c r="E17" s="318" t="s">
        <v>127</v>
      </c>
      <c r="F17" s="319"/>
      <c r="G17" s="319"/>
      <c r="H17" s="319"/>
      <c r="I17" s="319"/>
      <c r="J17" s="319"/>
      <c r="K17" s="319"/>
      <c r="L17" s="319"/>
      <c r="M17" s="320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0" t="s">
        <v>29</v>
      </c>
      <c r="B19" s="311"/>
      <c r="C19" s="26"/>
      <c r="D19" s="33"/>
      <c r="E19" s="319" t="s">
        <v>99</v>
      </c>
      <c r="F19" s="319"/>
      <c r="G19" s="319"/>
      <c r="H19" s="319"/>
      <c r="I19" s="319"/>
      <c r="J19" s="319"/>
      <c r="K19" s="319"/>
      <c r="L19" s="319"/>
      <c r="M19" s="320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0" t="s">
        <v>30</v>
      </c>
      <c r="B21" s="311"/>
      <c r="C21" s="26"/>
      <c r="D21" s="315" t="s">
        <v>99</v>
      </c>
      <c r="E21" s="316"/>
      <c r="F21" s="316"/>
      <c r="G21" s="316"/>
      <c r="H21" s="316"/>
      <c r="I21" s="316"/>
      <c r="J21" s="316"/>
      <c r="K21" s="316"/>
      <c r="L21" s="316"/>
      <c r="M21" s="317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301" t="s">
        <v>31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3"/>
      <c r="N23" s="7"/>
      <c r="O23" s="146">
        <f>IF( SUM(O15:O21)&lt;=10,SUM(O15:O21),"EXCEDE LOS 10 PUNTOS VALIDOS")</f>
        <v>5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4" t="s">
        <v>32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6"/>
      <c r="N25" s="7"/>
      <c r="O25" s="38"/>
    </row>
    <row r="26" spans="1:18" ht="105" customHeight="1" thickBot="1" x14ac:dyDescent="0.35">
      <c r="A26" s="254" t="s">
        <v>33</v>
      </c>
      <c r="B26" s="256"/>
      <c r="C26" s="26"/>
      <c r="D26" s="307" t="s">
        <v>175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301" t="s">
        <v>34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3"/>
      <c r="N28" s="36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4" t="s">
        <v>35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N30" s="43"/>
      <c r="O30" s="38"/>
    </row>
    <row r="31" spans="1:18" ht="104.25" customHeight="1" thickBot="1" x14ac:dyDescent="0.35">
      <c r="A31" s="254" t="s">
        <v>36</v>
      </c>
      <c r="B31" s="256"/>
      <c r="C31" s="26"/>
      <c r="D31" s="307" t="s">
        <v>208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1.46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1" t="s">
        <v>37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3"/>
      <c r="N33" s="36"/>
      <c r="O33" s="146">
        <f>IF(O31&lt;=5,O31,"EXCEDE LOS 5 PUNTOS PERMITIDOS")</f>
        <v>1.46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4" t="s">
        <v>38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6"/>
      <c r="N35" s="7"/>
      <c r="O35" s="38"/>
    </row>
    <row r="36" spans="1:15" ht="105" customHeight="1" thickBot="1" x14ac:dyDescent="0.35">
      <c r="A36" s="310" t="s">
        <v>39</v>
      </c>
      <c r="B36" s="311"/>
      <c r="C36" s="26"/>
      <c r="D36" s="307" t="s">
        <v>99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0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301" t="s">
        <v>40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3"/>
      <c r="N38" s="36"/>
      <c r="O38" s="146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11.46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5" t="s">
        <v>43</v>
      </c>
      <c r="B58" s="296"/>
      <c r="C58" s="296"/>
      <c r="D58" s="296"/>
      <c r="E58" s="296"/>
      <c r="F58" s="299"/>
      <c r="G58" s="299"/>
      <c r="H58" s="300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84" t="s">
        <v>49</v>
      </c>
      <c r="C59" s="284"/>
      <c r="D59" s="284"/>
      <c r="E59" s="284"/>
      <c r="F59" s="285"/>
      <c r="G59" s="285"/>
      <c r="H59" s="28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0" t="s">
        <v>51</v>
      </c>
      <c r="C60" s="286"/>
      <c r="D60" s="286"/>
      <c r="E60" s="286"/>
      <c r="F60" s="271"/>
      <c r="G60" s="271"/>
      <c r="H60" s="27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86" t="s">
        <v>52</v>
      </c>
      <c r="C61" s="286"/>
      <c r="D61" s="286"/>
      <c r="E61" s="286"/>
      <c r="F61" s="271"/>
      <c r="G61" s="271"/>
      <c r="H61" s="27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86" t="s">
        <v>54</v>
      </c>
      <c r="C62" s="286"/>
      <c r="D62" s="286"/>
      <c r="E62" s="286"/>
      <c r="F62" s="271"/>
      <c r="G62" s="271"/>
      <c r="H62" s="27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86" t="s">
        <v>55</v>
      </c>
      <c r="C63" s="286"/>
      <c r="D63" s="286"/>
      <c r="E63" s="286"/>
      <c r="F63" s="271"/>
      <c r="G63" s="271"/>
      <c r="H63" s="27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86" t="s">
        <v>56</v>
      </c>
      <c r="C64" s="286"/>
      <c r="D64" s="286"/>
      <c r="E64" s="286"/>
      <c r="F64" s="271"/>
      <c r="G64" s="271"/>
      <c r="H64" s="27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87" t="s">
        <v>58</v>
      </c>
      <c r="C65" s="287"/>
      <c r="D65" s="287"/>
      <c r="E65" s="287"/>
      <c r="F65" s="253"/>
      <c r="G65" s="253"/>
      <c r="H65" s="25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88" t="s">
        <v>59</v>
      </c>
      <c r="B66" s="289"/>
      <c r="C66" s="289"/>
      <c r="D66" s="289"/>
      <c r="E66" s="289"/>
      <c r="F66" s="289"/>
      <c r="G66" s="289"/>
      <c r="H66" s="289"/>
      <c r="I66" s="29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1" t="s">
        <v>60</v>
      </c>
      <c r="B67" s="292"/>
      <c r="C67" s="292"/>
      <c r="D67" s="292"/>
      <c r="E67" s="292"/>
      <c r="F67" s="292"/>
      <c r="G67" s="292"/>
      <c r="H67" s="292"/>
      <c r="I67" s="292"/>
      <c r="J67" s="293"/>
      <c r="K67" s="293"/>
      <c r="L67" s="294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5" t="s">
        <v>61</v>
      </c>
      <c r="B69" s="296"/>
      <c r="C69" s="296"/>
      <c r="D69" s="296"/>
      <c r="E69" s="296"/>
      <c r="F69" s="296"/>
      <c r="G69" s="296"/>
      <c r="H69" s="297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298" t="s">
        <v>62</v>
      </c>
      <c r="C70" s="298"/>
      <c r="D70" s="298"/>
      <c r="E70" s="298"/>
      <c r="F70" s="285"/>
      <c r="G70" s="285"/>
      <c r="H70" s="28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0" t="s">
        <v>64</v>
      </c>
      <c r="C71" s="270"/>
      <c r="D71" s="270"/>
      <c r="E71" s="270"/>
      <c r="F71" s="271"/>
      <c r="G71" s="271"/>
      <c r="H71" s="27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52" t="s">
        <v>65</v>
      </c>
      <c r="C72" s="252"/>
      <c r="D72" s="252"/>
      <c r="E72" s="252"/>
      <c r="F72" s="253"/>
      <c r="G72" s="253"/>
      <c r="H72" s="25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54" t="s">
        <v>66</v>
      </c>
      <c r="C73" s="255"/>
      <c r="D73" s="255"/>
      <c r="E73" s="255"/>
      <c r="F73" s="255"/>
      <c r="G73" s="255"/>
      <c r="H73" s="255"/>
      <c r="I73" s="256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57" t="s">
        <v>67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9"/>
      <c r="M74" s="80"/>
      <c r="N74" s="43"/>
      <c r="O74" s="75">
        <f>O73/3</f>
        <v>0</v>
      </c>
    </row>
    <row r="75" spans="1:15" ht="18.600000000000001" thickTop="1" thickBot="1" x14ac:dyDescent="0.35">
      <c r="A75" s="260"/>
      <c r="B75" s="261"/>
      <c r="C75" s="261"/>
      <c r="D75" s="261"/>
      <c r="E75" s="261"/>
      <c r="F75" s="261"/>
      <c r="G75" s="261"/>
      <c r="H75" s="261"/>
      <c r="I75" s="261"/>
      <c r="J75" s="261"/>
      <c r="K75" s="262"/>
      <c r="L75" s="262"/>
      <c r="M75" s="80"/>
      <c r="N75" s="43"/>
      <c r="O75" s="90"/>
    </row>
    <row r="76" spans="1:15" ht="27" thickBot="1" x14ac:dyDescent="0.35">
      <c r="A76" s="263" t="s">
        <v>68</v>
      </c>
      <c r="B76" s="264"/>
      <c r="C76" s="264"/>
      <c r="D76" s="264"/>
      <c r="E76" s="264"/>
      <c r="F76" s="264"/>
      <c r="G76" s="264"/>
      <c r="H76" s="265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266" t="s">
        <v>69</v>
      </c>
      <c r="C77" s="266"/>
      <c r="D77" s="266"/>
      <c r="E77" s="266"/>
      <c r="F77" s="267"/>
      <c r="G77" s="268"/>
      <c r="H77" s="269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0" t="s">
        <v>70</v>
      </c>
      <c r="C78" s="270"/>
      <c r="D78" s="270"/>
      <c r="E78" s="270"/>
      <c r="F78" s="271"/>
      <c r="G78" s="272"/>
      <c r="H78" s="273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52" t="s">
        <v>71</v>
      </c>
      <c r="C79" s="252"/>
      <c r="D79" s="252"/>
      <c r="E79" s="252"/>
      <c r="F79" s="253"/>
      <c r="G79" s="274"/>
      <c r="H79" s="275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76" t="s">
        <v>72</v>
      </c>
      <c r="B80" s="277"/>
      <c r="C80" s="277"/>
      <c r="D80" s="277"/>
      <c r="E80" s="277"/>
      <c r="F80" s="277"/>
      <c r="G80" s="277"/>
      <c r="H80" s="277"/>
      <c r="I80" s="278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79" t="s">
        <v>73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1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3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2" t="s">
        <v>75</v>
      </c>
      <c r="B86" s="233"/>
      <c r="C86" s="233"/>
      <c r="D86" s="233"/>
      <c r="E86" s="233"/>
      <c r="F86" s="234"/>
      <c r="G86" s="234"/>
      <c r="H86" s="235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36" t="s">
        <v>76</v>
      </c>
      <c r="C87" s="237"/>
      <c r="D87" s="237"/>
      <c r="E87" s="237"/>
      <c r="F87" s="238"/>
      <c r="G87" s="238"/>
      <c r="H87" s="23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0" t="s">
        <v>78</v>
      </c>
      <c r="B89" s="241"/>
      <c r="C89" s="241"/>
      <c r="D89" s="241"/>
      <c r="E89" s="241"/>
      <c r="F89" s="241"/>
      <c r="G89" s="241"/>
      <c r="H89" s="241"/>
      <c r="I89" s="241"/>
      <c r="J89" s="241"/>
      <c r="K89" s="24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3" t="s">
        <v>79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46" t="s">
        <v>23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8"/>
      <c r="L93" s="109"/>
      <c r="M93" s="109"/>
      <c r="N93" s="110"/>
      <c r="O93" s="111">
        <f>O41</f>
        <v>11.46</v>
      </c>
    </row>
    <row r="94" spans="1:15" ht="17.399999999999999" x14ac:dyDescent="0.3">
      <c r="A94" s="223" t="s">
        <v>80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5"/>
      <c r="L94" s="109"/>
      <c r="M94" s="109"/>
      <c r="N94" s="110"/>
      <c r="O94" s="112">
        <f>O67</f>
        <v>0</v>
      </c>
    </row>
    <row r="95" spans="1:15" ht="17.399999999999999" x14ac:dyDescent="0.3">
      <c r="A95" s="223" t="s">
        <v>81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5"/>
      <c r="L95" s="109"/>
      <c r="M95" s="109"/>
      <c r="N95" s="110"/>
      <c r="O95" s="113">
        <f>O74</f>
        <v>0</v>
      </c>
    </row>
    <row r="96" spans="1:15" ht="17.399999999999999" x14ac:dyDescent="0.3">
      <c r="A96" s="223" t="s">
        <v>82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5"/>
      <c r="L96" s="109"/>
      <c r="M96" s="109"/>
      <c r="N96" s="110"/>
      <c r="O96" s="114">
        <f>O81</f>
        <v>0</v>
      </c>
    </row>
    <row r="97" spans="1:15" ht="18" thickBot="1" x14ac:dyDescent="0.35">
      <c r="A97" s="226" t="s">
        <v>83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8"/>
      <c r="L97" s="109"/>
      <c r="M97" s="109"/>
      <c r="N97" s="110"/>
      <c r="O97" s="114">
        <f>O87</f>
        <v>0</v>
      </c>
    </row>
    <row r="98" spans="1:15" ht="24" thickTop="1" thickBot="1" x14ac:dyDescent="0.35">
      <c r="A98" s="229" t="s">
        <v>84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1"/>
      <c r="L98" s="115"/>
      <c r="M98" s="116"/>
      <c r="N98" s="117"/>
      <c r="O98" s="118">
        <f>SUM(O93:O97)</f>
        <v>11.46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wW2LMUvFvvK1BJ9MZh6fGDlk6asOB9PsOMkFN8i+F1LFDzJCDNoYT/MzdJ3VinJHljy2ngj5MwdOc+ereTL/bA==" saltValue="SQ04/97DWgWY4GxEzEENkQ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zoomScaleNormal="100" workbookViewId="0">
      <selection activeCell="D21" sqref="D21:M2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1"/>
      <c r="B1" s="352"/>
      <c r="C1" s="352"/>
      <c r="D1" s="352"/>
      <c r="E1" s="353"/>
      <c r="F1" s="349" t="s">
        <v>9</v>
      </c>
      <c r="G1" s="349"/>
      <c r="H1" s="349"/>
      <c r="I1" s="349"/>
      <c r="J1" s="349"/>
      <c r="K1" s="349"/>
      <c r="L1" s="349"/>
      <c r="M1" s="349"/>
      <c r="N1" s="349"/>
      <c r="O1" s="350"/>
    </row>
    <row r="2" spans="1:17" ht="45" customHeight="1" thickBot="1" x14ac:dyDescent="0.35">
      <c r="A2" s="354"/>
      <c r="B2" s="355"/>
      <c r="C2" s="355"/>
      <c r="D2" s="355"/>
      <c r="E2" s="356"/>
      <c r="F2" s="349" t="s">
        <v>10</v>
      </c>
      <c r="G2" s="349"/>
      <c r="H2" s="349"/>
      <c r="I2" s="349"/>
      <c r="J2" s="349"/>
      <c r="K2" s="349"/>
      <c r="L2" s="349"/>
      <c r="M2" s="349"/>
      <c r="N2" s="349"/>
      <c r="O2" s="350"/>
      <c r="Q2" s="147" t="str">
        <f ca="1">MID(CELL("nombrearchivo",'CARLOS PINEDA'!E10),FIND("]", CELL("nombrearchivo",'CARLOS PINEDA'!E10),1)+1,LEN(CELL("nombrearchivo",'CARLOS PINEDA'!E10))-FIND("]",CELL("nombrearchivo",'CARLOS PINEDA'!E10),1))</f>
        <v>CARLOS PINEDA</v>
      </c>
    </row>
    <row r="3" spans="1:17" ht="19.5" customHeight="1" thickBot="1" x14ac:dyDescent="0.35">
      <c r="A3" s="357"/>
      <c r="B3" s="358"/>
      <c r="C3" s="358"/>
      <c r="D3" s="358"/>
      <c r="E3" s="359"/>
      <c r="F3" s="349" t="s">
        <v>95</v>
      </c>
      <c r="G3" s="349"/>
      <c r="H3" s="349"/>
      <c r="I3" s="349"/>
      <c r="J3" s="349"/>
      <c r="K3" s="349"/>
      <c r="L3" s="349"/>
      <c r="M3" s="349"/>
      <c r="N3" s="349"/>
      <c r="O3" s="350"/>
      <c r="Q3" s="147"/>
    </row>
    <row r="4" spans="1:17" ht="15.6" x14ac:dyDescent="0.3">
      <c r="A4" s="347" t="s">
        <v>11</v>
      </c>
      <c r="B4" s="348"/>
      <c r="C4" s="348"/>
      <c r="D4" s="348"/>
      <c r="E4" s="360" t="str">
        <f>GENERAL!AC$2</f>
        <v>OCASIONAL</v>
      </c>
      <c r="F4" s="360"/>
      <c r="G4" s="360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21" t="s">
        <v>12</v>
      </c>
      <c r="B5" s="322"/>
      <c r="C5" s="322"/>
      <c r="D5" s="322"/>
      <c r="E5" s="361" t="str">
        <f>GENERAL!A$2</f>
        <v>CS-O-08-1</v>
      </c>
      <c r="F5" s="361"/>
      <c r="G5" s="361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1" t="s">
        <v>13</v>
      </c>
      <c r="B6" s="322"/>
      <c r="C6" s="322"/>
      <c r="D6" s="322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3">
      <c r="A9" s="323" t="s">
        <v>15</v>
      </c>
      <c r="B9" s="324"/>
      <c r="C9" s="327" t="s">
        <v>16</v>
      </c>
      <c r="D9" s="156"/>
      <c r="E9" s="340" t="s">
        <v>17</v>
      </c>
      <c r="F9" s="341"/>
      <c r="G9" s="340" t="s">
        <v>18</v>
      </c>
      <c r="H9" s="341"/>
      <c r="I9" s="329" t="s">
        <v>19</v>
      </c>
      <c r="J9" s="329" t="s">
        <v>20</v>
      </c>
      <c r="K9" s="329" t="s">
        <v>21</v>
      </c>
      <c r="L9" s="345" t="s">
        <v>22</v>
      </c>
      <c r="M9" s="331"/>
      <c r="N9" s="331"/>
      <c r="O9" s="333" t="s">
        <v>23</v>
      </c>
    </row>
    <row r="10" spans="1:17" ht="31.5" customHeight="1" thickBot="1" x14ac:dyDescent="0.35">
      <c r="A10" s="325"/>
      <c r="B10" s="326"/>
      <c r="C10" s="328"/>
      <c r="D10" s="153"/>
      <c r="E10" s="328"/>
      <c r="F10" s="342"/>
      <c r="G10" s="328"/>
      <c r="H10" s="342"/>
      <c r="I10" s="330"/>
      <c r="J10" s="330"/>
      <c r="K10" s="330"/>
      <c r="L10" s="346"/>
      <c r="M10" s="332"/>
      <c r="N10" s="332"/>
      <c r="O10" s="334"/>
    </row>
    <row r="11" spans="1:17" ht="44.25" customHeight="1" thickBot="1" x14ac:dyDescent="0.35">
      <c r="A11" s="335" t="s">
        <v>176</v>
      </c>
      <c r="B11" s="336"/>
      <c r="C11" s="154">
        <f>O15</f>
        <v>4</v>
      </c>
      <c r="D11" s="155"/>
      <c r="E11" s="343">
        <f>O17</f>
        <v>1</v>
      </c>
      <c r="F11" s="344"/>
      <c r="G11" s="343">
        <f>O19</f>
        <v>0</v>
      </c>
      <c r="H11" s="344"/>
      <c r="I11" s="19">
        <f>O21</f>
        <v>0</v>
      </c>
      <c r="J11" s="19">
        <f>O28</f>
        <v>5</v>
      </c>
      <c r="K11" s="19">
        <f>O33</f>
        <v>5</v>
      </c>
      <c r="L11" s="20">
        <f>O38</f>
        <v>0</v>
      </c>
      <c r="M11" s="21"/>
      <c r="N11" s="21"/>
      <c r="O11" s="22">
        <f>IF( SUM(C11:L11)&lt;=30,SUM(C11:L11),"EXCEDE LOS 30 PUNTOS")</f>
        <v>15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37" t="s">
        <v>24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9"/>
      <c r="O13" s="25" t="s">
        <v>25</v>
      </c>
    </row>
    <row r="14" spans="1:17" ht="23.4" thickBot="1" x14ac:dyDescent="0.35">
      <c r="A14" s="304" t="s">
        <v>26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7"/>
      <c r="O14" s="24"/>
    </row>
    <row r="15" spans="1:17" ht="31.5" customHeight="1" thickBot="1" x14ac:dyDescent="0.35">
      <c r="A15" s="254" t="s">
        <v>27</v>
      </c>
      <c r="B15" s="256"/>
      <c r="C15" s="26"/>
      <c r="D15" s="307" t="s">
        <v>119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0" t="s">
        <v>28</v>
      </c>
      <c r="B17" s="311"/>
      <c r="C17" s="7"/>
      <c r="D17" s="32"/>
      <c r="E17" s="318" t="s">
        <v>204</v>
      </c>
      <c r="F17" s="319"/>
      <c r="G17" s="319"/>
      <c r="H17" s="319"/>
      <c r="I17" s="319"/>
      <c r="J17" s="319"/>
      <c r="K17" s="319"/>
      <c r="L17" s="319"/>
      <c r="M17" s="320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0" t="s">
        <v>29</v>
      </c>
      <c r="B19" s="311"/>
      <c r="C19" s="26"/>
      <c r="D19" s="160"/>
      <c r="E19" s="319" t="s">
        <v>99</v>
      </c>
      <c r="F19" s="319"/>
      <c r="G19" s="319"/>
      <c r="H19" s="319"/>
      <c r="I19" s="319"/>
      <c r="J19" s="319"/>
      <c r="K19" s="319"/>
      <c r="L19" s="319"/>
      <c r="M19" s="320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0" t="s">
        <v>30</v>
      </c>
      <c r="B21" s="311"/>
      <c r="C21" s="26"/>
      <c r="D21" s="315" t="s">
        <v>99</v>
      </c>
      <c r="E21" s="316"/>
      <c r="F21" s="316"/>
      <c r="G21" s="316"/>
      <c r="H21" s="316"/>
      <c r="I21" s="316"/>
      <c r="J21" s="316"/>
      <c r="K21" s="316"/>
      <c r="L21" s="316"/>
      <c r="M21" s="317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01" t="s">
        <v>31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3"/>
      <c r="N23" s="7"/>
      <c r="O23" s="146">
        <f>IF( SUM(O15:O21)&lt;=10,SUM(O15:O21),"EXCEDE LOS 10 PUNTOS VALIDOS")</f>
        <v>5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4" t="s">
        <v>32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6"/>
      <c r="N25" s="7"/>
      <c r="O25" s="38"/>
    </row>
    <row r="26" spans="1:18" ht="105" customHeight="1" thickBot="1" x14ac:dyDescent="0.35">
      <c r="A26" s="254" t="s">
        <v>33</v>
      </c>
      <c r="B26" s="256"/>
      <c r="C26" s="26"/>
      <c r="D26" s="307" t="s">
        <v>177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01" t="s">
        <v>34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3"/>
      <c r="N28" s="161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4" t="s">
        <v>35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N30" s="43"/>
      <c r="O30" s="38"/>
    </row>
    <row r="31" spans="1:18" ht="104.25" customHeight="1" thickBot="1" x14ac:dyDescent="0.35">
      <c r="A31" s="254" t="s">
        <v>36</v>
      </c>
      <c r="B31" s="256"/>
      <c r="C31" s="26"/>
      <c r="D31" s="307" t="s">
        <v>205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1" t="s">
        <v>37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3"/>
      <c r="N33" s="161"/>
      <c r="O33" s="146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4" t="s">
        <v>38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6"/>
      <c r="N35" s="7"/>
      <c r="O35" s="38"/>
    </row>
    <row r="36" spans="1:15" ht="105" customHeight="1" thickBot="1" x14ac:dyDescent="0.35">
      <c r="A36" s="310" t="s">
        <v>39</v>
      </c>
      <c r="B36" s="311"/>
      <c r="C36" s="26"/>
      <c r="D36" s="307" t="s">
        <v>206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0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01" t="s">
        <v>40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3"/>
      <c r="N38" s="161"/>
      <c r="O38" s="146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15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5" t="s">
        <v>43</v>
      </c>
      <c r="B58" s="296"/>
      <c r="C58" s="296"/>
      <c r="D58" s="296"/>
      <c r="E58" s="296"/>
      <c r="F58" s="299"/>
      <c r="G58" s="299"/>
      <c r="H58" s="300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84" t="s">
        <v>49</v>
      </c>
      <c r="C59" s="284"/>
      <c r="D59" s="284"/>
      <c r="E59" s="284"/>
      <c r="F59" s="285"/>
      <c r="G59" s="285"/>
      <c r="H59" s="28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0" t="s">
        <v>51</v>
      </c>
      <c r="C60" s="286"/>
      <c r="D60" s="286"/>
      <c r="E60" s="286"/>
      <c r="F60" s="271"/>
      <c r="G60" s="271"/>
      <c r="H60" s="27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86" t="s">
        <v>52</v>
      </c>
      <c r="C61" s="286"/>
      <c r="D61" s="286"/>
      <c r="E61" s="286"/>
      <c r="F61" s="271"/>
      <c r="G61" s="271"/>
      <c r="H61" s="27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86" t="s">
        <v>54</v>
      </c>
      <c r="C62" s="286"/>
      <c r="D62" s="286"/>
      <c r="E62" s="286"/>
      <c r="F62" s="271"/>
      <c r="G62" s="271"/>
      <c r="H62" s="27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86" t="s">
        <v>55</v>
      </c>
      <c r="C63" s="286"/>
      <c r="D63" s="286"/>
      <c r="E63" s="286"/>
      <c r="F63" s="271"/>
      <c r="G63" s="271"/>
      <c r="H63" s="27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86" t="s">
        <v>56</v>
      </c>
      <c r="C64" s="286"/>
      <c r="D64" s="286"/>
      <c r="E64" s="286"/>
      <c r="F64" s="271"/>
      <c r="G64" s="271"/>
      <c r="H64" s="27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87" t="s">
        <v>58</v>
      </c>
      <c r="C65" s="287"/>
      <c r="D65" s="287"/>
      <c r="E65" s="287"/>
      <c r="F65" s="253"/>
      <c r="G65" s="253"/>
      <c r="H65" s="25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88" t="s">
        <v>59</v>
      </c>
      <c r="B66" s="289"/>
      <c r="C66" s="289"/>
      <c r="D66" s="289"/>
      <c r="E66" s="289"/>
      <c r="F66" s="289"/>
      <c r="G66" s="289"/>
      <c r="H66" s="289"/>
      <c r="I66" s="29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1" t="s">
        <v>60</v>
      </c>
      <c r="B67" s="292"/>
      <c r="C67" s="292"/>
      <c r="D67" s="292"/>
      <c r="E67" s="292"/>
      <c r="F67" s="292"/>
      <c r="G67" s="292"/>
      <c r="H67" s="292"/>
      <c r="I67" s="292"/>
      <c r="J67" s="293"/>
      <c r="K67" s="293"/>
      <c r="L67" s="294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5" t="s">
        <v>61</v>
      </c>
      <c r="B69" s="296"/>
      <c r="C69" s="296"/>
      <c r="D69" s="296"/>
      <c r="E69" s="296"/>
      <c r="F69" s="296"/>
      <c r="G69" s="296"/>
      <c r="H69" s="297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98" t="s">
        <v>62</v>
      </c>
      <c r="C70" s="298"/>
      <c r="D70" s="298"/>
      <c r="E70" s="298"/>
      <c r="F70" s="285"/>
      <c r="G70" s="285"/>
      <c r="H70" s="28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0" t="s">
        <v>64</v>
      </c>
      <c r="C71" s="270"/>
      <c r="D71" s="270"/>
      <c r="E71" s="270"/>
      <c r="F71" s="271"/>
      <c r="G71" s="271"/>
      <c r="H71" s="27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52" t="s">
        <v>65</v>
      </c>
      <c r="C72" s="252"/>
      <c r="D72" s="252"/>
      <c r="E72" s="252"/>
      <c r="F72" s="253"/>
      <c r="G72" s="253"/>
      <c r="H72" s="25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54" t="s">
        <v>66</v>
      </c>
      <c r="C73" s="255"/>
      <c r="D73" s="255"/>
      <c r="E73" s="255"/>
      <c r="F73" s="255"/>
      <c r="G73" s="255"/>
      <c r="H73" s="255"/>
      <c r="I73" s="256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57" t="s">
        <v>67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9"/>
      <c r="M74" s="80"/>
      <c r="N74" s="43"/>
      <c r="O74" s="75">
        <f>O73/3</f>
        <v>0</v>
      </c>
    </row>
    <row r="75" spans="1:15" ht="18.600000000000001" thickTop="1" thickBot="1" x14ac:dyDescent="0.35">
      <c r="A75" s="260"/>
      <c r="B75" s="261"/>
      <c r="C75" s="261"/>
      <c r="D75" s="261"/>
      <c r="E75" s="261"/>
      <c r="F75" s="261"/>
      <c r="G75" s="261"/>
      <c r="H75" s="261"/>
      <c r="I75" s="261"/>
      <c r="J75" s="261"/>
      <c r="K75" s="262"/>
      <c r="L75" s="262"/>
      <c r="M75" s="80"/>
      <c r="N75" s="43"/>
      <c r="O75" s="159"/>
    </row>
    <row r="76" spans="1:15" ht="27" thickBot="1" x14ac:dyDescent="0.35">
      <c r="A76" s="263" t="s">
        <v>68</v>
      </c>
      <c r="B76" s="264"/>
      <c r="C76" s="264"/>
      <c r="D76" s="264"/>
      <c r="E76" s="264"/>
      <c r="F76" s="264"/>
      <c r="G76" s="264"/>
      <c r="H76" s="265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66" t="s">
        <v>69</v>
      </c>
      <c r="C77" s="266"/>
      <c r="D77" s="266"/>
      <c r="E77" s="266"/>
      <c r="F77" s="267"/>
      <c r="G77" s="268"/>
      <c r="H77" s="269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0" t="s">
        <v>70</v>
      </c>
      <c r="C78" s="270"/>
      <c r="D78" s="270"/>
      <c r="E78" s="270"/>
      <c r="F78" s="271"/>
      <c r="G78" s="272"/>
      <c r="H78" s="273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52" t="s">
        <v>71</v>
      </c>
      <c r="C79" s="252"/>
      <c r="D79" s="252"/>
      <c r="E79" s="252"/>
      <c r="F79" s="253"/>
      <c r="G79" s="274"/>
      <c r="H79" s="275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76" t="s">
        <v>72</v>
      </c>
      <c r="B80" s="277"/>
      <c r="C80" s="277"/>
      <c r="D80" s="277"/>
      <c r="E80" s="277"/>
      <c r="F80" s="277"/>
      <c r="G80" s="277"/>
      <c r="H80" s="277"/>
      <c r="I80" s="278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79" t="s">
        <v>73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1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3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2" t="s">
        <v>75</v>
      </c>
      <c r="B86" s="233"/>
      <c r="C86" s="233"/>
      <c r="D86" s="233"/>
      <c r="E86" s="233"/>
      <c r="F86" s="234"/>
      <c r="G86" s="234"/>
      <c r="H86" s="235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36" t="s">
        <v>76</v>
      </c>
      <c r="C87" s="237"/>
      <c r="D87" s="237"/>
      <c r="E87" s="237"/>
      <c r="F87" s="238"/>
      <c r="G87" s="238"/>
      <c r="H87" s="23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0" t="s">
        <v>78</v>
      </c>
      <c r="B89" s="241"/>
      <c r="C89" s="241"/>
      <c r="D89" s="241"/>
      <c r="E89" s="241"/>
      <c r="F89" s="241"/>
      <c r="G89" s="241"/>
      <c r="H89" s="241"/>
      <c r="I89" s="241"/>
      <c r="J89" s="241"/>
      <c r="K89" s="24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3" t="s">
        <v>79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46" t="s">
        <v>23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8"/>
      <c r="L93" s="109"/>
      <c r="M93" s="109"/>
      <c r="N93" s="110"/>
      <c r="O93" s="111">
        <f>O41</f>
        <v>15</v>
      </c>
    </row>
    <row r="94" spans="1:15" ht="17.399999999999999" x14ac:dyDescent="0.3">
      <c r="A94" s="223" t="s">
        <v>80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5"/>
      <c r="L94" s="109"/>
      <c r="M94" s="109"/>
      <c r="N94" s="110"/>
      <c r="O94" s="112">
        <f>O67</f>
        <v>0</v>
      </c>
    </row>
    <row r="95" spans="1:15" ht="17.399999999999999" x14ac:dyDescent="0.3">
      <c r="A95" s="223" t="s">
        <v>81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5"/>
      <c r="L95" s="109"/>
      <c r="M95" s="109"/>
      <c r="N95" s="110"/>
      <c r="O95" s="113">
        <f>O74</f>
        <v>0</v>
      </c>
    </row>
    <row r="96" spans="1:15" ht="17.399999999999999" x14ac:dyDescent="0.3">
      <c r="A96" s="223" t="s">
        <v>82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5"/>
      <c r="L96" s="109"/>
      <c r="M96" s="109"/>
      <c r="N96" s="110"/>
      <c r="O96" s="114">
        <f>O81</f>
        <v>0</v>
      </c>
    </row>
    <row r="97" spans="1:15" ht="18" thickBot="1" x14ac:dyDescent="0.35">
      <c r="A97" s="226" t="s">
        <v>83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8"/>
      <c r="L97" s="109"/>
      <c r="M97" s="109"/>
      <c r="N97" s="110"/>
      <c r="O97" s="114">
        <f>O87</f>
        <v>0</v>
      </c>
    </row>
    <row r="98" spans="1:15" ht="24" thickTop="1" thickBot="1" x14ac:dyDescent="0.35">
      <c r="A98" s="229" t="s">
        <v>84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1"/>
      <c r="L98" s="115"/>
      <c r="M98" s="116"/>
      <c r="N98" s="117"/>
      <c r="O98" s="118">
        <f>SUM(O93:O97)</f>
        <v>15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aoDwnRmnaZgeFMBAo88RsIteF6imaFUIwbL+htSPH3rYnX6FLgDHPRyIQYEG6XkfJrjOp3zzGSMnZKb4dftCkg==" saltValue="8lr7fuvZN5X4rbEk/+Y++g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zoomScaleNormal="100" workbookViewId="0">
      <selection activeCell="D26" sqref="D26:M2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1"/>
      <c r="B1" s="352"/>
      <c r="C1" s="352"/>
      <c r="D1" s="352"/>
      <c r="E1" s="353"/>
      <c r="F1" s="349" t="s">
        <v>9</v>
      </c>
      <c r="G1" s="349"/>
      <c r="H1" s="349"/>
      <c r="I1" s="349"/>
      <c r="J1" s="349"/>
      <c r="K1" s="349"/>
      <c r="L1" s="349"/>
      <c r="M1" s="349"/>
      <c r="N1" s="349"/>
      <c r="O1" s="350"/>
    </row>
    <row r="2" spans="1:17" ht="45" customHeight="1" thickBot="1" x14ac:dyDescent="0.35">
      <c r="A2" s="354"/>
      <c r="B2" s="355"/>
      <c r="C2" s="355"/>
      <c r="D2" s="355"/>
      <c r="E2" s="356"/>
      <c r="F2" s="349" t="s">
        <v>10</v>
      </c>
      <c r="G2" s="349"/>
      <c r="H2" s="349"/>
      <c r="I2" s="349"/>
      <c r="J2" s="349"/>
      <c r="K2" s="349"/>
      <c r="L2" s="349"/>
      <c r="M2" s="349"/>
      <c r="N2" s="349"/>
      <c r="O2" s="350"/>
      <c r="Q2" s="147" t="str">
        <f ca="1">MID(CELL("nombrearchivo",'MONICA MOSOS'!E10),FIND("]", CELL("nombrearchivo",'MONICA MOSOS'!E10),1)+1,LEN(CELL("nombrearchivo",'MONICA MOSOS'!E10))-FIND("]",CELL("nombrearchivo",'MONICA MOSOS'!E10),1))</f>
        <v>MONICA MOSOS</v>
      </c>
    </row>
    <row r="3" spans="1:17" ht="19.5" customHeight="1" thickBot="1" x14ac:dyDescent="0.35">
      <c r="A3" s="357"/>
      <c r="B3" s="358"/>
      <c r="C3" s="358"/>
      <c r="D3" s="358"/>
      <c r="E3" s="359"/>
      <c r="F3" s="349" t="s">
        <v>95</v>
      </c>
      <c r="G3" s="349"/>
      <c r="H3" s="349"/>
      <c r="I3" s="349"/>
      <c r="J3" s="349"/>
      <c r="K3" s="349"/>
      <c r="L3" s="349"/>
      <c r="M3" s="349"/>
      <c r="N3" s="349"/>
      <c r="O3" s="350"/>
      <c r="Q3" s="147"/>
    </row>
    <row r="4" spans="1:17" ht="15.6" x14ac:dyDescent="0.3">
      <c r="A4" s="347" t="s">
        <v>11</v>
      </c>
      <c r="B4" s="348"/>
      <c r="C4" s="348"/>
      <c r="D4" s="348"/>
      <c r="E4" s="360" t="str">
        <f>GENERAL!AC$2</f>
        <v>OCASIONAL</v>
      </c>
      <c r="F4" s="360"/>
      <c r="G4" s="360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21" t="s">
        <v>12</v>
      </c>
      <c r="B5" s="322"/>
      <c r="C5" s="322"/>
      <c r="D5" s="322"/>
      <c r="E5" s="361" t="str">
        <f>GENERAL!A$2</f>
        <v>CS-O-08-1</v>
      </c>
      <c r="F5" s="361"/>
      <c r="G5" s="361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1" t="s">
        <v>13</v>
      </c>
      <c r="B6" s="322"/>
      <c r="C6" s="322"/>
      <c r="D6" s="322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3">
      <c r="A9" s="323" t="s">
        <v>15</v>
      </c>
      <c r="B9" s="324"/>
      <c r="C9" s="327" t="s">
        <v>16</v>
      </c>
      <c r="D9" s="156"/>
      <c r="E9" s="340" t="s">
        <v>17</v>
      </c>
      <c r="F9" s="341"/>
      <c r="G9" s="340" t="s">
        <v>18</v>
      </c>
      <c r="H9" s="341"/>
      <c r="I9" s="329" t="s">
        <v>19</v>
      </c>
      <c r="J9" s="329" t="s">
        <v>20</v>
      </c>
      <c r="K9" s="329" t="s">
        <v>21</v>
      </c>
      <c r="L9" s="345" t="s">
        <v>22</v>
      </c>
      <c r="M9" s="331"/>
      <c r="N9" s="331"/>
      <c r="O9" s="333" t="s">
        <v>23</v>
      </c>
    </row>
    <row r="10" spans="1:17" ht="31.5" customHeight="1" thickBot="1" x14ac:dyDescent="0.35">
      <c r="A10" s="325"/>
      <c r="B10" s="326"/>
      <c r="C10" s="328"/>
      <c r="D10" s="153"/>
      <c r="E10" s="328"/>
      <c r="F10" s="342"/>
      <c r="G10" s="328"/>
      <c r="H10" s="342"/>
      <c r="I10" s="330"/>
      <c r="J10" s="330"/>
      <c r="K10" s="330"/>
      <c r="L10" s="346"/>
      <c r="M10" s="332"/>
      <c r="N10" s="332"/>
      <c r="O10" s="334"/>
    </row>
    <row r="11" spans="1:17" ht="44.25" customHeight="1" thickBot="1" x14ac:dyDescent="0.35">
      <c r="A11" s="335" t="s">
        <v>178</v>
      </c>
      <c r="B11" s="336"/>
      <c r="C11" s="154">
        <f>O15</f>
        <v>4</v>
      </c>
      <c r="D11" s="155"/>
      <c r="E11" s="343">
        <f>O17</f>
        <v>1</v>
      </c>
      <c r="F11" s="344"/>
      <c r="G11" s="343">
        <f>O19</f>
        <v>0</v>
      </c>
      <c r="H11" s="344"/>
      <c r="I11" s="19">
        <f>O21</f>
        <v>0</v>
      </c>
      <c r="J11" s="19">
        <f>O28</f>
        <v>5</v>
      </c>
      <c r="K11" s="19">
        <f>O33</f>
        <v>0</v>
      </c>
      <c r="L11" s="20">
        <f>O38</f>
        <v>0</v>
      </c>
      <c r="M11" s="21"/>
      <c r="N11" s="21"/>
      <c r="O11" s="22">
        <f>IF( SUM(C11:L11)&lt;=30,SUM(C11:L11),"EXCEDE LOS 30 PUNTOS")</f>
        <v>10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37" t="s">
        <v>24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9"/>
      <c r="O13" s="25" t="s">
        <v>25</v>
      </c>
    </row>
    <row r="14" spans="1:17" ht="23.4" thickBot="1" x14ac:dyDescent="0.35">
      <c r="A14" s="304" t="s">
        <v>26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7"/>
      <c r="O14" s="24"/>
    </row>
    <row r="15" spans="1:17" ht="31.5" customHeight="1" thickBot="1" x14ac:dyDescent="0.35">
      <c r="A15" s="254" t="s">
        <v>27</v>
      </c>
      <c r="B15" s="256"/>
      <c r="C15" s="26"/>
      <c r="D15" s="307" t="s">
        <v>172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0" t="s">
        <v>28</v>
      </c>
      <c r="B17" s="311"/>
      <c r="C17" s="7"/>
      <c r="D17" s="32"/>
      <c r="E17" s="318" t="s">
        <v>173</v>
      </c>
      <c r="F17" s="319"/>
      <c r="G17" s="319"/>
      <c r="H17" s="319"/>
      <c r="I17" s="319"/>
      <c r="J17" s="319"/>
      <c r="K17" s="319"/>
      <c r="L17" s="319"/>
      <c r="M17" s="320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0" t="s">
        <v>29</v>
      </c>
      <c r="B19" s="311"/>
      <c r="C19" s="26"/>
      <c r="D19" s="160"/>
      <c r="E19" s="319" t="s">
        <v>99</v>
      </c>
      <c r="F19" s="319"/>
      <c r="G19" s="319"/>
      <c r="H19" s="319"/>
      <c r="I19" s="319"/>
      <c r="J19" s="319"/>
      <c r="K19" s="319"/>
      <c r="L19" s="319"/>
      <c r="M19" s="320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0" t="s">
        <v>30</v>
      </c>
      <c r="B21" s="311"/>
      <c r="C21" s="26"/>
      <c r="D21" s="315" t="s">
        <v>99</v>
      </c>
      <c r="E21" s="316"/>
      <c r="F21" s="316"/>
      <c r="G21" s="316"/>
      <c r="H21" s="316"/>
      <c r="I21" s="316"/>
      <c r="J21" s="316"/>
      <c r="K21" s="316"/>
      <c r="L21" s="316"/>
      <c r="M21" s="317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01" t="s">
        <v>31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3"/>
      <c r="N23" s="7"/>
      <c r="O23" s="146">
        <f>IF( SUM(O15:O21)&lt;=10,SUM(O15:O21),"EXCEDE LOS 10 PUNTOS VALIDOS")</f>
        <v>5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4" t="s">
        <v>32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6"/>
      <c r="N25" s="7"/>
      <c r="O25" s="38"/>
    </row>
    <row r="26" spans="1:18" ht="105" customHeight="1" thickBot="1" x14ac:dyDescent="0.35">
      <c r="A26" s="254" t="s">
        <v>33</v>
      </c>
      <c r="B26" s="256"/>
      <c r="C26" s="26"/>
      <c r="D26" s="307" t="s">
        <v>179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01" t="s">
        <v>34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3"/>
      <c r="N28" s="161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4" t="s">
        <v>35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N30" s="43"/>
      <c r="O30" s="38"/>
    </row>
    <row r="31" spans="1:18" ht="104.25" customHeight="1" thickBot="1" x14ac:dyDescent="0.35">
      <c r="A31" s="254" t="s">
        <v>36</v>
      </c>
      <c r="B31" s="256"/>
      <c r="C31" s="26"/>
      <c r="D31" s="307" t="s">
        <v>99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0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1" t="s">
        <v>37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3"/>
      <c r="N33" s="161"/>
      <c r="O33" s="146">
        <f>IF(O31&lt;=5,O31,"EXCEDE LOS 5 PUNTOS PERMITIDOS")</f>
        <v>0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4" t="s">
        <v>38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6"/>
      <c r="N35" s="7"/>
      <c r="O35" s="38"/>
    </row>
    <row r="36" spans="1:15" ht="105" customHeight="1" thickBot="1" x14ac:dyDescent="0.35">
      <c r="A36" s="310" t="s">
        <v>39</v>
      </c>
      <c r="B36" s="311"/>
      <c r="C36" s="26"/>
      <c r="D36" s="307" t="s">
        <v>99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0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01" t="s">
        <v>40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3"/>
      <c r="N38" s="161"/>
      <c r="O38" s="146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10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5" t="s">
        <v>43</v>
      </c>
      <c r="B58" s="296"/>
      <c r="C58" s="296"/>
      <c r="D58" s="296"/>
      <c r="E58" s="296"/>
      <c r="F58" s="299"/>
      <c r="G58" s="299"/>
      <c r="H58" s="300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84" t="s">
        <v>49</v>
      </c>
      <c r="C59" s="284"/>
      <c r="D59" s="284"/>
      <c r="E59" s="284"/>
      <c r="F59" s="285"/>
      <c r="G59" s="285"/>
      <c r="H59" s="28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0" t="s">
        <v>51</v>
      </c>
      <c r="C60" s="286"/>
      <c r="D60" s="286"/>
      <c r="E60" s="286"/>
      <c r="F60" s="271"/>
      <c r="G60" s="271"/>
      <c r="H60" s="27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86" t="s">
        <v>52</v>
      </c>
      <c r="C61" s="286"/>
      <c r="D61" s="286"/>
      <c r="E61" s="286"/>
      <c r="F61" s="271"/>
      <c r="G61" s="271"/>
      <c r="H61" s="27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86" t="s">
        <v>54</v>
      </c>
      <c r="C62" s="286"/>
      <c r="D62" s="286"/>
      <c r="E62" s="286"/>
      <c r="F62" s="271"/>
      <c r="G62" s="271"/>
      <c r="H62" s="27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86" t="s">
        <v>55</v>
      </c>
      <c r="C63" s="286"/>
      <c r="D63" s="286"/>
      <c r="E63" s="286"/>
      <c r="F63" s="271"/>
      <c r="G63" s="271"/>
      <c r="H63" s="27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86" t="s">
        <v>56</v>
      </c>
      <c r="C64" s="286"/>
      <c r="D64" s="286"/>
      <c r="E64" s="286"/>
      <c r="F64" s="271"/>
      <c r="G64" s="271"/>
      <c r="H64" s="27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87" t="s">
        <v>58</v>
      </c>
      <c r="C65" s="287"/>
      <c r="D65" s="287"/>
      <c r="E65" s="287"/>
      <c r="F65" s="253"/>
      <c r="G65" s="253"/>
      <c r="H65" s="25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88" t="s">
        <v>59</v>
      </c>
      <c r="B66" s="289"/>
      <c r="C66" s="289"/>
      <c r="D66" s="289"/>
      <c r="E66" s="289"/>
      <c r="F66" s="289"/>
      <c r="G66" s="289"/>
      <c r="H66" s="289"/>
      <c r="I66" s="29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1" t="s">
        <v>60</v>
      </c>
      <c r="B67" s="292"/>
      <c r="C67" s="292"/>
      <c r="D67" s="292"/>
      <c r="E67" s="292"/>
      <c r="F67" s="292"/>
      <c r="G67" s="292"/>
      <c r="H67" s="292"/>
      <c r="I67" s="292"/>
      <c r="J67" s="293"/>
      <c r="K67" s="293"/>
      <c r="L67" s="294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5" t="s">
        <v>61</v>
      </c>
      <c r="B69" s="296"/>
      <c r="C69" s="296"/>
      <c r="D69" s="296"/>
      <c r="E69" s="296"/>
      <c r="F69" s="296"/>
      <c r="G69" s="296"/>
      <c r="H69" s="297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98" t="s">
        <v>62</v>
      </c>
      <c r="C70" s="298"/>
      <c r="D70" s="298"/>
      <c r="E70" s="298"/>
      <c r="F70" s="285"/>
      <c r="G70" s="285"/>
      <c r="H70" s="28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0" t="s">
        <v>64</v>
      </c>
      <c r="C71" s="270"/>
      <c r="D71" s="270"/>
      <c r="E71" s="270"/>
      <c r="F71" s="271"/>
      <c r="G71" s="271"/>
      <c r="H71" s="27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52" t="s">
        <v>65</v>
      </c>
      <c r="C72" s="252"/>
      <c r="D72" s="252"/>
      <c r="E72" s="252"/>
      <c r="F72" s="253"/>
      <c r="G72" s="253"/>
      <c r="H72" s="25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54" t="s">
        <v>66</v>
      </c>
      <c r="C73" s="255"/>
      <c r="D73" s="255"/>
      <c r="E73" s="255"/>
      <c r="F73" s="255"/>
      <c r="G73" s="255"/>
      <c r="H73" s="255"/>
      <c r="I73" s="256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57" t="s">
        <v>67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9"/>
      <c r="M74" s="80"/>
      <c r="N74" s="43"/>
      <c r="O74" s="75">
        <f>O73/3</f>
        <v>0</v>
      </c>
    </row>
    <row r="75" spans="1:15" ht="18.600000000000001" thickTop="1" thickBot="1" x14ac:dyDescent="0.35">
      <c r="A75" s="260"/>
      <c r="B75" s="261"/>
      <c r="C75" s="261"/>
      <c r="D75" s="261"/>
      <c r="E75" s="261"/>
      <c r="F75" s="261"/>
      <c r="G75" s="261"/>
      <c r="H75" s="261"/>
      <c r="I75" s="261"/>
      <c r="J75" s="261"/>
      <c r="K75" s="262"/>
      <c r="L75" s="262"/>
      <c r="M75" s="80"/>
      <c r="N75" s="43"/>
      <c r="O75" s="159"/>
    </row>
    <row r="76" spans="1:15" ht="27" thickBot="1" x14ac:dyDescent="0.35">
      <c r="A76" s="263" t="s">
        <v>68</v>
      </c>
      <c r="B76" s="264"/>
      <c r="C76" s="264"/>
      <c r="D76" s="264"/>
      <c r="E76" s="264"/>
      <c r="F76" s="264"/>
      <c r="G76" s="264"/>
      <c r="H76" s="265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66" t="s">
        <v>69</v>
      </c>
      <c r="C77" s="266"/>
      <c r="D77" s="266"/>
      <c r="E77" s="266"/>
      <c r="F77" s="267"/>
      <c r="G77" s="268"/>
      <c r="H77" s="269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0" t="s">
        <v>70</v>
      </c>
      <c r="C78" s="270"/>
      <c r="D78" s="270"/>
      <c r="E78" s="270"/>
      <c r="F78" s="271"/>
      <c r="G78" s="272"/>
      <c r="H78" s="273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52" t="s">
        <v>71</v>
      </c>
      <c r="C79" s="252"/>
      <c r="D79" s="252"/>
      <c r="E79" s="252"/>
      <c r="F79" s="253"/>
      <c r="G79" s="274"/>
      <c r="H79" s="275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76" t="s">
        <v>72</v>
      </c>
      <c r="B80" s="277"/>
      <c r="C80" s="277"/>
      <c r="D80" s="277"/>
      <c r="E80" s="277"/>
      <c r="F80" s="277"/>
      <c r="G80" s="277"/>
      <c r="H80" s="277"/>
      <c r="I80" s="278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79" t="s">
        <v>73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1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3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2" t="s">
        <v>75</v>
      </c>
      <c r="B86" s="233"/>
      <c r="C86" s="233"/>
      <c r="D86" s="233"/>
      <c r="E86" s="233"/>
      <c r="F86" s="234"/>
      <c r="G86" s="234"/>
      <c r="H86" s="235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36" t="s">
        <v>76</v>
      </c>
      <c r="C87" s="237"/>
      <c r="D87" s="237"/>
      <c r="E87" s="237"/>
      <c r="F87" s="238"/>
      <c r="G87" s="238"/>
      <c r="H87" s="23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0" t="s">
        <v>78</v>
      </c>
      <c r="B89" s="241"/>
      <c r="C89" s="241"/>
      <c r="D89" s="241"/>
      <c r="E89" s="241"/>
      <c r="F89" s="241"/>
      <c r="G89" s="241"/>
      <c r="H89" s="241"/>
      <c r="I89" s="241"/>
      <c r="J89" s="241"/>
      <c r="K89" s="24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3" t="s">
        <v>79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46" t="s">
        <v>23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8"/>
      <c r="L93" s="109"/>
      <c r="M93" s="109"/>
      <c r="N93" s="110"/>
      <c r="O93" s="111">
        <f>O41</f>
        <v>10</v>
      </c>
    </row>
    <row r="94" spans="1:15" ht="17.399999999999999" x14ac:dyDescent="0.3">
      <c r="A94" s="223" t="s">
        <v>80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5"/>
      <c r="L94" s="109"/>
      <c r="M94" s="109"/>
      <c r="N94" s="110"/>
      <c r="O94" s="112">
        <f>O67</f>
        <v>0</v>
      </c>
    </row>
    <row r="95" spans="1:15" ht="17.399999999999999" x14ac:dyDescent="0.3">
      <c r="A95" s="223" t="s">
        <v>81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5"/>
      <c r="L95" s="109"/>
      <c r="M95" s="109"/>
      <c r="N95" s="110"/>
      <c r="O95" s="113">
        <f>O74</f>
        <v>0</v>
      </c>
    </row>
    <row r="96" spans="1:15" ht="17.399999999999999" x14ac:dyDescent="0.3">
      <c r="A96" s="223" t="s">
        <v>82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5"/>
      <c r="L96" s="109"/>
      <c r="M96" s="109"/>
      <c r="N96" s="110"/>
      <c r="O96" s="114">
        <f>O81</f>
        <v>0</v>
      </c>
    </row>
    <row r="97" spans="1:15" ht="18" thickBot="1" x14ac:dyDescent="0.35">
      <c r="A97" s="226" t="s">
        <v>83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8"/>
      <c r="L97" s="109"/>
      <c r="M97" s="109"/>
      <c r="N97" s="110"/>
      <c r="O97" s="114">
        <f>O87</f>
        <v>0</v>
      </c>
    </row>
    <row r="98" spans="1:15" ht="24" thickTop="1" thickBot="1" x14ac:dyDescent="0.35">
      <c r="A98" s="229" t="s">
        <v>84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1"/>
      <c r="L98" s="115"/>
      <c r="M98" s="116"/>
      <c r="N98" s="117"/>
      <c r="O98" s="118">
        <f>SUM(O93:O97)</f>
        <v>10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6458SZ3mDMT2vEaWJEF71upnpEzDlNT+sg1B3dv4czcgrWnwJnDy+B5FW+OAzjoSrz5kUouCfhaLkxsyqaRtEQ==" saltValue="DRVpmyir5QWwUbPNpJWUUQ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10" zoomScaleNormal="100" workbookViewId="0">
      <selection activeCell="U23" sqref="U23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1"/>
      <c r="B1" s="352"/>
      <c r="C1" s="352"/>
      <c r="D1" s="352"/>
      <c r="E1" s="353"/>
      <c r="F1" s="349" t="s">
        <v>9</v>
      </c>
      <c r="G1" s="349"/>
      <c r="H1" s="349"/>
      <c r="I1" s="349"/>
      <c r="J1" s="349"/>
      <c r="K1" s="349"/>
      <c r="L1" s="349"/>
      <c r="M1" s="349"/>
      <c r="N1" s="349"/>
      <c r="O1" s="350"/>
    </row>
    <row r="2" spans="1:17" ht="45" customHeight="1" thickBot="1" x14ac:dyDescent="0.35">
      <c r="A2" s="354"/>
      <c r="B2" s="355"/>
      <c r="C2" s="355"/>
      <c r="D2" s="355"/>
      <c r="E2" s="356"/>
      <c r="F2" s="349" t="s">
        <v>10</v>
      </c>
      <c r="G2" s="349"/>
      <c r="H2" s="349"/>
      <c r="I2" s="349"/>
      <c r="J2" s="349"/>
      <c r="K2" s="349"/>
      <c r="L2" s="349"/>
      <c r="M2" s="349"/>
      <c r="N2" s="349"/>
      <c r="O2" s="350"/>
      <c r="Q2" s="147" t="str">
        <f ca="1">MID(CELL("nombrearchivo",'OSCAR GONZALEZ'!E10),FIND("]", CELL("nombrearchivo",'OSCAR GONZALEZ'!E10),1)+1,LEN(CELL("nombrearchivo",'OSCAR GONZALEZ'!E10))-FIND("]",CELL("nombrearchivo",'OSCAR GONZALEZ'!E10),1))</f>
        <v>OSCAR GONZALEZ</v>
      </c>
    </row>
    <row r="3" spans="1:17" ht="19.5" customHeight="1" thickBot="1" x14ac:dyDescent="0.35">
      <c r="A3" s="357"/>
      <c r="B3" s="358"/>
      <c r="C3" s="358"/>
      <c r="D3" s="358"/>
      <c r="E3" s="359"/>
      <c r="F3" s="349" t="s">
        <v>95</v>
      </c>
      <c r="G3" s="349"/>
      <c r="H3" s="349"/>
      <c r="I3" s="349"/>
      <c r="J3" s="349"/>
      <c r="K3" s="349"/>
      <c r="L3" s="349"/>
      <c r="M3" s="349"/>
      <c r="N3" s="349"/>
      <c r="O3" s="350"/>
      <c r="Q3" s="147"/>
    </row>
    <row r="4" spans="1:17" ht="15.6" x14ac:dyDescent="0.3">
      <c r="A4" s="347" t="s">
        <v>11</v>
      </c>
      <c r="B4" s="348"/>
      <c r="C4" s="348"/>
      <c r="D4" s="348"/>
      <c r="E4" s="360" t="str">
        <f>GENERAL!AC$2</f>
        <v>OCASIONAL</v>
      </c>
      <c r="F4" s="360"/>
      <c r="G4" s="360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21" t="s">
        <v>12</v>
      </c>
      <c r="B5" s="322"/>
      <c r="C5" s="322"/>
      <c r="D5" s="322"/>
      <c r="E5" s="361" t="str">
        <f>GENERAL!A$2</f>
        <v>CS-O-08-1</v>
      </c>
      <c r="F5" s="361"/>
      <c r="G5" s="361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1" t="s">
        <v>13</v>
      </c>
      <c r="B6" s="322"/>
      <c r="C6" s="322"/>
      <c r="D6" s="322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3">
      <c r="A9" s="323" t="s">
        <v>15</v>
      </c>
      <c r="B9" s="324"/>
      <c r="C9" s="327" t="s">
        <v>16</v>
      </c>
      <c r="D9" s="156"/>
      <c r="E9" s="340" t="s">
        <v>17</v>
      </c>
      <c r="F9" s="341"/>
      <c r="G9" s="340" t="s">
        <v>18</v>
      </c>
      <c r="H9" s="341"/>
      <c r="I9" s="329" t="s">
        <v>19</v>
      </c>
      <c r="J9" s="329" t="s">
        <v>20</v>
      </c>
      <c r="K9" s="329" t="s">
        <v>21</v>
      </c>
      <c r="L9" s="345" t="s">
        <v>22</v>
      </c>
      <c r="M9" s="331"/>
      <c r="N9" s="331"/>
      <c r="O9" s="333" t="s">
        <v>23</v>
      </c>
    </row>
    <row r="10" spans="1:17" ht="31.5" customHeight="1" thickBot="1" x14ac:dyDescent="0.35">
      <c r="A10" s="325"/>
      <c r="B10" s="326"/>
      <c r="C10" s="328"/>
      <c r="D10" s="153"/>
      <c r="E10" s="328"/>
      <c r="F10" s="342"/>
      <c r="G10" s="328"/>
      <c r="H10" s="342"/>
      <c r="I10" s="330"/>
      <c r="J10" s="330"/>
      <c r="K10" s="330"/>
      <c r="L10" s="346"/>
      <c r="M10" s="332"/>
      <c r="N10" s="332"/>
      <c r="O10" s="334"/>
    </row>
    <row r="11" spans="1:17" ht="44.25" customHeight="1" thickBot="1" x14ac:dyDescent="0.35">
      <c r="A11" s="335" t="s">
        <v>180</v>
      </c>
      <c r="B11" s="336"/>
      <c r="C11" s="154">
        <f>O15</f>
        <v>4</v>
      </c>
      <c r="D11" s="155"/>
      <c r="E11" s="343">
        <f>O17</f>
        <v>1</v>
      </c>
      <c r="F11" s="344"/>
      <c r="G11" s="343">
        <f>O19</f>
        <v>0</v>
      </c>
      <c r="H11" s="344"/>
      <c r="I11" s="19">
        <f>O21</f>
        <v>0</v>
      </c>
      <c r="J11" s="19">
        <f>O28</f>
        <v>5</v>
      </c>
      <c r="K11" s="19">
        <f>O33</f>
        <v>0</v>
      </c>
      <c r="L11" s="20">
        <f>O38</f>
        <v>0</v>
      </c>
      <c r="M11" s="21"/>
      <c r="N11" s="21"/>
      <c r="O11" s="22">
        <f>IF( SUM(C11:L11)&lt;=30,SUM(C11:L11),"EXCEDE LOS 30 PUNTOS")</f>
        <v>10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37" t="s">
        <v>24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9"/>
      <c r="O13" s="25" t="s">
        <v>25</v>
      </c>
    </row>
    <row r="14" spans="1:17" ht="23.4" thickBot="1" x14ac:dyDescent="0.35">
      <c r="A14" s="304" t="s">
        <v>26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7"/>
      <c r="O14" s="24"/>
    </row>
    <row r="15" spans="1:17" ht="31.5" customHeight="1" thickBot="1" x14ac:dyDescent="0.35">
      <c r="A15" s="254" t="s">
        <v>27</v>
      </c>
      <c r="B15" s="256"/>
      <c r="C15" s="26"/>
      <c r="D15" s="307" t="s">
        <v>157</v>
      </c>
      <c r="E15" s="308"/>
      <c r="F15" s="308"/>
      <c r="G15" s="308"/>
      <c r="H15" s="308"/>
      <c r="I15" s="308"/>
      <c r="J15" s="308"/>
      <c r="K15" s="308"/>
      <c r="L15" s="308"/>
      <c r="M15" s="309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0" t="s">
        <v>28</v>
      </c>
      <c r="B17" s="311"/>
      <c r="C17" s="7"/>
      <c r="D17" s="32"/>
      <c r="E17" s="318" t="s">
        <v>158</v>
      </c>
      <c r="F17" s="319"/>
      <c r="G17" s="319"/>
      <c r="H17" s="319"/>
      <c r="I17" s="319"/>
      <c r="J17" s="319"/>
      <c r="K17" s="319"/>
      <c r="L17" s="319"/>
      <c r="M17" s="320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0" t="s">
        <v>29</v>
      </c>
      <c r="B19" s="311"/>
      <c r="C19" s="26"/>
      <c r="D19" s="160"/>
      <c r="E19" s="319" t="s">
        <v>99</v>
      </c>
      <c r="F19" s="319"/>
      <c r="G19" s="319"/>
      <c r="H19" s="319"/>
      <c r="I19" s="319"/>
      <c r="J19" s="319"/>
      <c r="K19" s="319"/>
      <c r="L19" s="319"/>
      <c r="M19" s="320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0" t="s">
        <v>30</v>
      </c>
      <c r="B21" s="311"/>
      <c r="C21" s="26"/>
      <c r="D21" s="315" t="s">
        <v>99</v>
      </c>
      <c r="E21" s="316"/>
      <c r="F21" s="316"/>
      <c r="G21" s="316"/>
      <c r="H21" s="316"/>
      <c r="I21" s="316"/>
      <c r="J21" s="316"/>
      <c r="K21" s="316"/>
      <c r="L21" s="316"/>
      <c r="M21" s="317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01" t="s">
        <v>31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3"/>
      <c r="N23" s="7"/>
      <c r="O23" s="146">
        <f>IF( SUM(O15:O21)&lt;=10,SUM(O15:O21),"EXCEDE LOS 10 PUNTOS VALIDOS")</f>
        <v>5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04" t="s">
        <v>32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6"/>
      <c r="N25" s="7"/>
      <c r="O25" s="38"/>
    </row>
    <row r="26" spans="1:18" ht="105" customHeight="1" thickBot="1" x14ac:dyDescent="0.35">
      <c r="A26" s="254" t="s">
        <v>33</v>
      </c>
      <c r="B26" s="256"/>
      <c r="C26" s="26"/>
      <c r="D26" s="307" t="s">
        <v>209</v>
      </c>
      <c r="E26" s="308"/>
      <c r="F26" s="308"/>
      <c r="G26" s="308"/>
      <c r="H26" s="308"/>
      <c r="I26" s="308"/>
      <c r="J26" s="308"/>
      <c r="K26" s="308"/>
      <c r="L26" s="308"/>
      <c r="M26" s="309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01" t="s">
        <v>34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3"/>
      <c r="N28" s="161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04" t="s">
        <v>35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N30" s="43"/>
      <c r="O30" s="38"/>
    </row>
    <row r="31" spans="1:18" ht="104.25" customHeight="1" thickBot="1" x14ac:dyDescent="0.35">
      <c r="A31" s="254" t="s">
        <v>36</v>
      </c>
      <c r="B31" s="256"/>
      <c r="C31" s="26"/>
      <c r="D31" s="307" t="s">
        <v>99</v>
      </c>
      <c r="E31" s="308"/>
      <c r="F31" s="308"/>
      <c r="G31" s="308"/>
      <c r="H31" s="308"/>
      <c r="I31" s="308"/>
      <c r="J31" s="308"/>
      <c r="K31" s="308"/>
      <c r="L31" s="308"/>
      <c r="M31" s="309"/>
      <c r="N31" s="27"/>
      <c r="O31" s="28">
        <v>0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1" t="s">
        <v>37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3"/>
      <c r="N33" s="161"/>
      <c r="O33" s="146">
        <f>IF(O31&lt;=5,O31,"EXCEDE LOS 5 PUNTOS PERMITIDOS")</f>
        <v>0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04" t="s">
        <v>38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6"/>
      <c r="N35" s="7"/>
      <c r="O35" s="38"/>
    </row>
    <row r="36" spans="1:15" ht="105" customHeight="1" thickBot="1" x14ac:dyDescent="0.35">
      <c r="A36" s="310" t="s">
        <v>39</v>
      </c>
      <c r="B36" s="311"/>
      <c r="C36" s="26"/>
      <c r="D36" s="307" t="s">
        <v>99</v>
      </c>
      <c r="E36" s="308"/>
      <c r="F36" s="308"/>
      <c r="G36" s="308"/>
      <c r="H36" s="308"/>
      <c r="I36" s="308"/>
      <c r="J36" s="308"/>
      <c r="K36" s="308"/>
      <c r="L36" s="308"/>
      <c r="M36" s="309"/>
      <c r="N36" s="27"/>
      <c r="O36" s="28">
        <v>0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01" t="s">
        <v>40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3"/>
      <c r="N38" s="161"/>
      <c r="O38" s="146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10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5" t="s">
        <v>43</v>
      </c>
      <c r="B58" s="296"/>
      <c r="C58" s="296"/>
      <c r="D58" s="296"/>
      <c r="E58" s="296"/>
      <c r="F58" s="299"/>
      <c r="G58" s="299"/>
      <c r="H58" s="300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84" t="s">
        <v>49</v>
      </c>
      <c r="C59" s="284"/>
      <c r="D59" s="284"/>
      <c r="E59" s="284"/>
      <c r="F59" s="285"/>
      <c r="G59" s="285"/>
      <c r="H59" s="28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0" t="s">
        <v>51</v>
      </c>
      <c r="C60" s="286"/>
      <c r="D60" s="286"/>
      <c r="E60" s="286"/>
      <c r="F60" s="271"/>
      <c r="G60" s="271"/>
      <c r="H60" s="271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86" t="s">
        <v>52</v>
      </c>
      <c r="C61" s="286"/>
      <c r="D61" s="286"/>
      <c r="E61" s="286"/>
      <c r="F61" s="271"/>
      <c r="G61" s="271"/>
      <c r="H61" s="271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86" t="s">
        <v>54</v>
      </c>
      <c r="C62" s="286"/>
      <c r="D62" s="286"/>
      <c r="E62" s="286"/>
      <c r="F62" s="271"/>
      <c r="G62" s="271"/>
      <c r="H62" s="271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86" t="s">
        <v>55</v>
      </c>
      <c r="C63" s="286"/>
      <c r="D63" s="286"/>
      <c r="E63" s="286"/>
      <c r="F63" s="271"/>
      <c r="G63" s="271"/>
      <c r="H63" s="271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86" t="s">
        <v>56</v>
      </c>
      <c r="C64" s="286"/>
      <c r="D64" s="286"/>
      <c r="E64" s="286"/>
      <c r="F64" s="271"/>
      <c r="G64" s="271"/>
      <c r="H64" s="271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87" t="s">
        <v>58</v>
      </c>
      <c r="C65" s="287"/>
      <c r="D65" s="287"/>
      <c r="E65" s="287"/>
      <c r="F65" s="253"/>
      <c r="G65" s="253"/>
      <c r="H65" s="25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88" t="s">
        <v>59</v>
      </c>
      <c r="B66" s="289"/>
      <c r="C66" s="289"/>
      <c r="D66" s="289"/>
      <c r="E66" s="289"/>
      <c r="F66" s="289"/>
      <c r="G66" s="289"/>
      <c r="H66" s="289"/>
      <c r="I66" s="29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1" t="s">
        <v>60</v>
      </c>
      <c r="B67" s="292"/>
      <c r="C67" s="292"/>
      <c r="D67" s="292"/>
      <c r="E67" s="292"/>
      <c r="F67" s="292"/>
      <c r="G67" s="292"/>
      <c r="H67" s="292"/>
      <c r="I67" s="292"/>
      <c r="J67" s="293"/>
      <c r="K67" s="293"/>
      <c r="L67" s="294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5" t="s">
        <v>61</v>
      </c>
      <c r="B69" s="296"/>
      <c r="C69" s="296"/>
      <c r="D69" s="296"/>
      <c r="E69" s="296"/>
      <c r="F69" s="296"/>
      <c r="G69" s="296"/>
      <c r="H69" s="297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98" t="s">
        <v>62</v>
      </c>
      <c r="C70" s="298"/>
      <c r="D70" s="298"/>
      <c r="E70" s="298"/>
      <c r="F70" s="285"/>
      <c r="G70" s="285"/>
      <c r="H70" s="28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0" t="s">
        <v>64</v>
      </c>
      <c r="C71" s="270"/>
      <c r="D71" s="270"/>
      <c r="E71" s="270"/>
      <c r="F71" s="271"/>
      <c r="G71" s="271"/>
      <c r="H71" s="271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52" t="s">
        <v>65</v>
      </c>
      <c r="C72" s="252"/>
      <c r="D72" s="252"/>
      <c r="E72" s="252"/>
      <c r="F72" s="253"/>
      <c r="G72" s="253"/>
      <c r="H72" s="25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54" t="s">
        <v>66</v>
      </c>
      <c r="C73" s="255"/>
      <c r="D73" s="255"/>
      <c r="E73" s="255"/>
      <c r="F73" s="255"/>
      <c r="G73" s="255"/>
      <c r="H73" s="255"/>
      <c r="I73" s="256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57" t="s">
        <v>67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9"/>
      <c r="M74" s="80"/>
      <c r="N74" s="43"/>
      <c r="O74" s="75">
        <f>O73/3</f>
        <v>0</v>
      </c>
    </row>
    <row r="75" spans="1:15" ht="18.600000000000001" thickTop="1" thickBot="1" x14ac:dyDescent="0.35">
      <c r="A75" s="260"/>
      <c r="B75" s="261"/>
      <c r="C75" s="261"/>
      <c r="D75" s="261"/>
      <c r="E75" s="261"/>
      <c r="F75" s="261"/>
      <c r="G75" s="261"/>
      <c r="H75" s="261"/>
      <c r="I75" s="261"/>
      <c r="J75" s="261"/>
      <c r="K75" s="262"/>
      <c r="L75" s="262"/>
      <c r="M75" s="80"/>
      <c r="N75" s="43"/>
      <c r="O75" s="159"/>
    </row>
    <row r="76" spans="1:15" ht="27" thickBot="1" x14ac:dyDescent="0.35">
      <c r="A76" s="263" t="s">
        <v>68</v>
      </c>
      <c r="B76" s="264"/>
      <c r="C76" s="264"/>
      <c r="D76" s="264"/>
      <c r="E76" s="264"/>
      <c r="F76" s="264"/>
      <c r="G76" s="264"/>
      <c r="H76" s="265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66" t="s">
        <v>69</v>
      </c>
      <c r="C77" s="266"/>
      <c r="D77" s="266"/>
      <c r="E77" s="266"/>
      <c r="F77" s="267"/>
      <c r="G77" s="268"/>
      <c r="H77" s="269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0" t="s">
        <v>70</v>
      </c>
      <c r="C78" s="270"/>
      <c r="D78" s="270"/>
      <c r="E78" s="270"/>
      <c r="F78" s="271"/>
      <c r="G78" s="272"/>
      <c r="H78" s="273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52" t="s">
        <v>71</v>
      </c>
      <c r="C79" s="252"/>
      <c r="D79" s="252"/>
      <c r="E79" s="252"/>
      <c r="F79" s="253"/>
      <c r="G79" s="274"/>
      <c r="H79" s="275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76" t="s">
        <v>72</v>
      </c>
      <c r="B80" s="277"/>
      <c r="C80" s="277"/>
      <c r="D80" s="277"/>
      <c r="E80" s="277"/>
      <c r="F80" s="277"/>
      <c r="G80" s="277"/>
      <c r="H80" s="277"/>
      <c r="I80" s="278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79" t="s">
        <v>73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1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3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2" t="s">
        <v>75</v>
      </c>
      <c r="B86" s="233"/>
      <c r="C86" s="233"/>
      <c r="D86" s="233"/>
      <c r="E86" s="233"/>
      <c r="F86" s="234"/>
      <c r="G86" s="234"/>
      <c r="H86" s="235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36" t="s">
        <v>76</v>
      </c>
      <c r="C87" s="237"/>
      <c r="D87" s="237"/>
      <c r="E87" s="237"/>
      <c r="F87" s="238"/>
      <c r="G87" s="238"/>
      <c r="H87" s="239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0" t="s">
        <v>78</v>
      </c>
      <c r="B89" s="241"/>
      <c r="C89" s="241"/>
      <c r="D89" s="241"/>
      <c r="E89" s="241"/>
      <c r="F89" s="241"/>
      <c r="G89" s="241"/>
      <c r="H89" s="241"/>
      <c r="I89" s="241"/>
      <c r="J89" s="241"/>
      <c r="K89" s="242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3" t="s">
        <v>79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5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46" t="s">
        <v>23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8"/>
      <c r="L93" s="109"/>
      <c r="M93" s="109"/>
      <c r="N93" s="110"/>
      <c r="O93" s="111">
        <f>O41</f>
        <v>10</v>
      </c>
    </row>
    <row r="94" spans="1:15" ht="17.399999999999999" x14ac:dyDescent="0.3">
      <c r="A94" s="223" t="s">
        <v>80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5"/>
      <c r="L94" s="109"/>
      <c r="M94" s="109"/>
      <c r="N94" s="110"/>
      <c r="O94" s="112">
        <f>O67</f>
        <v>0</v>
      </c>
    </row>
    <row r="95" spans="1:15" ht="17.399999999999999" x14ac:dyDescent="0.3">
      <c r="A95" s="223" t="s">
        <v>81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5"/>
      <c r="L95" s="109"/>
      <c r="M95" s="109"/>
      <c r="N95" s="110"/>
      <c r="O95" s="113">
        <f>O74</f>
        <v>0</v>
      </c>
    </row>
    <row r="96" spans="1:15" ht="17.399999999999999" x14ac:dyDescent="0.3">
      <c r="A96" s="223" t="s">
        <v>82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5"/>
      <c r="L96" s="109"/>
      <c r="M96" s="109"/>
      <c r="N96" s="110"/>
      <c r="O96" s="114">
        <f>O81</f>
        <v>0</v>
      </c>
    </row>
    <row r="97" spans="1:15" ht="18" thickBot="1" x14ac:dyDescent="0.35">
      <c r="A97" s="226" t="s">
        <v>83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8"/>
      <c r="L97" s="109"/>
      <c r="M97" s="109"/>
      <c r="N97" s="110"/>
      <c r="O97" s="114">
        <f>O87</f>
        <v>0</v>
      </c>
    </row>
    <row r="98" spans="1:15" ht="24" thickTop="1" thickBot="1" x14ac:dyDescent="0.35">
      <c r="A98" s="229" t="s">
        <v>84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1"/>
      <c r="L98" s="115"/>
      <c r="M98" s="116"/>
      <c r="N98" s="117"/>
      <c r="O98" s="118">
        <f>SUM(O93:O97)</f>
        <v>10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bbnmYb+pkGITksdzTyPoIryuov6JP1pwt4ZNLrE6l83sGwdRmC2iRio+wV3L3JOpWWrre5hZM4oG0aHJ+p5CwQ==" saltValue="14bXLyvlUyrZGEJPesuAM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EVALUACION DEL PERFIL </vt:lpstr>
      <vt:lpstr>GENERAL</vt:lpstr>
      <vt:lpstr>MAURICIO ROMERO</vt:lpstr>
      <vt:lpstr>CARLOS PINEDA</vt:lpstr>
      <vt:lpstr>MONICA MOSOS</vt:lpstr>
      <vt:lpstr>OSCAR GONZALEZ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2015-04-08T01:24:47Z</dcterms:modified>
</cp:coreProperties>
</file>