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9. Facultad de ciencias humanas y artes\"/>
    </mc:Choice>
  </mc:AlternateContent>
  <workbookProtection workbookAlgorithmName="SHA-512" workbookHashValue="Xn3jzoNh3OmpcwrvHAJ2bUP5h8hZsmmLwiNBFPyWE9gQqp+46VARU7/UK1b2n0VpCMdtpHegaZv3MDT0AbdIMw==" workbookSaltValue="E1YwXewBQ6UhQPP7qa5tvQ==" workbookSpinCount="100000" lockStructure="1"/>
  <bookViews>
    <workbookView xWindow="0" yWindow="0" windowWidth="12816" windowHeight="12432" tabRatio="500" firstSheet="1" activeTab="1"/>
  </bookViews>
  <sheets>
    <sheet name="CHA-P-09-5" sheetId="1" state="hidden" r:id="rId1"/>
    <sheet name="EVALUACION PERFIL " sheetId="24" r:id="rId2"/>
    <sheet name="LOZANO ROCHA ANA MARIA" sheetId="19" r:id="rId3"/>
    <sheet name="PAEZ MOLANO CRISTIAN MIGUEL" sheetId="20" r:id="rId4"/>
    <sheet name="SUPELANO -GROSS CLAUDIA" sheetId="21" r:id="rId5"/>
    <sheet name="VARGAS MARTINEZ SONIA PATRICIA" sheetId="22" r:id="rId6"/>
    <sheet name="GAMBOA MEDINA ALEJANDRO" sheetId="2" r:id="rId7"/>
    <sheet name="MALDONADO CURREA PAULA" sheetId="23" r:id="rId8"/>
  </sheets>
  <definedNames>
    <definedName name="_xlnm._FilterDatabase" localSheetId="0" hidden="1">'CHA-P-09-5'!$B$3:$WWA$5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2" l="1"/>
  <c r="J11" i="22"/>
  <c r="K11" i="22"/>
  <c r="L11" i="22"/>
  <c r="I11" i="21"/>
  <c r="J11" i="21"/>
  <c r="K11" i="21"/>
  <c r="L11" i="21"/>
  <c r="I11" i="20"/>
  <c r="J11" i="20"/>
  <c r="K11" i="20"/>
  <c r="L11" i="20"/>
  <c r="K11" i="19"/>
  <c r="I11" i="19"/>
  <c r="J11" i="19"/>
  <c r="L11" i="19"/>
  <c r="I11" i="23"/>
  <c r="J11" i="23"/>
  <c r="K11" i="23"/>
  <c r="L11" i="23"/>
  <c r="L11" i="2"/>
  <c r="K11" i="2"/>
  <c r="J11" i="2"/>
  <c r="I11" i="2"/>
  <c r="O97" i="23"/>
  <c r="O89" i="23"/>
  <c r="J80" i="23"/>
  <c r="O79" i="23"/>
  <c r="O78" i="23"/>
  <c r="O77" i="23"/>
  <c r="L73" i="23"/>
  <c r="K73" i="23"/>
  <c r="J73" i="23"/>
  <c r="O72" i="23"/>
  <c r="O71" i="23"/>
  <c r="O70" i="23"/>
  <c r="L66" i="23"/>
  <c r="K66" i="23"/>
  <c r="J66" i="23"/>
  <c r="O65" i="23"/>
  <c r="O64" i="23"/>
  <c r="O63" i="23"/>
  <c r="O62" i="23"/>
  <c r="O61" i="23"/>
  <c r="O60" i="23"/>
  <c r="O59" i="23"/>
  <c r="O66" i="23" s="1"/>
  <c r="O67" i="23" s="1"/>
  <c r="O94" i="23" s="1"/>
  <c r="O38" i="23"/>
  <c r="O33" i="23"/>
  <c r="O28" i="23"/>
  <c r="O23" i="23"/>
  <c r="G11" i="23"/>
  <c r="E11" i="23"/>
  <c r="C11" i="23"/>
  <c r="E6" i="23"/>
  <c r="E5" i="23"/>
  <c r="Q2" i="23"/>
  <c r="O97" i="22"/>
  <c r="O89" i="22"/>
  <c r="J80" i="22"/>
  <c r="O79" i="22"/>
  <c r="O78" i="22"/>
  <c r="O77" i="22"/>
  <c r="L73" i="22"/>
  <c r="K73" i="22"/>
  <c r="J73" i="22"/>
  <c r="O72" i="22"/>
  <c r="O71" i="22"/>
  <c r="O70" i="22"/>
  <c r="O73" i="22" s="1"/>
  <c r="O74" i="22" s="1"/>
  <c r="O95" i="22" s="1"/>
  <c r="L66" i="22"/>
  <c r="K66" i="22"/>
  <c r="J66" i="22"/>
  <c r="O65" i="22"/>
  <c r="O64" i="22"/>
  <c r="O63" i="22"/>
  <c r="O62" i="22"/>
  <c r="O61" i="22"/>
  <c r="O60" i="22"/>
  <c r="O59" i="22"/>
  <c r="O38" i="22"/>
  <c r="O33" i="22"/>
  <c r="O28" i="22"/>
  <c r="O23" i="22"/>
  <c r="G11" i="22"/>
  <c r="E11" i="22"/>
  <c r="C11" i="22"/>
  <c r="E6" i="22"/>
  <c r="E5" i="22"/>
  <c r="Q2" i="22"/>
  <c r="O97" i="21"/>
  <c r="O89" i="21"/>
  <c r="J80" i="21"/>
  <c r="O79" i="21"/>
  <c r="O78" i="21"/>
  <c r="O77" i="21"/>
  <c r="L73" i="21"/>
  <c r="K73" i="21"/>
  <c r="J73" i="21"/>
  <c r="O72" i="21"/>
  <c r="O71" i="21"/>
  <c r="O70" i="21"/>
  <c r="O73" i="21" s="1"/>
  <c r="O74" i="21" s="1"/>
  <c r="O95" i="21" s="1"/>
  <c r="L66" i="21"/>
  <c r="K66" i="21"/>
  <c r="J66" i="21"/>
  <c r="O65" i="21"/>
  <c r="O64" i="21"/>
  <c r="O63" i="21"/>
  <c r="O62" i="21"/>
  <c r="O61" i="21"/>
  <c r="O60" i="21"/>
  <c r="O59" i="21"/>
  <c r="O38" i="21"/>
  <c r="O33" i="21"/>
  <c r="O28" i="21"/>
  <c r="O23" i="21"/>
  <c r="G11" i="21"/>
  <c r="E11" i="21"/>
  <c r="C11" i="21"/>
  <c r="E6" i="21"/>
  <c r="E5" i="21"/>
  <c r="Q2" i="21"/>
  <c r="O97" i="20"/>
  <c r="O89" i="20"/>
  <c r="J80" i="20"/>
  <c r="O79" i="20"/>
  <c r="O78" i="20"/>
  <c r="O77" i="20"/>
  <c r="O81" i="20" s="1"/>
  <c r="O96" i="20" s="1"/>
  <c r="L73" i="20"/>
  <c r="K73" i="20"/>
  <c r="J73" i="20"/>
  <c r="O72" i="20"/>
  <c r="O71" i="20"/>
  <c r="O70" i="20"/>
  <c r="L66" i="20"/>
  <c r="K66" i="20"/>
  <c r="J66" i="20"/>
  <c r="O65" i="20"/>
  <c r="O64" i="20"/>
  <c r="O63" i="20"/>
  <c r="O62" i="20"/>
  <c r="O61" i="20"/>
  <c r="O60" i="20"/>
  <c r="O59" i="20"/>
  <c r="O38" i="20"/>
  <c r="O33" i="20"/>
  <c r="O28" i="20"/>
  <c r="O23" i="20"/>
  <c r="G11" i="20"/>
  <c r="E11" i="20"/>
  <c r="C11" i="20"/>
  <c r="E6" i="20"/>
  <c r="E5" i="20"/>
  <c r="Q2" i="20"/>
  <c r="O97" i="19"/>
  <c r="O89" i="19"/>
  <c r="J80" i="19"/>
  <c r="O79" i="19"/>
  <c r="O78" i="19"/>
  <c r="O77" i="19"/>
  <c r="L73" i="19"/>
  <c r="K73" i="19"/>
  <c r="J73" i="19"/>
  <c r="O72" i="19"/>
  <c r="O71" i="19"/>
  <c r="O70" i="19"/>
  <c r="L66" i="19"/>
  <c r="K66" i="19"/>
  <c r="J66" i="19"/>
  <c r="O65" i="19"/>
  <c r="O64" i="19"/>
  <c r="O63" i="19"/>
  <c r="O62" i="19"/>
  <c r="O61" i="19"/>
  <c r="O60" i="19"/>
  <c r="O59" i="19"/>
  <c r="O38" i="19"/>
  <c r="O33" i="19"/>
  <c r="O28" i="19"/>
  <c r="O23" i="19"/>
  <c r="G11" i="19"/>
  <c r="E11" i="19"/>
  <c r="C11" i="19"/>
  <c r="O11" i="19" s="1"/>
  <c r="E6" i="19"/>
  <c r="E5" i="19"/>
  <c r="Q2" i="19"/>
  <c r="O66" i="20" l="1"/>
  <c r="O67" i="20" s="1"/>
  <c r="O94" i="20" s="1"/>
  <c r="O81" i="19"/>
  <c r="O96" i="19" s="1"/>
  <c r="O41" i="19"/>
  <c r="O93" i="19" s="1"/>
  <c r="O98" i="19" s="1"/>
  <c r="O73" i="19"/>
  <c r="O74" i="19" s="1"/>
  <c r="O95" i="19" s="1"/>
  <c r="O73" i="20"/>
  <c r="O74" i="20" s="1"/>
  <c r="O95" i="20" s="1"/>
  <c r="O81" i="21"/>
  <c r="O96" i="21" s="1"/>
  <c r="O73" i="23"/>
  <c r="O74" i="23" s="1"/>
  <c r="O95" i="23" s="1"/>
  <c r="O66" i="19"/>
  <c r="O67" i="19" s="1"/>
  <c r="O94" i="19" s="1"/>
  <c r="O66" i="21"/>
  <c r="O67" i="21" s="1"/>
  <c r="O94" i="21" s="1"/>
  <c r="O66" i="22"/>
  <c r="O67" i="22" s="1"/>
  <c r="O94" i="22" s="1"/>
  <c r="O11" i="22"/>
  <c r="O81" i="22"/>
  <c r="O96" i="22" s="1"/>
  <c r="O11" i="23"/>
  <c r="O41" i="23"/>
  <c r="O93" i="23" s="1"/>
  <c r="O81" i="23"/>
  <c r="O96" i="23" s="1"/>
  <c r="O41" i="20"/>
  <c r="O93" i="20" s="1"/>
  <c r="O11" i="20"/>
  <c r="O41" i="21"/>
  <c r="O93" i="21" s="1"/>
  <c r="O11" i="21"/>
  <c r="O41" i="22"/>
  <c r="O93" i="22" s="1"/>
  <c r="O98" i="22" s="1"/>
  <c r="O98" i="23" l="1"/>
  <c r="O98" i="21"/>
  <c r="O98" i="20"/>
  <c r="G11" i="2"/>
  <c r="Q2" i="2" l="1"/>
  <c r="E6" i="2"/>
  <c r="E5" i="2"/>
  <c r="O38" i="2"/>
  <c r="O33" i="2"/>
  <c r="O28" i="2"/>
  <c r="O23" i="2"/>
  <c r="O41" i="2" l="1"/>
  <c r="AC2" i="1"/>
  <c r="E4" i="21" l="1"/>
  <c r="E4" i="23"/>
  <c r="E4" i="20"/>
  <c r="E4" i="22"/>
  <c r="E4" i="19"/>
  <c r="E4" i="2"/>
  <c r="AC1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l="1"/>
  <c r="O73" i="2"/>
  <c r="O74" i="2" s="1"/>
  <c r="O95" i="2" s="1"/>
  <c r="O81" i="2"/>
  <c r="O96" i="2" s="1"/>
  <c r="O66" i="2"/>
  <c r="O67" i="2" s="1"/>
  <c r="O94" i="2" s="1"/>
  <c r="O93" i="2"/>
  <c r="O98" i="2" l="1"/>
</calcChain>
</file>

<file path=xl/sharedStrings.xml><?xml version="1.0" encoding="utf-8"?>
<sst xmlns="http://schemas.openxmlformats.org/spreadsheetml/2006/main" count="970" uniqueCount="321">
  <si>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</si>
  <si>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</si>
  <si>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</si>
  <si>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</si>
  <si>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</si>
  <si>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</si>
  <si>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</si>
  <si>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</si>
  <si>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</si>
  <si>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</si>
  <si>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</si>
  <si>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</si>
  <si>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</si>
  <si>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</si>
  <si>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</si>
  <si>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</si>
  <si>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</si>
  <si>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</si>
  <si>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</si>
  <si>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</si>
  <si>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</si>
  <si>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</si>
  <si>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</si>
  <si>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</si>
  <si>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</si>
  <si>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</si>
  <si>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</si>
  <si>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</si>
  <si>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</si>
  <si>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</si>
  <si>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</si>
  <si>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</si>
  <si>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</si>
  <si>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</si>
  <si>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</si>
  <si>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</si>
  <si>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</si>
  <si>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</si>
  <si>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</si>
  <si>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</si>
  <si>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</si>
  <si>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</si>
  <si>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</si>
  <si>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</si>
  <si>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</si>
  <si>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</si>
  <si>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</si>
  <si>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</si>
  <si>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</si>
  <si>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</si>
  <si>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</si>
  <si>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</si>
  <si>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</si>
  <si>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</si>
  <si>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</si>
  <si>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</si>
  <si>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</si>
  <si>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</si>
  <si>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</si>
  <si>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</si>
  <si>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</si>
  <si>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</si>
  <si>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</si>
  <si>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</si>
  <si>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</si>
  <si>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</si>
  <si>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</si>
  <si>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</si>
  <si>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</si>
  <si>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</si>
  <si>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</si>
  <si>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</si>
  <si>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</si>
  <si>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</si>
  <si>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</si>
  <si>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</si>
  <si>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</si>
  <si>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</si>
  <si>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</si>
  <si>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</si>
  <si>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</si>
  <si>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</si>
  <si>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</si>
  <si>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</si>
  <si>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</si>
  <si>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</si>
  <si>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</si>
  <si>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</si>
  <si>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</si>
  <si>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</si>
  <si>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</si>
  <si>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</si>
  <si>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</si>
  <si>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</si>
  <si>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</si>
  <si>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</si>
  <si>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</si>
  <si>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</si>
  <si>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</si>
  <si>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</si>
  <si>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CIENCIAS HUMANAS Y ARTES</t>
  </si>
  <si>
    <t xml:space="preserve">CUNDINAMARCA </t>
  </si>
  <si>
    <t xml:space="preserve">IBAGUE </t>
  </si>
  <si>
    <t>BOGOTA DC</t>
  </si>
  <si>
    <t>PERSONAL</t>
  </si>
  <si>
    <t>PAVA SANTAMARIA</t>
  </si>
  <si>
    <t>GILDARDO</t>
  </si>
  <si>
    <t>gildardopava@hotmail.com</t>
  </si>
  <si>
    <t>MANZANA 6 CASA 11 JORDAN 1 ETAPA</t>
  </si>
  <si>
    <t>TOLIMA</t>
  </si>
  <si>
    <t>PROFEIONAL EN CIENCIAS SOCIALES - UNIVERSIDAD DEL TOLIMA - 13-12-2002</t>
  </si>
  <si>
    <t>MAGISTER EN HISTORIA - PONTIFICIA UNIVERSIDAD JAVERIANA - BOGOTA -27-11-2008</t>
  </si>
  <si>
    <t xml:space="preserve">PAEZ MOLANO </t>
  </si>
  <si>
    <t>CRISTIAN MIGUEL</t>
  </si>
  <si>
    <t>crismiguelpaez@gmail.com</t>
  </si>
  <si>
    <t>CALLE 24A NO 56 35 INTE APTO 1004</t>
  </si>
  <si>
    <t>MAESTRO EN ARTES PLASTICAS -UNIVERSIDAD NACIONAL DE COLOMBIA- 28-07-2011</t>
  </si>
  <si>
    <t>MAGISTER EN ARTES PLASTICAS - UNIVERSIDAD NACIONAL DE COLOMBIA- 2 10-2012</t>
  </si>
  <si>
    <t>CHA -P -09-5</t>
  </si>
  <si>
    <t>MURILLO GARNICA</t>
  </si>
  <si>
    <t>JACQUELINE</t>
  </si>
  <si>
    <t>2569426
3103225354</t>
  </si>
  <si>
    <t>jmurillo55@hotmail.com</t>
  </si>
  <si>
    <t>CRA 28 NO 86 55 BLOQUE 5 APTO 303</t>
  </si>
  <si>
    <t xml:space="preserve">LICENCIADA EN EDUCACION BASICA PRIMARIA - PONTIFICIA UNIVERSIDAD JAVERIANA - 25-10-2004 </t>
  </si>
  <si>
    <t>MAGISTRA EN LITERATURA - PONTIFICIA UNIVERSIDAD JAVERIANA - 27-11-2008</t>
  </si>
  <si>
    <t xml:space="preserve">DOCTORADO  NO HA SUSTENTADO TESIS </t>
  </si>
  <si>
    <t>CERTIFICADO</t>
  </si>
  <si>
    <t>X0032058</t>
  </si>
  <si>
    <t xml:space="preserve">CRUZ RIOS </t>
  </si>
  <si>
    <t>LAURA</t>
  </si>
  <si>
    <t>2701863
3042173777</t>
  </si>
  <si>
    <t>lauracruzrios2013@hotmail.com</t>
  </si>
  <si>
    <t xml:space="preserve">UNIVERSIDAD DEL TOLIMA </t>
  </si>
  <si>
    <t xml:space="preserve">TOLIMA </t>
  </si>
  <si>
    <t>LICENCIADA EN HISTORIA DEL ARTE  - UNIVERSIDAD DE ORIENTE -05-07-1995</t>
  </si>
  <si>
    <t>MAGISTER EN CIENCIAS - UNIVERSIDAD DE ORIENTE -29-03-2004</t>
  </si>
  <si>
    <t>DOCTOR EN CIENCIAS  HISTORICAS- UNIVERSIDAD DE LA HABANA - 21-07-2014</t>
  </si>
  <si>
    <t>VILLEGAS GOMEZ</t>
  </si>
  <si>
    <t>GUSTAVO ADOLFO</t>
  </si>
  <si>
    <t>0342174210
3014022484</t>
  </si>
  <si>
    <t>gvillegasgomez@gmail.com</t>
  </si>
  <si>
    <t xml:space="preserve">CRA 33 NO 57 44 </t>
  </si>
  <si>
    <t>MEDELLIN</t>
  </si>
  <si>
    <t xml:space="preserve">ANTIOQUIA </t>
  </si>
  <si>
    <t>HISTORIADOR -UNIVERSIDAD DE ANTIOQUIA - 27-10-2006</t>
  </si>
  <si>
    <t xml:space="preserve">MAGISTER EN HISTORIA DEL ARTE -UNIVERSIDAD DE ANTIOQUIA - 12-12-2012 </t>
  </si>
  <si>
    <t xml:space="preserve">PATIÑO MURILLO </t>
  </si>
  <si>
    <t>DIMAS</t>
  </si>
  <si>
    <t>dimaspatino01@yahoo.es</t>
  </si>
  <si>
    <t>CRA 15 NO 60B 21</t>
  </si>
  <si>
    <t>PROFEIONAL EN CIENCIAS SOCIALES - UNIVERSIDAD DEL TOLIMA - 11-06-2004</t>
  </si>
  <si>
    <t>ESPECIALISTA EN EDUCACION CULTURA Y POLITICA - UNIVERSIDAD ABIERTA Y ADISTANCIA UNAD - 30-09-2011</t>
  </si>
  <si>
    <t>MAGISTER EN EDUCACION - INTERNATIONAL UNIVERSITATY PANAMA - 16-112012</t>
  </si>
  <si>
    <t>DOCTORADO  1 SEMESTRE</t>
  </si>
  <si>
    <t>OSORIO IREGUI</t>
  </si>
  <si>
    <t>LAURA JULIANA</t>
  </si>
  <si>
    <t>2264587
3118043604</t>
  </si>
  <si>
    <t>laura.osorio.iregui@gmail.com</t>
  </si>
  <si>
    <t>CALLE 119A NO 57 61 APTO 807</t>
  </si>
  <si>
    <t>MAESTRA EN ARTE CONCENTRACION ARTES PLASTICAS - UNIVERSIDAD DE LOS ANDES - 26-03-2011</t>
  </si>
  <si>
    <t>MASTER OF SCIENCE IN HISTORY OF ART THEORY AND DISPLAY- THE INUVERSITY OF EDINBURGH-27-11-2013</t>
  </si>
  <si>
    <t xml:space="preserve">NO ADJUNTA TRADUCION DEL MAGISTER </t>
  </si>
  <si>
    <t>NARANJO CALDERON</t>
  </si>
  <si>
    <t>CAMILO ERNESTO</t>
  </si>
  <si>
    <t>cnaranjo77@gmail.com</t>
  </si>
  <si>
    <t xml:space="preserve">CRA 12A 79 04 SAN FRANCICO 2 PISO </t>
  </si>
  <si>
    <t>PROFESIONAL EN CIENCIAS SOCIALES - UNIVERSIDAD DEL TOLIMA -12-12-2003</t>
  </si>
  <si>
    <t>MAESTRIA EN ESTUDIOS CULTURALES - UNIVERSIDAD NACIONAL DE COLOMBIA - CEREMONIA 25 DE  MARZO DE 2015</t>
  </si>
  <si>
    <t>LINCE DUQUE</t>
  </si>
  <si>
    <t>ORIANA DEL PILAR</t>
  </si>
  <si>
    <t>8720089
3136730654</t>
  </si>
  <si>
    <t>oriananalince@gmail.com</t>
  </si>
  <si>
    <t>CRA 27 NO 33A 18</t>
  </si>
  <si>
    <t xml:space="preserve">MANIZALES </t>
  </si>
  <si>
    <t>MAESTRO EN ARTES PLASTICAS -UNIVERSIDAD DE CALDAS - 9-05-2008</t>
  </si>
  <si>
    <t>MAGISTER EN HISTORIA DEL ARTE -UNIVERSIDAD DE ANTIOQUIA - 01-12-2014</t>
  </si>
  <si>
    <t>SANCHEZ GIL</t>
  </si>
  <si>
    <t xml:space="preserve">PEDRO MANUEL </t>
  </si>
  <si>
    <t>icodex@hotmail.com</t>
  </si>
  <si>
    <t>ARTISTAPLASTICO - UNIVERSIDAD FEDERAL ESPIRITU SANTO - BOGOTA - 02-07-1990</t>
  </si>
  <si>
    <t>MESTRE EM INTEGRACAO DA AMERICA LATINA - UNIVERSIDAD DE SAO PAULO - BRASIL -10-04-1997</t>
  </si>
  <si>
    <t xml:space="preserve">PAEZ PAEZ </t>
  </si>
  <si>
    <t xml:space="preserve">CARLOS EDUARDO </t>
  </si>
  <si>
    <t>cepaez2@gmail.com</t>
  </si>
  <si>
    <t xml:space="preserve">GUADALAJARA </t>
  </si>
  <si>
    <t>MEXICO</t>
  </si>
  <si>
    <t>REALIZADOR DE CINE Y TELEVISION - UNIVERSIDAD NACIONAL DE COLOMBIA - 30-07-2009</t>
  </si>
  <si>
    <t>MAESTRO EN ESCRITURAS CRATIVAS - UNIVERSIDAD NACIONAL DE COLOMBIA - 08-04-2011</t>
  </si>
  <si>
    <t>ELECTRONICO</t>
  </si>
  <si>
    <t xml:space="preserve">MALDONADO CRREA </t>
  </si>
  <si>
    <t xml:space="preserve">PAULA </t>
  </si>
  <si>
    <t xml:space="preserve">0606797878
</t>
  </si>
  <si>
    <t>paulampa@gmail.com</t>
  </si>
  <si>
    <t xml:space="preserve">PARIS </t>
  </si>
  <si>
    <t xml:space="preserve">FRANCIA </t>
  </si>
  <si>
    <t>FILOSOFIA - UNIVERSIDAD NACIONAL DE COLOMBIA - 14-09-2007</t>
  </si>
  <si>
    <t xml:space="preserve">DCOTORADO ACTUALMENTE ESTUDIANDO </t>
  </si>
  <si>
    <t xml:space="preserve">SOPELANO GROSS </t>
  </si>
  <si>
    <t xml:space="preserve">CLAUDIA PATRICIA </t>
  </si>
  <si>
    <t>cspelano@usal.es</t>
  </si>
  <si>
    <t xml:space="preserve">CALLE SANTIBAÑEZ 36 1C 37120 DOÑINOS DE SALAMANCA </t>
  </si>
  <si>
    <t xml:space="preserve">ESPAÑA </t>
  </si>
  <si>
    <t>LICENCIADO EN FILOSOFIA - UNIVERSIDAD DE SALAMANCA - ESPAÑA - 3-09-2008</t>
  </si>
  <si>
    <t>MASTER UNIVERSITARIO EN ESTUDIOS AVANZADOS EN FILOSOFIA - UNIVERSIDAD DE SALAMANCA - 18-06-2010</t>
  </si>
  <si>
    <t xml:space="preserve">DOCTORADO EN ESTETICA DE MEDIACION - PENDIENTE POR SUSTENTAR TESIS </t>
  </si>
  <si>
    <t>VARGAS MARTINEZ</t>
  </si>
  <si>
    <t>SONIA PATRICIA</t>
  </si>
  <si>
    <t>afrod23@yahoo.es</t>
  </si>
  <si>
    <t>CRA 10 A NO 18 A SUR 05</t>
  </si>
  <si>
    <t>MAESTRA EN ARTES PLASTICAS - INSTITUTO DE PARTAMENTAL DE BELLAS ARTES - 15-12-2004</t>
  </si>
  <si>
    <t>ESPECIALISTA EN HISTORIA DEL ARTE - UNIVERSIDAD NACIONAL AUTONOMA DE MEXICO- 15-11-2007</t>
  </si>
  <si>
    <t xml:space="preserve">GAMBOA MEDINA </t>
  </si>
  <si>
    <t xml:space="preserve">ALEJANDRO </t>
  </si>
  <si>
    <t>alejandrogamboam@yahoo.com</t>
  </si>
  <si>
    <t>CRA 10A NO 18A SUR 05</t>
  </si>
  <si>
    <t>MAESTRA EN ARTES PLASTICAS - UNIVERSIDAD NACIONAL DE COLOMBIA   - 1-10-2004</t>
  </si>
  <si>
    <t>ESPECIALISTA EN HISTORIA DEL ARTE - UNIVERSIDAD NACIONAL AUTONOMA DE MEXICO- 12- 03-2009</t>
  </si>
  <si>
    <t>YA6845043</t>
  </si>
  <si>
    <t>ARMATO</t>
  </si>
  <si>
    <t>ALESSANDRO</t>
  </si>
  <si>
    <t>alessandroarmato@gmail.com</t>
  </si>
  <si>
    <t xml:space="preserve">AVN 19 NO 131 -70 APTO 512 TORRE 3 CONJUNTO CONTRY PLAZO  BARRIO LA CALLEJA </t>
  </si>
  <si>
    <t xml:space="preserve">LOPEZ BETANCOUR </t>
  </si>
  <si>
    <t xml:space="preserve">OLGA DEL PILAR </t>
  </si>
  <si>
    <t>olgadelpilarlopez@gmail.com</t>
  </si>
  <si>
    <t>CRA 34 NO 38SUR 50</t>
  </si>
  <si>
    <t xml:space="preserve">ENVIGADO </t>
  </si>
  <si>
    <t>HISTORIADORA  - UNIVERSIDAD NACIONAL DE COLOMBIA - 18-06-1998</t>
  </si>
  <si>
    <t>MAGISTER EN ESTETICA - UNIVERSIDAD NACIONAL NACIONAL DE COLOMBIA - 16-12-2004</t>
  </si>
  <si>
    <t>DOCTORA EN ESTETICA - UNIVERSITE PARIS OUEST NANTERRE LA DEFENSE- 19-12-2014</t>
  </si>
  <si>
    <t>GCORTEZ GARZON</t>
  </si>
  <si>
    <t xml:space="preserve">LILIANA </t>
  </si>
  <si>
    <t>lcortesgarzon@gmail.com</t>
  </si>
  <si>
    <t xml:space="preserve">CALLE ARAGON 437 ENTLO 1 </t>
  </si>
  <si>
    <t xml:space="preserve">BARCELONA </t>
  </si>
  <si>
    <t>HISTORIADORA - PONTIFICIA UNIVERSIDAD JAVERIANA - 12-07-1999</t>
  </si>
  <si>
    <t>MASTER EN ARTE - UNIVERSIDAD AUTONOMA DE BARCELONA -17-11-2004</t>
  </si>
  <si>
    <t xml:space="preserve">DOCTOR EN HISTORIA - SIN SUSTENTAR TESIS </t>
  </si>
  <si>
    <t>GRADO EN FILOSOFIA Y LETRAS - UNIVERSIDAD CATOLICA DEL SACRO CUORE- 1998</t>
  </si>
  <si>
    <t>MAESTRIA EN HISTORIA DEL ARTE ARGENTINO Y LATINOAMERICANO- INSTITUTO DE ALTOS ESTUDIOS SOCIALES DE LA UNIVERSIDAD NACIONAL SAN MARTIN  - IDAESUNSAM- 1999</t>
  </si>
  <si>
    <t xml:space="preserve">NO ANEXA CERTIFICACIONES DE MAESTRIA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</si>
  <si>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</si>
  <si>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</si>
  <si>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</si>
  <si>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</si>
  <si>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</si>
  <si>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</si>
  <si>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</si>
  <si>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</si>
  <si>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</si>
  <si>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</si>
  <si>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 xml:space="preserve">LOZANO ROCHA </t>
  </si>
  <si>
    <t xml:space="preserve">ANA MARIA </t>
  </si>
  <si>
    <t xml:space="preserve">CALLE 53 NO 3 27 TORRE 7 APTO 407 CHAPINERO  </t>
  </si>
  <si>
    <t>MAESTRO EN BELLAS ARTES  ESPECIALIZACION EN GRABADO UNIVERSIDAD NACIONAL DE COLOMBIA - 28-09-1990</t>
  </si>
  <si>
    <t>MAESTRIA EN HISTORIA Y TEORIA DEL ARTE Y LA ARQUITECTURA - UNIVERSIDAD NACIONAL DE COLOMBIA - 25-01-2006
 MAGISTRA EN ESTUDIOS CULTURALES - PONTIFICIA UNIVERSIDAD JAVERIANA- 29-05-2014</t>
  </si>
  <si>
    <t xml:space="preserve">CERTIFICADO </t>
  </si>
  <si>
    <t xml:space="preserve"> 7 LIBROS 
10 CARTILLAS </t>
  </si>
  <si>
    <t>TEORÍA E HISTORIA DEL ARTE</t>
  </si>
  <si>
    <t>PROFESIONAL EN EL ÁREA DE LAS ARTES O CIENCIAS SOCIALES O HUMANAS. CON MAESTRÍA O DOCTORADO EN EL ÁREA DE LAS CIENCIAS SOCIALES O HUMANAS. CON PRODUCCIÓN INTELECTUAL EN EL ÁREA DE TEORÍA E HISTORIA DE LAS ARTES PLÁSTICAS Y VISUALES.</t>
  </si>
  <si>
    <t xml:space="preserve">                                                      EVALUACIÓN DE LAS HOJAS DE VIDA PARA EL CUMPLIMIENTO DEL PERFIL DE LOS ASPIRANTES AL CÓDIGO DE CONCURSO CHA-P-09-5</t>
  </si>
  <si>
    <t>BMENA</t>
  </si>
  <si>
    <t>CORTES GARZON LILIANA</t>
  </si>
  <si>
    <t>X</t>
  </si>
  <si>
    <t>PAEZ PAEZ CARLOS EDUARDO</t>
  </si>
  <si>
    <t>SANCHEZ GIL PEDRO MANUEL</t>
  </si>
  <si>
    <t>NARANJO CALDERON CAMILO ERNESTO</t>
  </si>
  <si>
    <t>PATIÑO MURIILO DIMAS</t>
  </si>
  <si>
    <t>CRUZ RIOS LAURA</t>
  </si>
  <si>
    <t>LOPEZ BETANCOURTH OLGA DEL PILAR</t>
  </si>
  <si>
    <t>VILLEGAS GOMEZ GUSTAVO ADOLFO</t>
  </si>
  <si>
    <t>ARMATO ALESSANDRO</t>
  </si>
  <si>
    <t>PAVA SANTAMARIA GILDARDO</t>
  </si>
  <si>
    <t>OSORIO IREGUI LAURA JULIANA</t>
  </si>
  <si>
    <t>LINCE DUQUE ORIANA DEL PILAR</t>
  </si>
  <si>
    <t>MURILLO GARNICA JACKELINE</t>
  </si>
  <si>
    <t>LOZANO ROCHA ANA MARIA</t>
  </si>
  <si>
    <t>PAEZ MOLANO CRISTIAN MIGUEL</t>
  </si>
  <si>
    <t>VARGAS MARTINEZ SONIA PATRICIA</t>
  </si>
  <si>
    <t>MALDONADO CURREA PAULA</t>
  </si>
  <si>
    <t>ESPECIALISTA EN HISTORIA DEL ARTE - UNIVERSIDAD NACIONAL AUTONOMA DE MEXICO- 15-11-2007 MAGISTER EN HISTORIA DEL ARTE ANAM MEXICO 2010</t>
  </si>
  <si>
    <t>MAGISTER EN HISTORIA DEL ARTE ANAM MEXICO 2010</t>
  </si>
  <si>
    <t xml:space="preserve">MAGISTER EN ARTES VISUALES UNAM MEXICO 2009 </t>
  </si>
  <si>
    <t>GAMBOA  MEDINA ALEJANDRO</t>
  </si>
  <si>
    <t xml:space="preserve">PROFESOR CATEDRATICO ISNTITUTO DEPARTAMENTAL DE BELLAS ARTES 2000 HORAS : 4,16 PUNTOS. PROFESOR CATEDRATICO UNIVERSIDAD DEL CAUCA 306 HORAS. 0,63 PUNTOS. PROFESOR CATEDRATICO  UNVERSIDAD JORGE TADEO LOZANO 64 HORAS. 0,13   PROFESOR CATEDRATICO COLEGIO MAYOR DEL CAUCA  80 HORAS: 0,16. SE ASIGAN EL MAXIMO DE PUNTOS. </t>
  </si>
  <si>
    <t>LAS CERTIFICACIONES NO SE PRESENTARON SEGÚN LOS TERMINOS DE REFERENCIA DEL CONCURSO.</t>
  </si>
  <si>
    <t>PREMIO VII  CONCURSO NACIONAL DE ENSAYO HISTORICO 2010. 4 PUNTOS. LA DEMAS PRODUCCION INTLECTUAL NO CUMPLE LOS TERMINOS DE REFERENCIA DEL CONCURSO.</t>
  </si>
  <si>
    <t>GAMBOA MEDINA ALEJANDRO</t>
  </si>
  <si>
    <t>PRESELECCIONADO</t>
  </si>
  <si>
    <t>VARGAS MARTINEZ PATRICIA</t>
  </si>
  <si>
    <t>LA CERTIFICICAION NO CUMPLE CON LOS TERMINOS DE REFERENCIA DEL CONCURSO</t>
  </si>
  <si>
    <t>PROFESORA CATEDRATICA INSTITUTO DEPARTAMENTLA  DE BELLAS ARTES 2688 HORAS:5,6 PUNTOS. SE ASIGANAEL MAXIMO DE PUNTOS</t>
  </si>
  <si>
    <t>LIBRO NAN GOLDIN LA INTIMIDAD REVUELTA. EDT UNAL COLOMBIA 2010. 4 PUNTOS.</t>
  </si>
  <si>
    <t>ESPECIALISTA EN HISTORIA DEL ARTE - UNIVERSIDAD NACIONAL AUTONOMA DE MEXICO- 15-11-2007 NO SE PUNTUA NO TIENE APOSTILLE</t>
  </si>
  <si>
    <t>SOPELANO-GROSS CLAUDIA</t>
  </si>
  <si>
    <t>LAS CERTIFICACIONES NO SE PRESENTARON SEGÚN LOS TERMINOS DE  REFERENCIA DEL CONCURSO</t>
  </si>
  <si>
    <t xml:space="preserve">PROFESORA DE TIEMPO COMPLETO UNIVERSIDAD DE SLAMANCA 4 AÑOS: 4 PUNTOS, </t>
  </si>
  <si>
    <t>ARTICULO REVISTA INDEXADA A2 UNIVERSITAS PHILOSOPHICA 2014: 4 PUNTOS. ARTICULO REVISTA NO INDEXADA EL FUTURO DEL PASADO REVISTA DE HISTORIA 2010. 0,5 PUNTOS, ARTICULO REVISTA NO INDEXADA CONSTELACIONES REVISTA DE TEORIA CRITICA 2010: 0,5 PUNTOS. ARTICULO REVISTA NO INDEXADA  AZAFEA 2013: 0,5 PUNTOS. ARTICULO REVISTA NO INDEXADA IBEROAMERICANA 2014 : 0.5 PUNTOS.CAPITULO DE LIBRO DE LOCONCEPTUAL EN LA ESTETICA.... EDT LUSO ESPAÑOLA DE EDICIONES 2011: 1,4 PUNTOS.  CAPITULO LIBRO UNA POETICA PARA  UNLAND. LAUNIVERSLIDAD DEL SILENCIO... EDT CRUZ DEL SUR MONTEVIDEO 2013. 0,23 PUNTOS</t>
  </si>
  <si>
    <t>PRESELECCIONADA</t>
  </si>
  <si>
    <t>PROFESOR CATEDRATICO UTOLIMA 1558 HORAS. 3,2 PUNTOS. PROFESOR CATEDRATICO UNAL COLOMBIA 448 HORAS: 0,93 PUNTOS.</t>
  </si>
  <si>
    <t>EXPOSICION SALON CANO MUSEO UNAL 2011: 2 PUNTOS, EXPOSICION UMBRAL  UNAL 2012: 2 PUNTOS, EXPSICION BOSQUE PINTADO MUSEO NACIONAL 2013: 2 PUNTOS, EXPOSCION VIDEX/ UTOLIMA. 2 PUNTOS.CAPITULO  LIBRO S UNA MIRADA AL ARTISTA  DE LA UNIVERSIDAD… EDT UNAL 2012:0,29 PUNTOS. CAPIUTLO LIBRO LABORATORIO CANO EDT UNAL 2011. 0,5 PUNTOS</t>
  </si>
  <si>
    <t>LINEAS D EPROMOCIONES 22 MESES:1,8</t>
  </si>
  <si>
    <t>MAESTRA EN BELLAS ARTES  ESPECIALIZACION EN GRABADO UNIVERSIDAD NACIONAL DE COLOMBIA - 28-09-1990</t>
  </si>
  <si>
    <t>MUESO DE ARTE MODERNO DE BOGOTA 4 AÑOS: 4 PUNTOS. CURADORA MUESO ARTE : 1,5 PUNTOS, LIDER GRUPO D EINVESTIGACION PONTIFICIA JAVERIANA 6 MESES: 0,5 PUNTOS. SE ASIGANA EL MAXIMO DE PUNTOS</t>
  </si>
  <si>
    <t>PROFESORA CATEDRATICA UNIVERSIDAD JORGE TADEO LOZANO 3203 HORAS. 6,6 PUNTOS. SE ASIGAN EL MAXIMO DE PUNTOS</t>
  </si>
  <si>
    <t>ARTICULO REVISTA INDEXADA B  CAUDERNOS DE MUSICA ARTES VISUALES Y ESCENICAS 2013: 2 PUNTOS,ARTICULO REVISTA INDEXADA B  CAUDERNOS DE MUSICA ARTES VISUALES Y ESCENICAS 2014: 2 PUNTOS, ARTICULO REVISTA NO INDEXADA ERRATA 2011. 0.5 PUNTOS. MATERIAL DIVULGATIVO A RAS DE TIERRA 2010. 0,5 PUNTOS, JUAN CARDENAS 2010: 0.5 PUNTOS, HORIZONTES AL OTRO LADO DEL PAISAJE. 0,5 PUNTOS. SE ASIGNA LE MAXIMO DE PUNTOS POR MATERIAL DIVULGATIVO.  CAPITULO LIBRO, EXPOSICION CAMINOS DEL PARAMO CLUB EL NOGAL: 2014: 2 PUNTOS.</t>
  </si>
  <si>
    <t xml:space="preserve">MASTER EN ARTE - UNIVERSIDAD AUTONOMA DE BARCELONA -17-11-2004
DOCTOR EN HISTORIA - SIN SUSTENTAR TESIS </t>
  </si>
  <si>
    <t xml:space="preserve">MAGISTRA EN LITERATURA - PONTIFICIA UNIVERSIDAD JAVERIANA - 27-11-2008
DOCTORADO  NO HA SUSTENTADO TESIS </t>
  </si>
  <si>
    <t>MAGISTER EN ESTETICA - UNIVERSIDAD NACIONAL NACIONAL DE COLOMBIA - 16-12-2004
DOCTORA EN ESTETICA - UNIVERSITE PARIS OUEST NANTERRE LA DEFENSE- 19-12-2014</t>
  </si>
  <si>
    <t>MAGISTER EN CIENCIAS - UNIVERSIDAD DE ORIENTE -29-03-2004
DOCTOR EN CIENCIAS  HISTORICAS- UNIVERSIDAD DE LA HABANA - 21-07-2014</t>
  </si>
  <si>
    <t xml:space="preserve">ESPECIALISTA EN EDUCACION CULTURA Y POLITICA - UNIVERSIDAD ABIERTA Y ADISTANCIA UNAD - 30-09-2011
MAGISTER EN EDUCACION - INTERNATIONAL UNIVERSITATY PANAMA - 16-112012
DOCTORADO  1 SEMESTRE
</t>
  </si>
  <si>
    <t>MASTER 1 EN ARTES ESTETICA E HISTORIA PARIS 8 11/07/2013.</t>
  </si>
  <si>
    <t xml:space="preserve">MASTER 1 EN ARTES ESTETICA E HISTORIA PARIS 8 11/07/2013.DCOTORADO ACTUALMENTE ESTUDIANDO </t>
  </si>
  <si>
    <t>UNIVERSIDAD NACIONAL ESCUELA DE BELAS ARTES 9 MESES. 0,75 PUNTOS.  MINISTERIO DE CULTURA 4 MESES. 0,33 PUNTOS. LA DEMAS CERTIFICACIONES NO CUMPLEN CON LOS TERMINOS DE REFERENCIA DEL CONCURSO</t>
  </si>
  <si>
    <t xml:space="preserve"> PROFESORA CATEDRATICA UNAL 40  HORAS. 0,08 PUNTOS,  PROFESORA CATEDRATICA UNIVERSIDAD DEL ROSARIO 224 HORAS:0,46 PUNTOS</t>
  </si>
  <si>
    <t>MATERIAL DIVULGATIVO  FABULACIONES DE UN OSCURO PARAISO 2014: 0.5 PUNTOS, MATERIAL DIVULGATIVO  CUADERNO DE MATERIALES  FILOSOFIA  Y... PARAISO 2011: 0.5 PUNTOS, MATERIAL DIVULGATIVO  PASAGGE... 2014: 0.5 PUNTOS,MATERIAL DIVULGATIVO  CATS CONFERENCIA  NIETSCHE... 2011: 0.5 PUNTOS,  CAPITUL LIBRO S-UNA MIRADA AL PENSAMIENTO ARTISTA... EDT UNAL 2012:0,29 PUNTOS.</t>
  </si>
  <si>
    <r>
      <t xml:space="preserve">NO PRESELECCIONADO
</t>
    </r>
    <r>
      <rPr>
        <sz val="10"/>
        <rFont val="Arial"/>
        <family val="2"/>
      </rPr>
      <t>NO PRESENTA TITULOS APOSTILLADOS</t>
    </r>
  </si>
  <si>
    <r>
      <t xml:space="preserve">NO PRESELECCIONADO
</t>
    </r>
    <r>
      <rPr>
        <sz val="10"/>
        <rFont val="Arial"/>
        <family val="2"/>
      </rPr>
      <t>NO CERTIFICA PRODUCCION INTELECTUAL EN AL AREA DEL CONCURSO</t>
    </r>
  </si>
  <si>
    <r>
      <t xml:space="preserve">NO PRESELECCIONADO
</t>
    </r>
    <r>
      <rPr>
        <sz val="10"/>
        <rFont val="Arial"/>
        <family val="2"/>
      </rPr>
      <t xml:space="preserve"> NO PRESENTA TITULOS APOSTILLADOS NO CERTIFICA PRODUCCION INTELECTUAL EN AL AREA DEL CONCURSO</t>
    </r>
  </si>
  <si>
    <t>VAC/BENÍTEZ/LUIS ALFONSO ARGÜELLO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</si>
</sst>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u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5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vertical="center" wrapText="1"/>
    </xf>
    <xf numFmtId="0" fontId="3" fillId="0" borderId="87" xfId="0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50" xfId="4" applyNumberFormat="1" applyFont="1" applyFill="1" applyBorder="1" applyAlignment="1">
      <alignment horizontal="justify" vertical="center" wrapText="1"/>
    </xf>
    <xf numFmtId="0" fontId="3" fillId="0" borderId="50" xfId="0" applyFont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2" fontId="29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104776</xdr:rowOff>
    </xdr:from>
    <xdr:ext cx="1362075" cy="567417"/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1362075" cy="567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naranjo77@gmail.com" TargetMode="External"/><Relationship Id="rId13" Type="http://schemas.openxmlformats.org/officeDocument/2006/relationships/hyperlink" Target="mailto:cspelano@usal.es" TargetMode="External"/><Relationship Id="rId18" Type="http://schemas.openxmlformats.org/officeDocument/2006/relationships/hyperlink" Target="mailto:lcortesgarzon@gmail.com" TargetMode="External"/><Relationship Id="rId3" Type="http://schemas.openxmlformats.org/officeDocument/2006/relationships/hyperlink" Target="mailto:jmurillo55@hotmail.com" TargetMode="External"/><Relationship Id="rId7" Type="http://schemas.openxmlformats.org/officeDocument/2006/relationships/hyperlink" Target="mailto:laura.osorio.iregui@gmail.com" TargetMode="External"/><Relationship Id="rId12" Type="http://schemas.openxmlformats.org/officeDocument/2006/relationships/hyperlink" Target="mailto:paulampa@gmail.com" TargetMode="External"/><Relationship Id="rId17" Type="http://schemas.openxmlformats.org/officeDocument/2006/relationships/hyperlink" Target="mailto:olgadelpilarlopez@gmail.com" TargetMode="External"/><Relationship Id="rId2" Type="http://schemas.openxmlformats.org/officeDocument/2006/relationships/hyperlink" Target="mailto:crismiguelpaez@gmail.com" TargetMode="External"/><Relationship Id="rId16" Type="http://schemas.openxmlformats.org/officeDocument/2006/relationships/hyperlink" Target="mailto:alessandroarmato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ildardopava@hotmail.com" TargetMode="External"/><Relationship Id="rId6" Type="http://schemas.openxmlformats.org/officeDocument/2006/relationships/hyperlink" Target="mailto:dimaspatino01@yahoo.es" TargetMode="External"/><Relationship Id="rId11" Type="http://schemas.openxmlformats.org/officeDocument/2006/relationships/hyperlink" Target="mailto:cepaez2@gmail.com" TargetMode="External"/><Relationship Id="rId5" Type="http://schemas.openxmlformats.org/officeDocument/2006/relationships/hyperlink" Target="mailto:gvillegasgomez@gmail.com" TargetMode="External"/><Relationship Id="rId15" Type="http://schemas.openxmlformats.org/officeDocument/2006/relationships/hyperlink" Target="mailto:alejandrogamboam@yahoo.com" TargetMode="External"/><Relationship Id="rId10" Type="http://schemas.openxmlformats.org/officeDocument/2006/relationships/hyperlink" Target="mailto:icodex@hotmail.com" TargetMode="External"/><Relationship Id="rId19" Type="http://schemas.openxmlformats.org/officeDocument/2006/relationships/hyperlink" Target="mailto:anamlozanorocha@gmail.com" TargetMode="External"/><Relationship Id="rId4" Type="http://schemas.openxmlformats.org/officeDocument/2006/relationships/hyperlink" Target="mailto:lauracruzrios2013@hotmail.com" TargetMode="External"/><Relationship Id="rId9" Type="http://schemas.openxmlformats.org/officeDocument/2006/relationships/hyperlink" Target="mailto:oriananalince@gmail.com" TargetMode="External"/><Relationship Id="rId14" Type="http://schemas.openxmlformats.org/officeDocument/2006/relationships/hyperlink" Target="mailto:afrod23@yahoo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4"/>
  <sheetViews>
    <sheetView topLeftCell="L13" zoomScale="80" zoomScaleNormal="80" workbookViewId="0">
      <selection activeCell="M17" sqref="M17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30.109375" style="3" customWidth="1"/>
    <col min="5" max="5" width="28.8867187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9.109375" style="134" customWidth="1"/>
    <col min="10" max="10" width="20.44140625" style="4" customWidth="1"/>
    <col min="11" max="11" width="39.6640625" style="2" customWidth="1"/>
    <col min="12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9.44140625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193" t="s">
        <v>100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C1" s="118">
        <f>COUNTA(C:C)-1</f>
        <v>19</v>
      </c>
    </row>
    <row r="2" spans="1:29" ht="15" thickBot="1" x14ac:dyDescent="0.35">
      <c r="A2" s="193" t="s">
        <v>118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97" t="s">
        <v>93</v>
      </c>
      <c r="B3" s="187" t="s">
        <v>91</v>
      </c>
      <c r="C3" s="187" t="s">
        <v>92</v>
      </c>
      <c r="D3" s="187" t="s">
        <v>89</v>
      </c>
      <c r="E3" s="187" t="s">
        <v>90</v>
      </c>
      <c r="F3" s="187" t="s">
        <v>0</v>
      </c>
      <c r="G3" s="187" t="s">
        <v>1</v>
      </c>
      <c r="H3" s="187" t="s">
        <v>2</v>
      </c>
      <c r="I3" s="190" t="s">
        <v>3</v>
      </c>
      <c r="J3" s="190" t="s">
        <v>99</v>
      </c>
      <c r="K3" s="200" t="s">
        <v>4</v>
      </c>
      <c r="L3" s="201"/>
      <c r="M3" s="201"/>
      <c r="N3" s="202"/>
      <c r="O3" s="187" t="s">
        <v>5</v>
      </c>
      <c r="P3" s="187" t="s">
        <v>88</v>
      </c>
      <c r="Q3" s="190" t="s">
        <v>96</v>
      </c>
      <c r="R3" s="190" t="s">
        <v>97</v>
      </c>
      <c r="S3" s="187" t="s">
        <v>6</v>
      </c>
      <c r="T3" s="195" t="s">
        <v>16</v>
      </c>
      <c r="U3" s="195" t="s">
        <v>17</v>
      </c>
      <c r="V3" s="195" t="s">
        <v>18</v>
      </c>
      <c r="W3" s="195" t="s">
        <v>19</v>
      </c>
      <c r="X3" s="195" t="s">
        <v>20</v>
      </c>
      <c r="Y3" s="195" t="s">
        <v>21</v>
      </c>
      <c r="Z3" s="195" t="s">
        <v>22</v>
      </c>
      <c r="AA3" s="190" t="s">
        <v>94</v>
      </c>
    </row>
    <row r="4" spans="1:29" s="1" customFormat="1" ht="15.75" customHeight="1" thickBot="1" x14ac:dyDescent="0.35">
      <c r="A4" s="198"/>
      <c r="B4" s="188"/>
      <c r="C4" s="188"/>
      <c r="D4" s="188"/>
      <c r="E4" s="188"/>
      <c r="F4" s="188"/>
      <c r="G4" s="188"/>
      <c r="H4" s="188"/>
      <c r="I4" s="191"/>
      <c r="J4" s="191"/>
      <c r="K4" s="190" t="s">
        <v>7</v>
      </c>
      <c r="L4" s="119"/>
      <c r="M4" s="119" t="s">
        <v>8</v>
      </c>
      <c r="N4" s="120"/>
      <c r="O4" s="188"/>
      <c r="P4" s="188"/>
      <c r="Q4" s="191"/>
      <c r="R4" s="191"/>
      <c r="S4" s="188"/>
      <c r="T4" s="196"/>
      <c r="U4" s="196"/>
      <c r="V4" s="196"/>
      <c r="W4" s="196"/>
      <c r="X4" s="196"/>
      <c r="Y4" s="196"/>
      <c r="Z4" s="196"/>
      <c r="AA4" s="191"/>
    </row>
    <row r="5" spans="1:29" s="1" customFormat="1" ht="13.5" customHeight="1" thickBot="1" x14ac:dyDescent="0.35">
      <c r="A5" s="199"/>
      <c r="B5" s="189"/>
      <c r="C5" s="189"/>
      <c r="D5" s="189"/>
      <c r="E5" s="189"/>
      <c r="F5" s="189"/>
      <c r="G5" s="189"/>
      <c r="H5" s="189"/>
      <c r="I5" s="192"/>
      <c r="J5" s="192"/>
      <c r="K5" s="192"/>
      <c r="L5" s="120" t="s">
        <v>85</v>
      </c>
      <c r="M5" s="121" t="s">
        <v>86</v>
      </c>
      <c r="N5" s="121" t="s">
        <v>87</v>
      </c>
      <c r="O5" s="189"/>
      <c r="P5" s="189"/>
      <c r="Q5" s="192"/>
      <c r="R5" s="192"/>
      <c r="S5" s="189"/>
      <c r="T5" s="196"/>
      <c r="U5" s="196"/>
      <c r="V5" s="196"/>
      <c r="W5" s="196"/>
      <c r="X5" s="196"/>
      <c r="Y5" s="196"/>
      <c r="Z5" s="196"/>
      <c r="AA5" s="192"/>
    </row>
    <row r="6" spans="1:29" ht="150" customHeight="1" x14ac:dyDescent="0.25">
      <c r="A6" s="122"/>
      <c r="B6" s="123" t="s">
        <v>98</v>
      </c>
      <c r="C6" s="124">
        <v>79469348</v>
      </c>
      <c r="D6" s="124" t="s">
        <v>105</v>
      </c>
      <c r="E6" s="125" t="s">
        <v>106</v>
      </c>
      <c r="F6" s="133">
        <v>3138763483</v>
      </c>
      <c r="G6" s="135" t="s">
        <v>107</v>
      </c>
      <c r="H6" s="133" t="s">
        <v>108</v>
      </c>
      <c r="I6" s="133" t="s">
        <v>102</v>
      </c>
      <c r="J6" s="125" t="s">
        <v>109</v>
      </c>
      <c r="K6" s="133" t="s">
        <v>110</v>
      </c>
      <c r="L6" s="133"/>
      <c r="M6" s="133" t="s">
        <v>111</v>
      </c>
      <c r="N6" s="123"/>
      <c r="O6" s="125">
        <v>206</v>
      </c>
      <c r="P6" s="123" t="s">
        <v>104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25">
      <c r="A7" s="122"/>
      <c r="B7" s="123" t="s">
        <v>98</v>
      </c>
      <c r="C7" s="124">
        <v>80229955</v>
      </c>
      <c r="D7" s="136" t="s">
        <v>112</v>
      </c>
      <c r="E7" s="133" t="s">
        <v>113</v>
      </c>
      <c r="F7" s="133">
        <v>4794042</v>
      </c>
      <c r="G7" s="135" t="s">
        <v>114</v>
      </c>
      <c r="H7" s="133" t="s">
        <v>115</v>
      </c>
      <c r="I7" s="133" t="s">
        <v>103</v>
      </c>
      <c r="J7" s="125" t="s">
        <v>101</v>
      </c>
      <c r="K7" s="133" t="s">
        <v>116</v>
      </c>
      <c r="L7" s="123"/>
      <c r="M7" s="133" t="s">
        <v>117</v>
      </c>
      <c r="N7" s="123"/>
      <c r="O7" s="125">
        <v>65</v>
      </c>
      <c r="P7" s="123" t="s">
        <v>104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25">
      <c r="A8" s="122"/>
      <c r="B8" s="123" t="s">
        <v>98</v>
      </c>
      <c r="C8" s="124">
        <v>65691927</v>
      </c>
      <c r="D8" s="124" t="s">
        <v>119</v>
      </c>
      <c r="E8" s="125" t="s">
        <v>120</v>
      </c>
      <c r="F8" s="133" t="s">
        <v>121</v>
      </c>
      <c r="G8" s="135" t="s">
        <v>122</v>
      </c>
      <c r="H8" s="133" t="s">
        <v>123</v>
      </c>
      <c r="I8" s="133" t="s">
        <v>103</v>
      </c>
      <c r="J8" s="125" t="s">
        <v>101</v>
      </c>
      <c r="K8" s="133" t="s">
        <v>124</v>
      </c>
      <c r="L8" s="133"/>
      <c r="M8" s="133" t="s">
        <v>125</v>
      </c>
      <c r="N8" s="123" t="s">
        <v>126</v>
      </c>
      <c r="O8" s="125"/>
      <c r="P8" s="123" t="s">
        <v>127</v>
      </c>
      <c r="Q8" s="126"/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25">
      <c r="A9" s="122"/>
      <c r="B9" s="123" t="s">
        <v>98</v>
      </c>
      <c r="C9" s="124" t="s">
        <v>128</v>
      </c>
      <c r="D9" s="124" t="s">
        <v>129</v>
      </c>
      <c r="E9" s="125" t="s">
        <v>130</v>
      </c>
      <c r="F9" s="133" t="s">
        <v>131</v>
      </c>
      <c r="G9" s="135" t="s">
        <v>132</v>
      </c>
      <c r="H9" s="133" t="s">
        <v>133</v>
      </c>
      <c r="I9" s="133" t="s">
        <v>102</v>
      </c>
      <c r="J9" s="125" t="s">
        <v>134</v>
      </c>
      <c r="K9" s="133" t="s">
        <v>135</v>
      </c>
      <c r="L9" s="123"/>
      <c r="M9" s="133" t="s">
        <v>136</v>
      </c>
      <c r="N9" s="133" t="s">
        <v>137</v>
      </c>
      <c r="O9" s="125">
        <v>134</v>
      </c>
      <c r="P9" s="123" t="s">
        <v>104</v>
      </c>
      <c r="Q9" s="126"/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/>
      <c r="B10" s="123" t="s">
        <v>98</v>
      </c>
      <c r="C10" s="124">
        <v>71377716</v>
      </c>
      <c r="D10" s="124" t="s">
        <v>138</v>
      </c>
      <c r="E10" s="125" t="s">
        <v>139</v>
      </c>
      <c r="F10" s="133" t="s">
        <v>140</v>
      </c>
      <c r="G10" s="135" t="s">
        <v>141</v>
      </c>
      <c r="H10" s="133" t="s">
        <v>142</v>
      </c>
      <c r="I10" s="133" t="s">
        <v>143</v>
      </c>
      <c r="J10" s="125" t="s">
        <v>144</v>
      </c>
      <c r="K10" s="133" t="s">
        <v>145</v>
      </c>
      <c r="L10" s="123"/>
      <c r="M10" s="133" t="s">
        <v>146</v>
      </c>
      <c r="N10" s="125"/>
      <c r="O10" s="125">
        <v>81</v>
      </c>
      <c r="P10" s="123" t="s">
        <v>127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/>
      <c r="B11" s="123" t="s">
        <v>98</v>
      </c>
      <c r="C11" s="124">
        <v>93413915</v>
      </c>
      <c r="D11" s="124" t="s">
        <v>147</v>
      </c>
      <c r="E11" s="125" t="s">
        <v>148</v>
      </c>
      <c r="F11" s="133">
        <v>3102014306</v>
      </c>
      <c r="G11" s="135" t="s">
        <v>149</v>
      </c>
      <c r="H11" s="133" t="s">
        <v>150</v>
      </c>
      <c r="I11" s="133" t="s">
        <v>102</v>
      </c>
      <c r="J11" s="125" t="s">
        <v>109</v>
      </c>
      <c r="K11" s="133" t="s">
        <v>151</v>
      </c>
      <c r="L11" s="133" t="s">
        <v>152</v>
      </c>
      <c r="M11" s="133" t="s">
        <v>153</v>
      </c>
      <c r="N11" s="133" t="s">
        <v>154</v>
      </c>
      <c r="O11" s="125"/>
      <c r="P11" s="123" t="s">
        <v>104</v>
      </c>
      <c r="Q11" s="126"/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/>
      <c r="B12" s="123" t="s">
        <v>98</v>
      </c>
      <c r="C12" s="124">
        <v>1032412533</v>
      </c>
      <c r="D12" s="124" t="s">
        <v>155</v>
      </c>
      <c r="E12" s="125" t="s">
        <v>156</v>
      </c>
      <c r="F12" s="133" t="s">
        <v>157</v>
      </c>
      <c r="G12" s="135" t="s">
        <v>158</v>
      </c>
      <c r="H12" s="133" t="s">
        <v>159</v>
      </c>
      <c r="I12" s="133" t="s">
        <v>103</v>
      </c>
      <c r="J12" s="125" t="s">
        <v>101</v>
      </c>
      <c r="K12" s="133" t="s">
        <v>160</v>
      </c>
      <c r="L12" s="123"/>
      <c r="M12" s="133" t="s">
        <v>161</v>
      </c>
      <c r="N12" s="133"/>
      <c r="O12" s="133">
        <v>16</v>
      </c>
      <c r="P12" s="123" t="s">
        <v>127</v>
      </c>
      <c r="Q12" s="126"/>
      <c r="R12" s="126"/>
      <c r="S12" s="126" t="s">
        <v>162</v>
      </c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/>
      <c r="B13" s="123" t="s">
        <v>98</v>
      </c>
      <c r="C13" s="124">
        <v>93405889</v>
      </c>
      <c r="D13" s="124" t="s">
        <v>163</v>
      </c>
      <c r="E13" s="125" t="s">
        <v>164</v>
      </c>
      <c r="F13" s="133">
        <v>3192087586</v>
      </c>
      <c r="G13" s="135" t="s">
        <v>165</v>
      </c>
      <c r="H13" s="133" t="s">
        <v>166</v>
      </c>
      <c r="I13" s="133" t="s">
        <v>102</v>
      </c>
      <c r="J13" s="125" t="s">
        <v>109</v>
      </c>
      <c r="K13" s="133" t="s">
        <v>167</v>
      </c>
      <c r="L13" s="123"/>
      <c r="M13" s="133" t="s">
        <v>168</v>
      </c>
      <c r="N13" s="133"/>
      <c r="O13" s="123">
        <v>12</v>
      </c>
      <c r="P13" s="123" t="s">
        <v>104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/>
      <c r="B14" s="123" t="s">
        <v>98</v>
      </c>
      <c r="C14" s="124">
        <v>30395961</v>
      </c>
      <c r="D14" s="124" t="s">
        <v>169</v>
      </c>
      <c r="E14" s="125" t="s">
        <v>170</v>
      </c>
      <c r="F14" s="133" t="s">
        <v>171</v>
      </c>
      <c r="G14" s="135" t="s">
        <v>172</v>
      </c>
      <c r="H14" s="133" t="s">
        <v>173</v>
      </c>
      <c r="I14" s="133" t="s">
        <v>174</v>
      </c>
      <c r="J14" s="125"/>
      <c r="K14" s="133" t="s">
        <v>175</v>
      </c>
      <c r="L14" s="123"/>
      <c r="M14" s="133" t="s">
        <v>176</v>
      </c>
      <c r="N14" s="133"/>
      <c r="O14" s="125">
        <v>23</v>
      </c>
      <c r="P14" s="125" t="s">
        <v>127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150" customHeight="1" x14ac:dyDescent="0.25">
      <c r="A15" s="122"/>
      <c r="B15" s="123" t="s">
        <v>98</v>
      </c>
      <c r="C15" s="124">
        <v>79277511</v>
      </c>
      <c r="D15" s="124" t="s">
        <v>177</v>
      </c>
      <c r="E15" s="125" t="s">
        <v>178</v>
      </c>
      <c r="F15" s="125">
        <v>3044759893</v>
      </c>
      <c r="G15" s="135" t="s">
        <v>179</v>
      </c>
      <c r="H15" s="125"/>
      <c r="I15" s="133" t="s">
        <v>102</v>
      </c>
      <c r="J15" s="125" t="s">
        <v>134</v>
      </c>
      <c r="K15" s="133" t="s">
        <v>180</v>
      </c>
      <c r="L15" s="123"/>
      <c r="M15" s="133" t="s">
        <v>181</v>
      </c>
      <c r="N15" s="123"/>
      <c r="O15" s="125">
        <v>8</v>
      </c>
      <c r="P15" s="125" t="s">
        <v>104</v>
      </c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57.75" customHeight="1" x14ac:dyDescent="0.25">
      <c r="A16" s="122"/>
      <c r="B16" s="123" t="s">
        <v>98</v>
      </c>
      <c r="C16" s="124">
        <v>79507680</v>
      </c>
      <c r="D16" s="124" t="s">
        <v>182</v>
      </c>
      <c r="E16" s="125" t="s">
        <v>183</v>
      </c>
      <c r="F16" s="125">
        <v>3311405038</v>
      </c>
      <c r="G16" s="135" t="s">
        <v>184</v>
      </c>
      <c r="H16" s="125"/>
      <c r="I16" s="133" t="s">
        <v>185</v>
      </c>
      <c r="J16" s="125" t="s">
        <v>186</v>
      </c>
      <c r="K16" s="133" t="s">
        <v>187</v>
      </c>
      <c r="L16" s="123"/>
      <c r="M16" s="133" t="s">
        <v>188</v>
      </c>
      <c r="N16" s="123"/>
      <c r="O16" s="125">
        <v>24</v>
      </c>
      <c r="P16" s="125" t="s">
        <v>189</v>
      </c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57.75" customHeight="1" x14ac:dyDescent="0.25">
      <c r="A17" s="122"/>
      <c r="B17" s="123" t="s">
        <v>98</v>
      </c>
      <c r="C17" s="124">
        <v>53063701</v>
      </c>
      <c r="D17" s="124" t="s">
        <v>190</v>
      </c>
      <c r="E17" s="125" t="s">
        <v>191</v>
      </c>
      <c r="F17" s="133" t="s">
        <v>192</v>
      </c>
      <c r="G17" s="135" t="s">
        <v>193</v>
      </c>
      <c r="H17" s="125"/>
      <c r="I17" s="133" t="s">
        <v>194</v>
      </c>
      <c r="J17" s="125" t="s">
        <v>195</v>
      </c>
      <c r="K17" s="133" t="s">
        <v>196</v>
      </c>
      <c r="L17" s="123"/>
      <c r="M17" s="123"/>
      <c r="N17" s="123" t="s">
        <v>197</v>
      </c>
      <c r="O17" s="125">
        <v>142</v>
      </c>
      <c r="P17" s="125" t="s">
        <v>189</v>
      </c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57.75" customHeight="1" x14ac:dyDescent="0.25">
      <c r="A18" s="122"/>
      <c r="B18" s="123" t="s">
        <v>98</v>
      </c>
      <c r="C18" s="124">
        <v>52817533</v>
      </c>
      <c r="D18" s="124" t="s">
        <v>198</v>
      </c>
      <c r="E18" s="125" t="s">
        <v>199</v>
      </c>
      <c r="F18" s="125">
        <v>686739722</v>
      </c>
      <c r="G18" s="135" t="s">
        <v>200</v>
      </c>
      <c r="H18" s="133" t="s">
        <v>201</v>
      </c>
      <c r="I18" s="133" t="s">
        <v>202</v>
      </c>
      <c r="J18" s="125"/>
      <c r="K18" s="133" t="s">
        <v>203</v>
      </c>
      <c r="L18" s="123"/>
      <c r="M18" s="133" t="s">
        <v>204</v>
      </c>
      <c r="N18" s="133" t="s">
        <v>205</v>
      </c>
      <c r="O18" s="125">
        <v>223</v>
      </c>
      <c r="P18" s="125" t="s">
        <v>189</v>
      </c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57.75" customHeight="1" x14ac:dyDescent="0.25">
      <c r="A19" s="122"/>
      <c r="B19" s="123" t="s">
        <v>98</v>
      </c>
      <c r="C19" s="124">
        <v>29671851</v>
      </c>
      <c r="D19" s="124" t="s">
        <v>206</v>
      </c>
      <c r="E19" s="125" t="s">
        <v>207</v>
      </c>
      <c r="F19" s="125">
        <v>3188863409</v>
      </c>
      <c r="G19" s="135" t="s">
        <v>208</v>
      </c>
      <c r="H19" s="133" t="s">
        <v>209</v>
      </c>
      <c r="I19" s="133" t="s">
        <v>103</v>
      </c>
      <c r="J19" s="125" t="s">
        <v>101</v>
      </c>
      <c r="K19" s="133" t="s">
        <v>210</v>
      </c>
      <c r="L19" s="133" t="s">
        <v>211</v>
      </c>
      <c r="M19" s="123"/>
      <c r="N19" s="123"/>
      <c r="O19" s="125">
        <v>30</v>
      </c>
      <c r="P19" s="125" t="s">
        <v>127</v>
      </c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57.75" customHeight="1" x14ac:dyDescent="0.25">
      <c r="A20" s="122"/>
      <c r="B20" s="123" t="s">
        <v>98</v>
      </c>
      <c r="C20" s="124">
        <v>80048918</v>
      </c>
      <c r="D20" s="124" t="s">
        <v>212</v>
      </c>
      <c r="E20" s="125" t="s">
        <v>213</v>
      </c>
      <c r="F20" s="125">
        <v>3165059152</v>
      </c>
      <c r="G20" s="135" t="s">
        <v>214</v>
      </c>
      <c r="H20" s="133" t="s">
        <v>215</v>
      </c>
      <c r="I20" s="133" t="s">
        <v>103</v>
      </c>
      <c r="J20" s="125" t="s">
        <v>101</v>
      </c>
      <c r="K20" s="133" t="s">
        <v>216</v>
      </c>
      <c r="L20" s="133" t="s">
        <v>217</v>
      </c>
      <c r="M20" s="123"/>
      <c r="N20" s="123"/>
      <c r="O20" s="125">
        <v>25</v>
      </c>
      <c r="P20" s="125" t="s">
        <v>127</v>
      </c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75.75" customHeight="1" x14ac:dyDescent="0.25">
      <c r="A21" s="122"/>
      <c r="B21" s="123" t="s">
        <v>98</v>
      </c>
      <c r="C21" s="124" t="s">
        <v>218</v>
      </c>
      <c r="D21" s="124" t="s">
        <v>219</v>
      </c>
      <c r="E21" s="125" t="s">
        <v>220</v>
      </c>
      <c r="F21" s="125">
        <v>3209671024</v>
      </c>
      <c r="G21" s="139" t="s">
        <v>221</v>
      </c>
      <c r="H21" s="133" t="s">
        <v>222</v>
      </c>
      <c r="I21" s="133" t="s">
        <v>103</v>
      </c>
      <c r="J21" s="125" t="s">
        <v>101</v>
      </c>
      <c r="K21" s="133" t="s">
        <v>239</v>
      </c>
      <c r="L21" s="123"/>
      <c r="M21" s="133" t="s">
        <v>240</v>
      </c>
      <c r="N21" s="123"/>
      <c r="O21" s="123"/>
      <c r="P21" s="123"/>
      <c r="Q21" s="126"/>
      <c r="R21" s="126"/>
      <c r="S21" s="138" t="s">
        <v>241</v>
      </c>
      <c r="T21" s="127"/>
      <c r="U21" s="123"/>
      <c r="V21" s="123"/>
      <c r="W21" s="123"/>
      <c r="X21" s="123"/>
      <c r="Y21" s="123"/>
      <c r="Z21" s="123"/>
      <c r="AA21" s="128"/>
    </row>
    <row r="22" spans="1:27" ht="57.75" customHeight="1" x14ac:dyDescent="0.25">
      <c r="A22" s="122"/>
      <c r="B22" s="123" t="s">
        <v>98</v>
      </c>
      <c r="C22" s="124">
        <v>42780805</v>
      </c>
      <c r="D22" s="124" t="s">
        <v>223</v>
      </c>
      <c r="E22" s="125" t="s">
        <v>224</v>
      </c>
      <c r="F22" s="125">
        <v>3015365719</v>
      </c>
      <c r="G22" s="135" t="s">
        <v>225</v>
      </c>
      <c r="H22" s="133" t="s">
        <v>226</v>
      </c>
      <c r="I22" s="133" t="s">
        <v>227</v>
      </c>
      <c r="J22" s="125" t="s">
        <v>144</v>
      </c>
      <c r="K22" s="133" t="s">
        <v>228</v>
      </c>
      <c r="L22" s="123"/>
      <c r="M22" s="133" t="s">
        <v>229</v>
      </c>
      <c r="N22" s="133" t="s">
        <v>230</v>
      </c>
      <c r="O22" s="123"/>
      <c r="P22" s="123" t="s">
        <v>127</v>
      </c>
      <c r="Q22" s="137">
        <v>1</v>
      </c>
      <c r="R22" s="126"/>
      <c r="S22" s="126"/>
      <c r="T22" s="127"/>
      <c r="U22" s="123"/>
      <c r="V22" s="123"/>
      <c r="W22" s="123"/>
      <c r="X22" s="123"/>
      <c r="Y22" s="123"/>
      <c r="Z22" s="123"/>
      <c r="AA22" s="128"/>
    </row>
    <row r="23" spans="1:27" ht="57.75" customHeight="1" x14ac:dyDescent="0.25">
      <c r="A23" s="122"/>
      <c r="B23" s="123" t="s">
        <v>98</v>
      </c>
      <c r="C23" s="124">
        <v>51994547</v>
      </c>
      <c r="D23" s="124" t="s">
        <v>231</v>
      </c>
      <c r="E23" s="125" t="s">
        <v>232</v>
      </c>
      <c r="F23" s="125">
        <v>602511514</v>
      </c>
      <c r="G23" s="135" t="s">
        <v>233</v>
      </c>
      <c r="H23" s="133" t="s">
        <v>234</v>
      </c>
      <c r="I23" s="133" t="s">
        <v>235</v>
      </c>
      <c r="J23" s="125" t="s">
        <v>202</v>
      </c>
      <c r="K23" s="133" t="s">
        <v>236</v>
      </c>
      <c r="L23" s="123"/>
      <c r="M23" s="133" t="s">
        <v>237</v>
      </c>
      <c r="N23" s="133" t="s">
        <v>238</v>
      </c>
      <c r="O23" s="123"/>
      <c r="P23" s="123" t="s">
        <v>189</v>
      </c>
      <c r="Q23" s="137"/>
      <c r="R23" s="126"/>
      <c r="S23" s="126"/>
      <c r="T23" s="127"/>
      <c r="U23" s="123"/>
      <c r="V23" s="123"/>
      <c r="W23" s="123"/>
      <c r="X23" s="123"/>
      <c r="Y23" s="123"/>
      <c r="Z23" s="123"/>
      <c r="AA23" s="128"/>
    </row>
    <row r="24" spans="1:27" ht="79.5" customHeight="1" x14ac:dyDescent="0.25">
      <c r="A24" s="122"/>
      <c r="B24" s="123" t="s">
        <v>98</v>
      </c>
      <c r="C24" s="124">
        <v>39689983</v>
      </c>
      <c r="D24" s="124" t="s">
        <v>252</v>
      </c>
      <c r="E24" s="125" t="s">
        <v>253</v>
      </c>
      <c r="F24" s="125">
        <v>3184938729</v>
      </c>
      <c r="G24" s="139" t="s">
        <v>262</v>
      </c>
      <c r="H24" s="133" t="s">
        <v>254</v>
      </c>
      <c r="I24" s="133" t="s">
        <v>103</v>
      </c>
      <c r="J24" s="125" t="s">
        <v>101</v>
      </c>
      <c r="K24" s="133" t="s">
        <v>255</v>
      </c>
      <c r="L24" s="123"/>
      <c r="M24" s="133" t="s">
        <v>256</v>
      </c>
      <c r="N24" s="123"/>
      <c r="O24" s="123">
        <v>154</v>
      </c>
      <c r="P24" s="123" t="s">
        <v>257</v>
      </c>
      <c r="Q24" s="138" t="s">
        <v>258</v>
      </c>
      <c r="R24" s="126"/>
      <c r="S24" s="126"/>
      <c r="T24" s="127"/>
      <c r="U24" s="123"/>
      <c r="V24" s="123"/>
      <c r="W24" s="123"/>
      <c r="X24" s="123"/>
      <c r="Y24" s="123"/>
      <c r="Z24" s="123"/>
      <c r="AA24" s="128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 display="anamlozanorocha@gmail.com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5"/>
  <sheetViews>
    <sheetView tabSelected="1" zoomScaleNormal="100" workbookViewId="0">
      <selection activeCell="A26" sqref="A26"/>
    </sheetView>
  </sheetViews>
  <sheetFormatPr baseColWidth="10" defaultRowHeight="14.4" x14ac:dyDescent="0.3"/>
  <cols>
    <col min="2" max="2" width="27.33203125" customWidth="1"/>
    <col min="3" max="3" width="20" customWidth="1"/>
    <col min="4" max="4" width="20.33203125" customWidth="1"/>
    <col min="5" max="5" width="42.33203125" customWidth="1"/>
    <col min="6" max="6" width="30.44140625" customWidth="1"/>
    <col min="8" max="8" width="15.33203125" customWidth="1"/>
    <col min="9" max="9" width="16.109375" customWidth="1"/>
    <col min="10" max="10" width="28.33203125" customWidth="1"/>
  </cols>
  <sheetData>
    <row r="1" spans="1:10" ht="29.25" customHeight="1" x14ac:dyDescent="0.3">
      <c r="A1" s="213" t="s">
        <v>242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39.75" customHeight="1" x14ac:dyDescent="0.3">
      <c r="A2" s="214" t="s">
        <v>261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34.5" customHeight="1" thickBot="1" x14ac:dyDescent="0.3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63.75" customHeight="1" thickBot="1" x14ac:dyDescent="0.35">
      <c r="A4" s="215" t="s">
        <v>243</v>
      </c>
      <c r="B4" s="215" t="s">
        <v>244</v>
      </c>
      <c r="C4" s="215" t="s">
        <v>245</v>
      </c>
      <c r="D4" s="217" t="s">
        <v>246</v>
      </c>
      <c r="E4" s="218"/>
      <c r="F4" s="205" t="s">
        <v>247</v>
      </c>
      <c r="G4" s="217" t="s">
        <v>248</v>
      </c>
      <c r="H4" s="218"/>
      <c r="I4" s="203" t="s">
        <v>249</v>
      </c>
      <c r="J4" s="205" t="s">
        <v>6</v>
      </c>
    </row>
    <row r="5" spans="1:10" ht="15" thickBot="1" x14ac:dyDescent="0.35">
      <c r="A5" s="216"/>
      <c r="B5" s="216"/>
      <c r="C5" s="216"/>
      <c r="D5" s="141" t="s">
        <v>7</v>
      </c>
      <c r="E5" s="141" t="s">
        <v>8</v>
      </c>
      <c r="F5" s="206"/>
      <c r="G5" s="142" t="s">
        <v>250</v>
      </c>
      <c r="H5" s="142" t="s">
        <v>251</v>
      </c>
      <c r="I5" s="204"/>
      <c r="J5" s="206"/>
    </row>
    <row r="6" spans="1:10" ht="170.4" customHeight="1" x14ac:dyDescent="0.3">
      <c r="A6" s="143">
        <v>1</v>
      </c>
      <c r="B6" s="178" t="s">
        <v>277</v>
      </c>
      <c r="C6" s="207" t="s">
        <v>259</v>
      </c>
      <c r="D6" s="179" t="s">
        <v>255</v>
      </c>
      <c r="E6" s="179" t="s">
        <v>256</v>
      </c>
      <c r="F6" s="210" t="s">
        <v>260</v>
      </c>
      <c r="G6" s="145" t="s">
        <v>264</v>
      </c>
      <c r="H6" s="145"/>
      <c r="I6" s="146">
        <v>25</v>
      </c>
      <c r="J6" s="180" t="s">
        <v>299</v>
      </c>
    </row>
    <row r="7" spans="1:10" ht="99" customHeight="1" x14ac:dyDescent="0.3">
      <c r="A7" s="147">
        <v>2</v>
      </c>
      <c r="B7" s="148" t="s">
        <v>278</v>
      </c>
      <c r="C7" s="208"/>
      <c r="D7" s="144" t="s">
        <v>116</v>
      </c>
      <c r="E7" s="144" t="s">
        <v>117</v>
      </c>
      <c r="F7" s="211"/>
      <c r="G7" s="149" t="s">
        <v>264</v>
      </c>
      <c r="H7" s="149"/>
      <c r="I7" s="150">
        <v>21.72</v>
      </c>
      <c r="J7" s="151" t="s">
        <v>289</v>
      </c>
    </row>
    <row r="8" spans="1:10" ht="87.75" customHeight="1" x14ac:dyDescent="0.3">
      <c r="A8" s="147">
        <v>3</v>
      </c>
      <c r="B8" s="148" t="s">
        <v>295</v>
      </c>
      <c r="C8" s="208"/>
      <c r="D8" s="144" t="s">
        <v>203</v>
      </c>
      <c r="E8" s="144" t="s">
        <v>204</v>
      </c>
      <c r="F8" s="211"/>
      <c r="G8" s="149" t="s">
        <v>264</v>
      </c>
      <c r="H8" s="149"/>
      <c r="I8" s="150">
        <v>18.63</v>
      </c>
      <c r="J8" s="151" t="s">
        <v>299</v>
      </c>
    </row>
    <row r="9" spans="1:10" ht="108.6" customHeight="1" x14ac:dyDescent="0.3">
      <c r="A9" s="147">
        <v>4</v>
      </c>
      <c r="B9" s="148" t="s">
        <v>279</v>
      </c>
      <c r="C9" s="208"/>
      <c r="D9" s="144" t="s">
        <v>210</v>
      </c>
      <c r="E9" s="144" t="s">
        <v>281</v>
      </c>
      <c r="F9" s="211"/>
      <c r="G9" s="149" t="s">
        <v>264</v>
      </c>
      <c r="H9" s="149"/>
      <c r="I9" s="150">
        <v>16</v>
      </c>
      <c r="J9" s="151" t="s">
        <v>299</v>
      </c>
    </row>
    <row r="10" spans="1:10" ht="75.75" customHeight="1" x14ac:dyDescent="0.3">
      <c r="A10" s="147">
        <v>5</v>
      </c>
      <c r="B10" s="148" t="s">
        <v>288</v>
      </c>
      <c r="C10" s="208"/>
      <c r="D10" s="144" t="s">
        <v>216</v>
      </c>
      <c r="E10" s="144" t="s">
        <v>217</v>
      </c>
      <c r="F10" s="211"/>
      <c r="G10" s="149" t="s">
        <v>264</v>
      </c>
      <c r="H10" s="149"/>
      <c r="I10" s="150">
        <v>16</v>
      </c>
      <c r="J10" s="151" t="s">
        <v>289</v>
      </c>
    </row>
    <row r="11" spans="1:10" ht="75.75" customHeight="1" x14ac:dyDescent="0.3">
      <c r="A11" s="147">
        <v>6</v>
      </c>
      <c r="B11" s="148" t="s">
        <v>280</v>
      </c>
      <c r="C11" s="208"/>
      <c r="D11" s="133" t="s">
        <v>196</v>
      </c>
      <c r="E11" s="177" t="s">
        <v>313</v>
      </c>
      <c r="F11" s="211"/>
      <c r="G11" s="149" t="s">
        <v>264</v>
      </c>
      <c r="H11" s="149"/>
      <c r="I11" s="150">
        <v>10.91</v>
      </c>
      <c r="J11" s="151" t="s">
        <v>299</v>
      </c>
    </row>
    <row r="12" spans="1:10" ht="75.75" customHeight="1" x14ac:dyDescent="0.3">
      <c r="A12" s="147">
        <v>7</v>
      </c>
      <c r="B12" s="148" t="s">
        <v>263</v>
      </c>
      <c r="C12" s="208"/>
      <c r="D12" s="133" t="s">
        <v>236</v>
      </c>
      <c r="E12" s="133" t="s">
        <v>307</v>
      </c>
      <c r="F12" s="211"/>
      <c r="G12" s="149"/>
      <c r="H12" s="149" t="s">
        <v>264</v>
      </c>
      <c r="I12" s="150"/>
      <c r="J12" s="151" t="s">
        <v>317</v>
      </c>
    </row>
    <row r="13" spans="1:10" ht="75.75" customHeight="1" x14ac:dyDescent="0.3">
      <c r="A13" s="147">
        <v>8</v>
      </c>
      <c r="B13" s="148" t="s">
        <v>265</v>
      </c>
      <c r="C13" s="208"/>
      <c r="D13" s="133" t="s">
        <v>187</v>
      </c>
      <c r="E13" s="133" t="s">
        <v>188</v>
      </c>
      <c r="F13" s="211"/>
      <c r="G13" s="149"/>
      <c r="H13" s="149" t="s">
        <v>264</v>
      </c>
      <c r="I13" s="150"/>
      <c r="J13" s="151" t="s">
        <v>318</v>
      </c>
    </row>
    <row r="14" spans="1:10" ht="75.75" customHeight="1" x14ac:dyDescent="0.3">
      <c r="A14" s="147">
        <v>9</v>
      </c>
      <c r="B14" s="148" t="s">
        <v>266</v>
      </c>
      <c r="C14" s="208"/>
      <c r="D14" s="133" t="s">
        <v>180</v>
      </c>
      <c r="E14" s="133" t="s">
        <v>181</v>
      </c>
      <c r="F14" s="211"/>
      <c r="G14" s="149"/>
      <c r="H14" s="149" t="s">
        <v>264</v>
      </c>
      <c r="I14" s="150"/>
      <c r="J14" s="151" t="s">
        <v>318</v>
      </c>
    </row>
    <row r="15" spans="1:10" ht="75.75" customHeight="1" x14ac:dyDescent="0.3">
      <c r="A15" s="147">
        <v>10</v>
      </c>
      <c r="B15" s="148" t="s">
        <v>267</v>
      </c>
      <c r="C15" s="208"/>
      <c r="D15" s="133" t="s">
        <v>167</v>
      </c>
      <c r="E15" s="133" t="s">
        <v>168</v>
      </c>
      <c r="F15" s="211"/>
      <c r="G15" s="149"/>
      <c r="H15" s="149" t="s">
        <v>264</v>
      </c>
      <c r="I15" s="150"/>
      <c r="J15" s="151" t="s">
        <v>318</v>
      </c>
    </row>
    <row r="16" spans="1:10" ht="75.75" customHeight="1" x14ac:dyDescent="0.3">
      <c r="A16" s="147">
        <v>11</v>
      </c>
      <c r="B16" s="148" t="s">
        <v>268</v>
      </c>
      <c r="C16" s="208"/>
      <c r="D16" s="133" t="s">
        <v>151</v>
      </c>
      <c r="E16" s="133" t="s">
        <v>311</v>
      </c>
      <c r="F16" s="211"/>
      <c r="G16" s="149"/>
      <c r="H16" s="149" t="s">
        <v>264</v>
      </c>
      <c r="I16" s="150"/>
      <c r="J16" s="151" t="s">
        <v>318</v>
      </c>
    </row>
    <row r="17" spans="1:10" ht="75.75" customHeight="1" x14ac:dyDescent="0.3">
      <c r="A17" s="147">
        <v>12</v>
      </c>
      <c r="B17" s="148" t="s">
        <v>269</v>
      </c>
      <c r="C17" s="208"/>
      <c r="D17" s="133" t="s">
        <v>135</v>
      </c>
      <c r="E17" s="133" t="s">
        <v>310</v>
      </c>
      <c r="F17" s="211"/>
      <c r="G17" s="149"/>
      <c r="H17" s="149" t="s">
        <v>264</v>
      </c>
      <c r="I17" s="150"/>
      <c r="J17" s="151" t="s">
        <v>318</v>
      </c>
    </row>
    <row r="18" spans="1:10" ht="75.75" customHeight="1" x14ac:dyDescent="0.3">
      <c r="A18" s="147">
        <v>13</v>
      </c>
      <c r="B18" s="148" t="s">
        <v>270</v>
      </c>
      <c r="C18" s="208"/>
      <c r="D18" s="133" t="s">
        <v>228</v>
      </c>
      <c r="E18" s="133" t="s">
        <v>309</v>
      </c>
      <c r="F18" s="211"/>
      <c r="G18" s="149"/>
      <c r="H18" s="149" t="s">
        <v>264</v>
      </c>
      <c r="I18" s="150"/>
      <c r="J18" s="151" t="s">
        <v>318</v>
      </c>
    </row>
    <row r="19" spans="1:10" ht="75.75" customHeight="1" x14ac:dyDescent="0.3">
      <c r="A19" s="147">
        <v>14</v>
      </c>
      <c r="B19" s="148" t="s">
        <v>271</v>
      </c>
      <c r="C19" s="208"/>
      <c r="D19" s="133" t="s">
        <v>145</v>
      </c>
      <c r="E19" s="133" t="s">
        <v>146</v>
      </c>
      <c r="F19" s="211"/>
      <c r="G19" s="149"/>
      <c r="H19" s="149" t="s">
        <v>264</v>
      </c>
      <c r="I19" s="150"/>
      <c r="J19" s="151" t="s">
        <v>318</v>
      </c>
    </row>
    <row r="20" spans="1:10" ht="75.75" customHeight="1" x14ac:dyDescent="0.3">
      <c r="A20" s="147">
        <v>15</v>
      </c>
      <c r="B20" s="148" t="s">
        <v>272</v>
      </c>
      <c r="C20" s="208"/>
      <c r="D20" s="133" t="s">
        <v>239</v>
      </c>
      <c r="E20" s="133" t="s">
        <v>240</v>
      </c>
      <c r="F20" s="211"/>
      <c r="G20" s="149"/>
      <c r="H20" s="149" t="s">
        <v>264</v>
      </c>
      <c r="I20" s="150"/>
      <c r="J20" s="151" t="s">
        <v>317</v>
      </c>
    </row>
    <row r="21" spans="1:10" ht="75.75" customHeight="1" x14ac:dyDescent="0.3">
      <c r="A21" s="147">
        <v>16</v>
      </c>
      <c r="B21" s="148" t="s">
        <v>273</v>
      </c>
      <c r="C21" s="208"/>
      <c r="D21" s="133" t="s">
        <v>110</v>
      </c>
      <c r="E21" s="133" t="s">
        <v>111</v>
      </c>
      <c r="F21" s="211"/>
      <c r="G21" s="149"/>
      <c r="H21" s="149" t="s">
        <v>264</v>
      </c>
      <c r="I21" s="150"/>
      <c r="J21" s="151" t="s">
        <v>318</v>
      </c>
    </row>
    <row r="22" spans="1:10" ht="75.75" customHeight="1" x14ac:dyDescent="0.3">
      <c r="A22" s="147">
        <v>17</v>
      </c>
      <c r="B22" s="148" t="s">
        <v>274</v>
      </c>
      <c r="C22" s="208"/>
      <c r="D22" s="133" t="s">
        <v>160</v>
      </c>
      <c r="E22" s="133" t="s">
        <v>161</v>
      </c>
      <c r="F22" s="211"/>
      <c r="G22" s="149"/>
      <c r="H22" s="149" t="s">
        <v>264</v>
      </c>
      <c r="I22" s="150"/>
      <c r="J22" s="151" t="s">
        <v>319</v>
      </c>
    </row>
    <row r="23" spans="1:10" ht="109.95" customHeight="1" x14ac:dyDescent="0.3">
      <c r="A23" s="147">
        <v>18</v>
      </c>
      <c r="B23" s="148" t="s">
        <v>275</v>
      </c>
      <c r="C23" s="208"/>
      <c r="D23" s="133" t="s">
        <v>175</v>
      </c>
      <c r="E23" s="133" t="s">
        <v>176</v>
      </c>
      <c r="F23" s="211"/>
      <c r="G23" s="149"/>
      <c r="H23" s="149" t="s">
        <v>264</v>
      </c>
      <c r="I23" s="150"/>
      <c r="J23" s="151" t="s">
        <v>318</v>
      </c>
    </row>
    <row r="24" spans="1:10" ht="75.75" customHeight="1" thickBot="1" x14ac:dyDescent="0.35">
      <c r="A24" s="181">
        <v>19</v>
      </c>
      <c r="B24" s="182" t="s">
        <v>276</v>
      </c>
      <c r="C24" s="209"/>
      <c r="D24" s="183" t="s">
        <v>124</v>
      </c>
      <c r="E24" s="183" t="s">
        <v>308</v>
      </c>
      <c r="F24" s="212"/>
      <c r="G24" s="184"/>
      <c r="H24" s="184" t="s">
        <v>264</v>
      </c>
      <c r="I24" s="185"/>
      <c r="J24" s="186" t="s">
        <v>318</v>
      </c>
    </row>
    <row r="25" spans="1:10" ht="15.75" customHeight="1" x14ac:dyDescent="0.3">
      <c r="A25" s="152" t="s">
        <v>320</v>
      </c>
      <c r="B25" s="153"/>
      <c r="C25" s="153"/>
      <c r="D25" s="153"/>
      <c r="E25" s="153"/>
      <c r="F25" s="154"/>
      <c r="G25" s="155"/>
      <c r="H25" s="156"/>
      <c r="I25" s="157"/>
      <c r="J25" s="158"/>
    </row>
  </sheetData>
  <sheetProtection algorithmName="SHA-512" hashValue="p0iIYTqj89UZHPpmaxGdwOpZwZ0TIOTICZIyVDuo1dyY8hFfghg+8TnRrvfyHZs+pEQr2AcIp93mA8AOhhOl4w==" saltValue="eosoEZahtPBJ0hNffOlluQ==" spinCount="100000" sheet="1" objects="1" scenarios="1"/>
  <mergeCells count="12">
    <mergeCell ref="I4:I5"/>
    <mergeCell ref="J4:J5"/>
    <mergeCell ref="C6:C24"/>
    <mergeCell ref="F6:F24"/>
    <mergeCell ref="A1:J1"/>
    <mergeCell ref="A2:J2"/>
    <mergeCell ref="A4:A5"/>
    <mergeCell ref="B4:B5"/>
    <mergeCell ref="C4:C5"/>
    <mergeCell ref="D4:E4"/>
    <mergeCell ref="F4:F5"/>
    <mergeCell ref="G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F33" zoomScaleNormal="100" workbookViewId="0">
      <selection activeCell="K12" sqref="K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44"/>
      <c r="B1" s="345"/>
      <c r="C1" s="345"/>
      <c r="D1" s="345"/>
      <c r="E1" s="346"/>
      <c r="F1" s="353" t="s">
        <v>9</v>
      </c>
      <c r="G1" s="353"/>
      <c r="H1" s="353"/>
      <c r="I1" s="353"/>
      <c r="J1" s="353"/>
      <c r="K1" s="353"/>
      <c r="L1" s="353"/>
      <c r="M1" s="353"/>
      <c r="N1" s="353"/>
      <c r="O1" s="354"/>
    </row>
    <row r="2" spans="1:17" ht="45" customHeight="1" thickBot="1" x14ac:dyDescent="0.35">
      <c r="A2" s="347"/>
      <c r="B2" s="348"/>
      <c r="C2" s="348"/>
      <c r="D2" s="348"/>
      <c r="E2" s="349"/>
      <c r="F2" s="353" t="s">
        <v>10</v>
      </c>
      <c r="G2" s="353"/>
      <c r="H2" s="353"/>
      <c r="I2" s="353"/>
      <c r="J2" s="353"/>
      <c r="K2" s="353"/>
      <c r="L2" s="353"/>
      <c r="M2" s="353"/>
      <c r="N2" s="353"/>
      <c r="O2" s="354"/>
      <c r="Q2" s="130" t="str">
        <f ca="1">MID(CELL("nombrearchivo",'LOZANO ROCHA ANA MARIA'!E10),FIND("]", CELL("nombrearchivo",'LOZANO ROCHA ANA MARIA'!E10),1)+1,LEN(CELL("nombrearchivo",'LOZANO ROCHA ANA MARIA'!E10))-FIND("]",CELL("nombrearchivo",'LOZANO ROCHA ANA MARIA'!E10),1))</f>
        <v>LOZANO ROCHA ANA MARIA</v>
      </c>
    </row>
    <row r="3" spans="1:17" ht="19.5" customHeight="1" thickBot="1" x14ac:dyDescent="0.35">
      <c r="A3" s="350"/>
      <c r="B3" s="351"/>
      <c r="C3" s="351"/>
      <c r="D3" s="351"/>
      <c r="E3" s="352"/>
      <c r="F3" s="353" t="s">
        <v>95</v>
      </c>
      <c r="G3" s="353"/>
      <c r="H3" s="353"/>
      <c r="I3" s="353"/>
      <c r="J3" s="353"/>
      <c r="K3" s="353"/>
      <c r="L3" s="353"/>
      <c r="M3" s="353"/>
      <c r="N3" s="353"/>
      <c r="O3" s="354"/>
      <c r="Q3" s="130"/>
    </row>
    <row r="4" spans="1:17" ht="15.6" x14ac:dyDescent="0.3">
      <c r="A4" s="355" t="s">
        <v>11</v>
      </c>
      <c r="B4" s="356"/>
      <c r="C4" s="356"/>
      <c r="D4" s="356"/>
      <c r="E4" s="357" t="str">
        <f>'CHA-P-09-5'!AC$2</f>
        <v>PLANTA</v>
      </c>
      <c r="F4" s="357"/>
      <c r="G4" s="357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324" t="s">
        <v>12</v>
      </c>
      <c r="B5" s="325"/>
      <c r="C5" s="325"/>
      <c r="D5" s="325"/>
      <c r="E5" s="326" t="str">
        <f>'CHA-P-09-5'!A$2</f>
        <v>CHA -P -09-5</v>
      </c>
      <c r="F5" s="326"/>
      <c r="G5" s="326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24" t="s">
        <v>13</v>
      </c>
      <c r="B6" s="325"/>
      <c r="C6" s="325"/>
      <c r="D6" s="325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24" t="s">
        <v>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7" ht="15" customHeight="1" x14ac:dyDescent="0.3">
      <c r="A9" s="327" t="s">
        <v>15</v>
      </c>
      <c r="B9" s="328"/>
      <c r="C9" s="331" t="s">
        <v>16</v>
      </c>
      <c r="D9" s="162"/>
      <c r="E9" s="333" t="s">
        <v>17</v>
      </c>
      <c r="F9" s="334"/>
      <c r="G9" s="333" t="s">
        <v>18</v>
      </c>
      <c r="H9" s="334"/>
      <c r="I9" s="336" t="s">
        <v>19</v>
      </c>
      <c r="J9" s="336" t="s">
        <v>20</v>
      </c>
      <c r="K9" s="336" t="s">
        <v>21</v>
      </c>
      <c r="L9" s="338" t="s">
        <v>22</v>
      </c>
      <c r="M9" s="340"/>
      <c r="N9" s="340"/>
      <c r="O9" s="342" t="s">
        <v>23</v>
      </c>
    </row>
    <row r="10" spans="1:17" ht="31.5" customHeight="1" thickBot="1" x14ac:dyDescent="0.35">
      <c r="A10" s="329"/>
      <c r="B10" s="330"/>
      <c r="C10" s="332"/>
      <c r="D10" s="159"/>
      <c r="E10" s="332"/>
      <c r="F10" s="335"/>
      <c r="G10" s="332"/>
      <c r="H10" s="335"/>
      <c r="I10" s="337"/>
      <c r="J10" s="337"/>
      <c r="K10" s="337"/>
      <c r="L10" s="339"/>
      <c r="M10" s="341"/>
      <c r="N10" s="341"/>
      <c r="O10" s="343"/>
    </row>
    <row r="11" spans="1:17" ht="44.25" customHeight="1" thickBot="1" x14ac:dyDescent="0.35">
      <c r="A11" s="297" t="s">
        <v>277</v>
      </c>
      <c r="B11" s="298"/>
      <c r="C11" s="160">
        <f>O15</f>
        <v>4</v>
      </c>
      <c r="D11" s="161"/>
      <c r="E11" s="299">
        <f>O17</f>
        <v>0</v>
      </c>
      <c r="F11" s="300"/>
      <c r="G11" s="299">
        <f>O19</f>
        <v>3</v>
      </c>
      <c r="H11" s="300"/>
      <c r="I11" s="18">
        <f>O21</f>
        <v>0</v>
      </c>
      <c r="J11" s="18">
        <f>O26</f>
        <v>5</v>
      </c>
      <c r="K11" s="18">
        <f>O31</f>
        <v>5</v>
      </c>
      <c r="L11" s="19">
        <f>O36</f>
        <v>8</v>
      </c>
      <c r="M11" s="20"/>
      <c r="N11" s="20"/>
      <c r="O11" s="21">
        <f>IF( SUM(C11:L11)&lt;=30,SUM(C11:L11),"EXCEDE LOS 30 PUNTOS")</f>
        <v>25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15" t="s">
        <v>24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24" t="s">
        <v>25</v>
      </c>
    </row>
    <row r="14" spans="1:17" ht="23.4" thickBot="1" x14ac:dyDescent="0.35">
      <c r="A14" s="310" t="s">
        <v>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6"/>
      <c r="O14" s="23"/>
    </row>
    <row r="15" spans="1:17" ht="31.5" customHeight="1" thickBot="1" x14ac:dyDescent="0.35">
      <c r="A15" s="259" t="s">
        <v>27</v>
      </c>
      <c r="B15" s="261"/>
      <c r="C15" s="25"/>
      <c r="D15" s="304" t="s">
        <v>303</v>
      </c>
      <c r="E15" s="305"/>
      <c r="F15" s="305"/>
      <c r="G15" s="305"/>
      <c r="H15" s="305"/>
      <c r="I15" s="305"/>
      <c r="J15" s="305"/>
      <c r="K15" s="305"/>
      <c r="L15" s="305"/>
      <c r="M15" s="306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13" t="s">
        <v>28</v>
      </c>
      <c r="B17" s="314"/>
      <c r="C17" s="6"/>
      <c r="D17" s="31"/>
      <c r="E17" s="318"/>
      <c r="F17" s="319"/>
      <c r="G17" s="319"/>
      <c r="H17" s="319"/>
      <c r="I17" s="319"/>
      <c r="J17" s="319"/>
      <c r="K17" s="319"/>
      <c r="L17" s="319"/>
      <c r="M17" s="32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13" t="s">
        <v>29</v>
      </c>
      <c r="B19" s="314"/>
      <c r="C19" s="25"/>
      <c r="D19" s="166"/>
      <c r="E19" s="319" t="s">
        <v>256</v>
      </c>
      <c r="F19" s="319"/>
      <c r="G19" s="319"/>
      <c r="H19" s="319"/>
      <c r="I19" s="319"/>
      <c r="J19" s="319"/>
      <c r="K19" s="319"/>
      <c r="L19" s="319"/>
      <c r="M19" s="320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13" t="s">
        <v>30</v>
      </c>
      <c r="B21" s="314"/>
      <c r="C21" s="25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26"/>
      <c r="O21" s="27">
        <v>0</v>
      </c>
    </row>
    <row r="22" spans="1:18" ht="16.2" thickBot="1" x14ac:dyDescent="0.35">
      <c r="A22" s="33"/>
      <c r="B22" s="34"/>
      <c r="C22" s="16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7"/>
      <c r="O22" s="37"/>
    </row>
    <row r="23" spans="1:18" ht="18.600000000000001" thickTop="1" thickBot="1" x14ac:dyDescent="0.35">
      <c r="A23" s="307" t="s">
        <v>31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310" t="s">
        <v>32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6"/>
      <c r="O25" s="37"/>
    </row>
    <row r="26" spans="1:18" ht="105" customHeight="1" thickBot="1" x14ac:dyDescent="0.35">
      <c r="A26" s="259" t="s">
        <v>33</v>
      </c>
      <c r="B26" s="261"/>
      <c r="C26" s="25"/>
      <c r="D26" s="304" t="s">
        <v>304</v>
      </c>
      <c r="E26" s="305"/>
      <c r="F26" s="305"/>
      <c r="G26" s="305"/>
      <c r="H26" s="305"/>
      <c r="I26" s="305"/>
      <c r="J26" s="305"/>
      <c r="K26" s="305"/>
      <c r="L26" s="305"/>
      <c r="M26" s="306"/>
      <c r="N26" s="26"/>
      <c r="O26" s="27">
        <v>5</v>
      </c>
      <c r="Q26" s="40"/>
      <c r="R26" s="40"/>
    </row>
    <row r="27" spans="1:18" ht="16.2" thickBot="1" x14ac:dyDescent="0.35">
      <c r="A27" s="33"/>
      <c r="B27" s="34"/>
      <c r="C27" s="16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7"/>
      <c r="O27" s="37"/>
    </row>
    <row r="28" spans="1:18" ht="18.600000000000001" thickTop="1" thickBot="1" x14ac:dyDescent="0.35">
      <c r="A28" s="307" t="s">
        <v>34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67"/>
      <c r="O28" s="129">
        <f>IF(O26&lt;=5,O26,"EXCEDE LOS 5 PUNTOS PERMITIDOS")</f>
        <v>5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310" t="s">
        <v>35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42"/>
      <c r="O30" s="37"/>
    </row>
    <row r="31" spans="1:18" ht="104.25" customHeight="1" thickBot="1" x14ac:dyDescent="0.35">
      <c r="A31" s="259" t="s">
        <v>36</v>
      </c>
      <c r="B31" s="261"/>
      <c r="C31" s="25"/>
      <c r="D31" s="304" t="s">
        <v>305</v>
      </c>
      <c r="E31" s="305"/>
      <c r="F31" s="305"/>
      <c r="G31" s="305"/>
      <c r="H31" s="305"/>
      <c r="I31" s="305"/>
      <c r="J31" s="305"/>
      <c r="K31" s="305"/>
      <c r="L31" s="305"/>
      <c r="M31" s="306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307" t="s">
        <v>37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67"/>
      <c r="O33" s="129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310" t="s">
        <v>38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6"/>
      <c r="O35" s="37"/>
    </row>
    <row r="36" spans="1:15" ht="105" customHeight="1" thickBot="1" x14ac:dyDescent="0.35">
      <c r="A36" s="313" t="s">
        <v>39</v>
      </c>
      <c r="B36" s="314"/>
      <c r="C36" s="25"/>
      <c r="D36" s="304" t="s">
        <v>306</v>
      </c>
      <c r="E36" s="305"/>
      <c r="F36" s="305"/>
      <c r="G36" s="305"/>
      <c r="H36" s="305"/>
      <c r="I36" s="305"/>
      <c r="J36" s="305"/>
      <c r="K36" s="305"/>
      <c r="L36" s="305"/>
      <c r="M36" s="306"/>
      <c r="N36" s="26"/>
      <c r="O36" s="27">
        <v>8</v>
      </c>
    </row>
    <row r="37" spans="1:15" ht="16.2" thickBot="1" x14ac:dyDescent="0.35">
      <c r="A37" s="33"/>
      <c r="B37" s="34"/>
      <c r="C37" s="16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7"/>
      <c r="O37" s="37"/>
    </row>
    <row r="38" spans="1:15" ht="18.600000000000001" thickTop="1" thickBot="1" x14ac:dyDescent="0.35">
      <c r="A38" s="307" t="s">
        <v>40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N38" s="167"/>
      <c r="O38" s="129">
        <f>IF(O36&lt;=10,O36,"EXCEDE LOS 10 PUNTOS PERMITIDOS")</f>
        <v>8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5"/>
      <c r="O41" s="46">
        <f>IF((O23+O28+O33+O38)&lt;=30,(O23+O28+O33+O38),"ERROR EXCEDE LOS 30 PUNTOS")</f>
        <v>25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24" t="s">
        <v>42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2" t="s">
        <v>43</v>
      </c>
      <c r="B58" s="283"/>
      <c r="C58" s="283"/>
      <c r="D58" s="283"/>
      <c r="E58" s="283"/>
      <c r="F58" s="285"/>
      <c r="G58" s="285"/>
      <c r="H58" s="286"/>
      <c r="I58" s="50" t="s">
        <v>44</v>
      </c>
      <c r="J58" s="51" t="s">
        <v>45</v>
      </c>
      <c r="K58" s="163" t="s">
        <v>46</v>
      </c>
      <c r="L58" s="53" t="s">
        <v>47</v>
      </c>
      <c r="M58" s="16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7" t="s">
        <v>49</v>
      </c>
      <c r="C59" s="287"/>
      <c r="D59" s="287"/>
      <c r="E59" s="287"/>
      <c r="F59" s="254"/>
      <c r="G59" s="254"/>
      <c r="H59" s="254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55" t="s">
        <v>51</v>
      </c>
      <c r="C60" s="288"/>
      <c r="D60" s="288"/>
      <c r="E60" s="288"/>
      <c r="F60" s="256"/>
      <c r="G60" s="256"/>
      <c r="H60" s="256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88" t="s">
        <v>52</v>
      </c>
      <c r="C61" s="288"/>
      <c r="D61" s="288"/>
      <c r="E61" s="288"/>
      <c r="F61" s="256"/>
      <c r="G61" s="256"/>
      <c r="H61" s="256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88" t="s">
        <v>54</v>
      </c>
      <c r="C62" s="288"/>
      <c r="D62" s="288"/>
      <c r="E62" s="288"/>
      <c r="F62" s="256"/>
      <c r="G62" s="256"/>
      <c r="H62" s="256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88" t="s">
        <v>55</v>
      </c>
      <c r="C63" s="288"/>
      <c r="D63" s="288"/>
      <c r="E63" s="288"/>
      <c r="F63" s="256"/>
      <c r="G63" s="256"/>
      <c r="H63" s="256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88" t="s">
        <v>56</v>
      </c>
      <c r="C64" s="288"/>
      <c r="D64" s="288"/>
      <c r="E64" s="288"/>
      <c r="F64" s="256"/>
      <c r="G64" s="256"/>
      <c r="H64" s="256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89" t="s">
        <v>58</v>
      </c>
      <c r="C65" s="289"/>
      <c r="D65" s="289"/>
      <c r="E65" s="289"/>
      <c r="F65" s="258"/>
      <c r="G65" s="258"/>
      <c r="H65" s="258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0" t="s">
        <v>59</v>
      </c>
      <c r="B66" s="291"/>
      <c r="C66" s="291"/>
      <c r="D66" s="291"/>
      <c r="E66" s="291"/>
      <c r="F66" s="291"/>
      <c r="G66" s="291"/>
      <c r="H66" s="291"/>
      <c r="I66" s="292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3" t="s">
        <v>60</v>
      </c>
      <c r="B67" s="294"/>
      <c r="C67" s="294"/>
      <c r="D67" s="294"/>
      <c r="E67" s="294"/>
      <c r="F67" s="294"/>
      <c r="G67" s="294"/>
      <c r="H67" s="294"/>
      <c r="I67" s="294"/>
      <c r="J67" s="295"/>
      <c r="K67" s="295"/>
      <c r="L67" s="296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163" t="s">
        <v>46</v>
      </c>
      <c r="L69" s="53" t="s">
        <v>47</v>
      </c>
      <c r="M69" s="164"/>
      <c r="N69" s="6"/>
      <c r="O69" s="54" t="s">
        <v>48</v>
      </c>
    </row>
    <row r="70" spans="1:15" ht="16.8" thickTop="1" thickBot="1" x14ac:dyDescent="0.35">
      <c r="A70" s="55">
        <v>1</v>
      </c>
      <c r="B70" s="253" t="s">
        <v>62</v>
      </c>
      <c r="C70" s="253"/>
      <c r="D70" s="253"/>
      <c r="E70" s="253"/>
      <c r="F70" s="254"/>
      <c r="G70" s="254"/>
      <c r="H70" s="254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55" t="s">
        <v>64</v>
      </c>
      <c r="C71" s="255"/>
      <c r="D71" s="255"/>
      <c r="E71" s="255"/>
      <c r="F71" s="256"/>
      <c r="G71" s="256"/>
      <c r="H71" s="256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57" t="s">
        <v>65</v>
      </c>
      <c r="C72" s="257"/>
      <c r="D72" s="257"/>
      <c r="E72" s="257"/>
      <c r="F72" s="258"/>
      <c r="G72" s="258"/>
      <c r="H72" s="258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59" t="s">
        <v>66</v>
      </c>
      <c r="C73" s="260"/>
      <c r="D73" s="260"/>
      <c r="E73" s="260"/>
      <c r="F73" s="260"/>
      <c r="G73" s="260"/>
      <c r="H73" s="260"/>
      <c r="I73" s="261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62" t="s">
        <v>67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79"/>
      <c r="N74" s="42"/>
      <c r="O74" s="74">
        <f>O73/3</f>
        <v>0</v>
      </c>
    </row>
    <row r="75" spans="1:15" ht="18.600000000000001" thickTop="1" thickBot="1" x14ac:dyDescent="0.3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267"/>
      <c r="M75" s="79"/>
      <c r="N75" s="42"/>
      <c r="O75" s="165"/>
    </row>
    <row r="76" spans="1:15" ht="27" thickBot="1" x14ac:dyDescent="0.35">
      <c r="A76" s="268" t="s">
        <v>68</v>
      </c>
      <c r="B76" s="269"/>
      <c r="C76" s="269"/>
      <c r="D76" s="269"/>
      <c r="E76" s="269"/>
      <c r="F76" s="269"/>
      <c r="G76" s="269"/>
      <c r="H76" s="270"/>
      <c r="I76" s="90" t="s">
        <v>44</v>
      </c>
      <c r="J76" s="54" t="s">
        <v>45</v>
      </c>
      <c r="K76" s="164"/>
      <c r="L76" s="164"/>
      <c r="M76" s="79"/>
      <c r="N76" s="42"/>
      <c r="O76" s="91" t="s">
        <v>48</v>
      </c>
    </row>
    <row r="77" spans="1:15" ht="16.2" thickBot="1" x14ac:dyDescent="0.35">
      <c r="A77" s="92">
        <v>1</v>
      </c>
      <c r="B77" s="271" t="s">
        <v>69</v>
      </c>
      <c r="C77" s="271"/>
      <c r="D77" s="271"/>
      <c r="E77" s="271"/>
      <c r="F77" s="272"/>
      <c r="G77" s="273"/>
      <c r="H77" s="274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55" t="s">
        <v>70</v>
      </c>
      <c r="C78" s="255"/>
      <c r="D78" s="255"/>
      <c r="E78" s="255"/>
      <c r="F78" s="256"/>
      <c r="G78" s="275"/>
      <c r="H78" s="276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57" t="s">
        <v>71</v>
      </c>
      <c r="C79" s="257"/>
      <c r="D79" s="257"/>
      <c r="E79" s="257"/>
      <c r="F79" s="258"/>
      <c r="G79" s="277"/>
      <c r="H79" s="278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50" t="s">
        <v>73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27" t="s">
        <v>75</v>
      </c>
      <c r="B86" s="228"/>
      <c r="C86" s="228"/>
      <c r="D86" s="228"/>
      <c r="E86" s="228"/>
      <c r="F86" s="229"/>
      <c r="G86" s="229"/>
      <c r="H86" s="230"/>
      <c r="I86" s="90" t="s">
        <v>44</v>
      </c>
      <c r="J86" s="16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31" t="s">
        <v>76</v>
      </c>
      <c r="C87" s="232"/>
      <c r="D87" s="232"/>
      <c r="E87" s="232"/>
      <c r="F87" s="233"/>
      <c r="G87" s="233"/>
      <c r="H87" s="234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35" t="s">
        <v>78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7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38" t="s">
        <v>79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41" t="s">
        <v>23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3"/>
      <c r="L93" s="108"/>
      <c r="M93" s="108"/>
      <c r="N93" s="109"/>
      <c r="O93" s="110">
        <f>O41</f>
        <v>25</v>
      </c>
    </row>
    <row r="94" spans="1:15" ht="17.399999999999999" x14ac:dyDescent="0.3">
      <c r="A94" s="244" t="s">
        <v>80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6"/>
      <c r="L94" s="108"/>
      <c r="M94" s="108"/>
      <c r="N94" s="109"/>
      <c r="O94" s="111">
        <f>O67</f>
        <v>0</v>
      </c>
    </row>
    <row r="95" spans="1:15" ht="17.399999999999999" x14ac:dyDescent="0.3">
      <c r="A95" s="244" t="s">
        <v>81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108"/>
      <c r="M95" s="108"/>
      <c r="N95" s="109"/>
      <c r="O95" s="112">
        <f>O74</f>
        <v>0</v>
      </c>
    </row>
    <row r="96" spans="1:15" ht="17.399999999999999" x14ac:dyDescent="0.3">
      <c r="A96" s="244" t="s">
        <v>82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6"/>
      <c r="L96" s="108"/>
      <c r="M96" s="108"/>
      <c r="N96" s="109"/>
      <c r="O96" s="113">
        <f>O81</f>
        <v>0</v>
      </c>
    </row>
    <row r="97" spans="1:15" ht="18" thickBot="1" x14ac:dyDescent="0.35">
      <c r="A97" s="247" t="s">
        <v>83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9"/>
      <c r="L97" s="108"/>
      <c r="M97" s="108"/>
      <c r="N97" s="109"/>
      <c r="O97" s="113">
        <f>O87</f>
        <v>0</v>
      </c>
    </row>
    <row r="98" spans="1:15" ht="24" thickTop="1" thickBot="1" x14ac:dyDescent="0.35">
      <c r="A98" s="219" t="s">
        <v>84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1"/>
      <c r="L98" s="114"/>
      <c r="M98" s="115"/>
      <c r="N98" s="116"/>
      <c r="O98" s="117">
        <f>SUM(O93:O97)</f>
        <v>25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okLgZwlITF/fqA97lAsFmSuU1ZiYa0aZVQh7gXWy/3jjwsVt6Ohhza4N8ZSQDrP/cEY/jwAYc+5s79mmSUmCtg==" saltValue="D7ZY1at0lSazSPGHc0YyT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5" zoomScaleNormal="100" workbookViewId="0">
      <selection activeCell="I12" sqref="I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44"/>
      <c r="B1" s="345"/>
      <c r="C1" s="345"/>
      <c r="D1" s="345"/>
      <c r="E1" s="346"/>
      <c r="F1" s="353" t="s">
        <v>9</v>
      </c>
      <c r="G1" s="353"/>
      <c r="H1" s="353"/>
      <c r="I1" s="353"/>
      <c r="J1" s="353"/>
      <c r="K1" s="353"/>
      <c r="L1" s="353"/>
      <c r="M1" s="353"/>
      <c r="N1" s="353"/>
      <c r="O1" s="354"/>
    </row>
    <row r="2" spans="1:17" ht="45" customHeight="1" thickBot="1" x14ac:dyDescent="0.35">
      <c r="A2" s="347"/>
      <c r="B2" s="348"/>
      <c r="C2" s="348"/>
      <c r="D2" s="348"/>
      <c r="E2" s="349"/>
      <c r="F2" s="353" t="s">
        <v>10</v>
      </c>
      <c r="G2" s="353"/>
      <c r="H2" s="353"/>
      <c r="I2" s="353"/>
      <c r="J2" s="353"/>
      <c r="K2" s="353"/>
      <c r="L2" s="353"/>
      <c r="M2" s="353"/>
      <c r="N2" s="353"/>
      <c r="O2" s="354"/>
      <c r="Q2" s="130" t="str">
        <f ca="1">MID(CELL("nombrearchivo",'PAEZ MOLANO CRISTIAN MIGUEL'!E10),FIND("]", CELL("nombrearchivo",'PAEZ MOLANO CRISTIAN MIGUEL'!E10),1)+1,LEN(CELL("nombrearchivo",'PAEZ MOLANO CRISTIAN MIGUEL'!E10))-FIND("]",CELL("nombrearchivo",'PAEZ MOLANO CRISTIAN MIGUEL'!E10),1))</f>
        <v>PAEZ MOLANO CRISTIAN MIGUEL</v>
      </c>
    </row>
    <row r="3" spans="1:17" ht="19.5" customHeight="1" thickBot="1" x14ac:dyDescent="0.35">
      <c r="A3" s="350"/>
      <c r="B3" s="351"/>
      <c r="C3" s="351"/>
      <c r="D3" s="351"/>
      <c r="E3" s="352"/>
      <c r="F3" s="353" t="s">
        <v>95</v>
      </c>
      <c r="G3" s="353"/>
      <c r="H3" s="353"/>
      <c r="I3" s="353"/>
      <c r="J3" s="353"/>
      <c r="K3" s="353"/>
      <c r="L3" s="353"/>
      <c r="M3" s="353"/>
      <c r="N3" s="353"/>
      <c r="O3" s="354"/>
      <c r="Q3" s="130"/>
    </row>
    <row r="4" spans="1:17" ht="15.6" x14ac:dyDescent="0.3">
      <c r="A4" s="355" t="s">
        <v>11</v>
      </c>
      <c r="B4" s="356"/>
      <c r="C4" s="356"/>
      <c r="D4" s="356"/>
      <c r="E4" s="357" t="str">
        <f>'CHA-P-09-5'!AC$2</f>
        <v>PLANTA</v>
      </c>
      <c r="F4" s="357"/>
      <c r="G4" s="357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324" t="s">
        <v>12</v>
      </c>
      <c r="B5" s="325"/>
      <c r="C5" s="325"/>
      <c r="D5" s="325"/>
      <c r="E5" s="326" t="str">
        <f>'CHA-P-09-5'!A$2</f>
        <v>CHA -P -09-5</v>
      </c>
      <c r="F5" s="326"/>
      <c r="G5" s="326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24" t="s">
        <v>13</v>
      </c>
      <c r="B6" s="325"/>
      <c r="C6" s="325"/>
      <c r="D6" s="325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24" t="s">
        <v>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7" ht="15" customHeight="1" x14ac:dyDescent="0.3">
      <c r="A9" s="327" t="s">
        <v>15</v>
      </c>
      <c r="B9" s="328"/>
      <c r="C9" s="331" t="s">
        <v>16</v>
      </c>
      <c r="D9" s="162"/>
      <c r="E9" s="333" t="s">
        <v>17</v>
      </c>
      <c r="F9" s="334"/>
      <c r="G9" s="333" t="s">
        <v>18</v>
      </c>
      <c r="H9" s="334"/>
      <c r="I9" s="336" t="s">
        <v>19</v>
      </c>
      <c r="J9" s="336" t="s">
        <v>20</v>
      </c>
      <c r="K9" s="336" t="s">
        <v>21</v>
      </c>
      <c r="L9" s="338" t="s">
        <v>22</v>
      </c>
      <c r="M9" s="340"/>
      <c r="N9" s="340"/>
      <c r="O9" s="342" t="s">
        <v>23</v>
      </c>
    </row>
    <row r="10" spans="1:17" ht="31.5" customHeight="1" thickBot="1" x14ac:dyDescent="0.35">
      <c r="A10" s="329"/>
      <c r="B10" s="330"/>
      <c r="C10" s="332"/>
      <c r="D10" s="159"/>
      <c r="E10" s="332"/>
      <c r="F10" s="335"/>
      <c r="G10" s="332"/>
      <c r="H10" s="335"/>
      <c r="I10" s="337"/>
      <c r="J10" s="337"/>
      <c r="K10" s="337"/>
      <c r="L10" s="339"/>
      <c r="M10" s="341"/>
      <c r="N10" s="341"/>
      <c r="O10" s="343"/>
    </row>
    <row r="11" spans="1:17" ht="44.25" customHeight="1" thickBot="1" x14ac:dyDescent="0.35">
      <c r="A11" s="297" t="s">
        <v>278</v>
      </c>
      <c r="B11" s="298"/>
      <c r="C11" s="160">
        <f>O15</f>
        <v>4</v>
      </c>
      <c r="D11" s="161"/>
      <c r="E11" s="299">
        <f>O17</f>
        <v>0</v>
      </c>
      <c r="F11" s="300"/>
      <c r="G11" s="299">
        <f>O19</f>
        <v>3</v>
      </c>
      <c r="H11" s="300"/>
      <c r="I11" s="18">
        <f>O21</f>
        <v>0</v>
      </c>
      <c r="J11" s="18">
        <f>O26</f>
        <v>1.8</v>
      </c>
      <c r="K11" s="18">
        <f>O31</f>
        <v>4.13</v>
      </c>
      <c r="L11" s="19">
        <f>O36</f>
        <v>8.7899999999999991</v>
      </c>
      <c r="M11" s="20"/>
      <c r="N11" s="20"/>
      <c r="O11" s="21">
        <f>IF( SUM(C11:L11)&lt;=30,SUM(C11:L11),"EXCEDE LOS 30 PUNTOS")</f>
        <v>21.72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15" t="s">
        <v>24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24" t="s">
        <v>25</v>
      </c>
    </row>
    <row r="14" spans="1:17" ht="23.4" thickBot="1" x14ac:dyDescent="0.35">
      <c r="A14" s="310" t="s">
        <v>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6"/>
      <c r="O14" s="23"/>
    </row>
    <row r="15" spans="1:17" ht="31.5" customHeight="1" thickBot="1" x14ac:dyDescent="0.35">
      <c r="A15" s="259" t="s">
        <v>27</v>
      </c>
      <c r="B15" s="261"/>
      <c r="C15" s="25"/>
      <c r="D15" s="304" t="s">
        <v>116</v>
      </c>
      <c r="E15" s="305"/>
      <c r="F15" s="305"/>
      <c r="G15" s="305"/>
      <c r="H15" s="305"/>
      <c r="I15" s="305"/>
      <c r="J15" s="305"/>
      <c r="K15" s="305"/>
      <c r="L15" s="305"/>
      <c r="M15" s="306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13" t="s">
        <v>28</v>
      </c>
      <c r="B17" s="314"/>
      <c r="C17" s="6"/>
      <c r="D17" s="31"/>
      <c r="E17" s="318"/>
      <c r="F17" s="319"/>
      <c r="G17" s="319"/>
      <c r="H17" s="319"/>
      <c r="I17" s="319"/>
      <c r="J17" s="319"/>
      <c r="K17" s="319"/>
      <c r="L17" s="319"/>
      <c r="M17" s="32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13" t="s">
        <v>29</v>
      </c>
      <c r="B19" s="314"/>
      <c r="C19" s="25"/>
      <c r="D19" s="166"/>
      <c r="E19" s="319" t="s">
        <v>117</v>
      </c>
      <c r="F19" s="319"/>
      <c r="G19" s="319"/>
      <c r="H19" s="319"/>
      <c r="I19" s="319"/>
      <c r="J19" s="319"/>
      <c r="K19" s="319"/>
      <c r="L19" s="319"/>
      <c r="M19" s="320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13" t="s">
        <v>30</v>
      </c>
      <c r="B21" s="314"/>
      <c r="C21" s="25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26"/>
      <c r="O21" s="27">
        <v>0</v>
      </c>
    </row>
    <row r="22" spans="1:18" ht="16.2" thickBot="1" x14ac:dyDescent="0.35">
      <c r="A22" s="33"/>
      <c r="B22" s="34"/>
      <c r="C22" s="16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7"/>
      <c r="O22" s="37"/>
    </row>
    <row r="23" spans="1:18" ht="18.600000000000001" thickTop="1" thickBot="1" x14ac:dyDescent="0.35">
      <c r="A23" s="307" t="s">
        <v>31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310" t="s">
        <v>32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6"/>
      <c r="O25" s="37"/>
    </row>
    <row r="26" spans="1:18" ht="105" customHeight="1" thickBot="1" x14ac:dyDescent="0.35">
      <c r="A26" s="259" t="s">
        <v>33</v>
      </c>
      <c r="B26" s="261"/>
      <c r="C26" s="25"/>
      <c r="D26" s="304" t="s">
        <v>302</v>
      </c>
      <c r="E26" s="305"/>
      <c r="F26" s="305"/>
      <c r="G26" s="305"/>
      <c r="H26" s="305"/>
      <c r="I26" s="305"/>
      <c r="J26" s="305"/>
      <c r="K26" s="305"/>
      <c r="L26" s="305"/>
      <c r="M26" s="306"/>
      <c r="N26" s="26"/>
      <c r="O26" s="27">
        <v>1.8</v>
      </c>
      <c r="Q26" s="40"/>
      <c r="R26" s="40"/>
    </row>
    <row r="27" spans="1:18" ht="16.2" thickBot="1" x14ac:dyDescent="0.35">
      <c r="A27" s="33"/>
      <c r="B27" s="34"/>
      <c r="C27" s="16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7"/>
      <c r="O27" s="37"/>
    </row>
    <row r="28" spans="1:18" ht="18.600000000000001" thickTop="1" thickBot="1" x14ac:dyDescent="0.35">
      <c r="A28" s="307" t="s">
        <v>34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67"/>
      <c r="O28" s="129">
        <f>IF(O26&lt;=5,O26,"EXCEDE LOS 5 PUNTOS PERMITIDOS")</f>
        <v>1.8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310" t="s">
        <v>35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42"/>
      <c r="O30" s="37"/>
    </row>
    <row r="31" spans="1:18" ht="104.25" customHeight="1" thickBot="1" x14ac:dyDescent="0.35">
      <c r="A31" s="259" t="s">
        <v>36</v>
      </c>
      <c r="B31" s="261"/>
      <c r="C31" s="25"/>
      <c r="D31" s="304" t="s">
        <v>300</v>
      </c>
      <c r="E31" s="305"/>
      <c r="F31" s="305"/>
      <c r="G31" s="305"/>
      <c r="H31" s="305"/>
      <c r="I31" s="305"/>
      <c r="J31" s="305"/>
      <c r="K31" s="305"/>
      <c r="L31" s="305"/>
      <c r="M31" s="306"/>
      <c r="N31" s="26"/>
      <c r="O31" s="27">
        <v>4.13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307" t="s">
        <v>37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67"/>
      <c r="O33" s="129">
        <f>IF(O31&lt;=5,O31,"EXCEDE LOS 5 PUNTOS PERMITIDOS")</f>
        <v>4.13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310" t="s">
        <v>38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6"/>
      <c r="O35" s="37"/>
    </row>
    <row r="36" spans="1:15" ht="105" customHeight="1" thickBot="1" x14ac:dyDescent="0.35">
      <c r="A36" s="313" t="s">
        <v>39</v>
      </c>
      <c r="B36" s="314"/>
      <c r="C36" s="25"/>
      <c r="D36" s="304" t="s">
        <v>301</v>
      </c>
      <c r="E36" s="305"/>
      <c r="F36" s="305"/>
      <c r="G36" s="305"/>
      <c r="H36" s="305"/>
      <c r="I36" s="305"/>
      <c r="J36" s="305"/>
      <c r="K36" s="305"/>
      <c r="L36" s="305"/>
      <c r="M36" s="306"/>
      <c r="N36" s="26"/>
      <c r="O36" s="27">
        <v>8.7899999999999991</v>
      </c>
    </row>
    <row r="37" spans="1:15" ht="16.2" thickBot="1" x14ac:dyDescent="0.35">
      <c r="A37" s="33"/>
      <c r="B37" s="34"/>
      <c r="C37" s="16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7"/>
      <c r="O37" s="37"/>
    </row>
    <row r="38" spans="1:15" ht="18.600000000000001" thickTop="1" thickBot="1" x14ac:dyDescent="0.35">
      <c r="A38" s="307" t="s">
        <v>40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N38" s="167"/>
      <c r="O38" s="129">
        <f>IF(O36&lt;=10,O36,"EXCEDE LOS 10 PUNTOS PERMITIDOS")</f>
        <v>8.7899999999999991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5"/>
      <c r="O41" s="46">
        <f>IF((O23+O28+O33+O38)&lt;=30,(O23+O28+O33+O38),"ERROR EXCEDE LOS 30 PUNTOS")</f>
        <v>21.72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24" t="s">
        <v>42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2" t="s">
        <v>43</v>
      </c>
      <c r="B58" s="283"/>
      <c r="C58" s="283"/>
      <c r="D58" s="283"/>
      <c r="E58" s="283"/>
      <c r="F58" s="285"/>
      <c r="G58" s="285"/>
      <c r="H58" s="286"/>
      <c r="I58" s="50" t="s">
        <v>44</v>
      </c>
      <c r="J58" s="51" t="s">
        <v>45</v>
      </c>
      <c r="K58" s="163" t="s">
        <v>46</v>
      </c>
      <c r="L58" s="53" t="s">
        <v>47</v>
      </c>
      <c r="M58" s="16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7" t="s">
        <v>49</v>
      </c>
      <c r="C59" s="287"/>
      <c r="D59" s="287"/>
      <c r="E59" s="287"/>
      <c r="F59" s="254"/>
      <c r="G59" s="254"/>
      <c r="H59" s="254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55" t="s">
        <v>51</v>
      </c>
      <c r="C60" s="288"/>
      <c r="D60" s="288"/>
      <c r="E60" s="288"/>
      <c r="F60" s="256"/>
      <c r="G60" s="256"/>
      <c r="H60" s="256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88" t="s">
        <v>52</v>
      </c>
      <c r="C61" s="288"/>
      <c r="D61" s="288"/>
      <c r="E61" s="288"/>
      <c r="F61" s="256"/>
      <c r="G61" s="256"/>
      <c r="H61" s="256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88" t="s">
        <v>54</v>
      </c>
      <c r="C62" s="288"/>
      <c r="D62" s="288"/>
      <c r="E62" s="288"/>
      <c r="F62" s="256"/>
      <c r="G62" s="256"/>
      <c r="H62" s="256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88" t="s">
        <v>55</v>
      </c>
      <c r="C63" s="288"/>
      <c r="D63" s="288"/>
      <c r="E63" s="288"/>
      <c r="F63" s="256"/>
      <c r="G63" s="256"/>
      <c r="H63" s="256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88" t="s">
        <v>56</v>
      </c>
      <c r="C64" s="288"/>
      <c r="D64" s="288"/>
      <c r="E64" s="288"/>
      <c r="F64" s="256"/>
      <c r="G64" s="256"/>
      <c r="H64" s="256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89" t="s">
        <v>58</v>
      </c>
      <c r="C65" s="289"/>
      <c r="D65" s="289"/>
      <c r="E65" s="289"/>
      <c r="F65" s="258"/>
      <c r="G65" s="258"/>
      <c r="H65" s="258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0" t="s">
        <v>59</v>
      </c>
      <c r="B66" s="291"/>
      <c r="C66" s="291"/>
      <c r="D66" s="291"/>
      <c r="E66" s="291"/>
      <c r="F66" s="291"/>
      <c r="G66" s="291"/>
      <c r="H66" s="291"/>
      <c r="I66" s="292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3" t="s">
        <v>60</v>
      </c>
      <c r="B67" s="294"/>
      <c r="C67" s="294"/>
      <c r="D67" s="294"/>
      <c r="E67" s="294"/>
      <c r="F67" s="294"/>
      <c r="G67" s="294"/>
      <c r="H67" s="294"/>
      <c r="I67" s="294"/>
      <c r="J67" s="295"/>
      <c r="K67" s="295"/>
      <c r="L67" s="296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163" t="s">
        <v>46</v>
      </c>
      <c r="L69" s="53" t="s">
        <v>47</v>
      </c>
      <c r="M69" s="164"/>
      <c r="N69" s="6"/>
      <c r="O69" s="54" t="s">
        <v>48</v>
      </c>
    </row>
    <row r="70" spans="1:15" ht="16.8" thickTop="1" thickBot="1" x14ac:dyDescent="0.35">
      <c r="A70" s="55">
        <v>1</v>
      </c>
      <c r="B70" s="253" t="s">
        <v>62</v>
      </c>
      <c r="C70" s="253"/>
      <c r="D70" s="253"/>
      <c r="E70" s="253"/>
      <c r="F70" s="254"/>
      <c r="G70" s="254"/>
      <c r="H70" s="254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55" t="s">
        <v>64</v>
      </c>
      <c r="C71" s="255"/>
      <c r="D71" s="255"/>
      <c r="E71" s="255"/>
      <c r="F71" s="256"/>
      <c r="G71" s="256"/>
      <c r="H71" s="256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57" t="s">
        <v>65</v>
      </c>
      <c r="C72" s="257"/>
      <c r="D72" s="257"/>
      <c r="E72" s="257"/>
      <c r="F72" s="258"/>
      <c r="G72" s="258"/>
      <c r="H72" s="258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59" t="s">
        <v>66</v>
      </c>
      <c r="C73" s="260"/>
      <c r="D73" s="260"/>
      <c r="E73" s="260"/>
      <c r="F73" s="260"/>
      <c r="G73" s="260"/>
      <c r="H73" s="260"/>
      <c r="I73" s="261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62" t="s">
        <v>67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79"/>
      <c r="N74" s="42"/>
      <c r="O74" s="74">
        <f>O73/3</f>
        <v>0</v>
      </c>
    </row>
    <row r="75" spans="1:15" ht="18.600000000000001" thickTop="1" thickBot="1" x14ac:dyDescent="0.3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267"/>
      <c r="M75" s="79"/>
      <c r="N75" s="42"/>
      <c r="O75" s="165"/>
    </row>
    <row r="76" spans="1:15" ht="27" thickBot="1" x14ac:dyDescent="0.35">
      <c r="A76" s="268" t="s">
        <v>68</v>
      </c>
      <c r="B76" s="269"/>
      <c r="C76" s="269"/>
      <c r="D76" s="269"/>
      <c r="E76" s="269"/>
      <c r="F76" s="269"/>
      <c r="G76" s="269"/>
      <c r="H76" s="270"/>
      <c r="I76" s="90" t="s">
        <v>44</v>
      </c>
      <c r="J76" s="54" t="s">
        <v>45</v>
      </c>
      <c r="K76" s="164"/>
      <c r="L76" s="164"/>
      <c r="M76" s="79"/>
      <c r="N76" s="42"/>
      <c r="O76" s="91" t="s">
        <v>48</v>
      </c>
    </row>
    <row r="77" spans="1:15" ht="16.2" thickBot="1" x14ac:dyDescent="0.35">
      <c r="A77" s="92">
        <v>1</v>
      </c>
      <c r="B77" s="271" t="s">
        <v>69</v>
      </c>
      <c r="C77" s="271"/>
      <c r="D77" s="271"/>
      <c r="E77" s="271"/>
      <c r="F77" s="272"/>
      <c r="G77" s="273"/>
      <c r="H77" s="274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55" t="s">
        <v>70</v>
      </c>
      <c r="C78" s="255"/>
      <c r="D78" s="255"/>
      <c r="E78" s="255"/>
      <c r="F78" s="256"/>
      <c r="G78" s="275"/>
      <c r="H78" s="276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57" t="s">
        <v>71</v>
      </c>
      <c r="C79" s="257"/>
      <c r="D79" s="257"/>
      <c r="E79" s="257"/>
      <c r="F79" s="258"/>
      <c r="G79" s="277"/>
      <c r="H79" s="278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50" t="s">
        <v>73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27" t="s">
        <v>75</v>
      </c>
      <c r="B86" s="228"/>
      <c r="C86" s="228"/>
      <c r="D86" s="228"/>
      <c r="E86" s="228"/>
      <c r="F86" s="229"/>
      <c r="G86" s="229"/>
      <c r="H86" s="230"/>
      <c r="I86" s="90" t="s">
        <v>44</v>
      </c>
      <c r="J86" s="16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31" t="s">
        <v>76</v>
      </c>
      <c r="C87" s="232"/>
      <c r="D87" s="232"/>
      <c r="E87" s="232"/>
      <c r="F87" s="233"/>
      <c r="G87" s="233"/>
      <c r="H87" s="234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35" t="s">
        <v>78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7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38" t="s">
        <v>79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41" t="s">
        <v>23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3"/>
      <c r="L93" s="108"/>
      <c r="M93" s="108"/>
      <c r="N93" s="109"/>
      <c r="O93" s="110">
        <f>O41</f>
        <v>21.72</v>
      </c>
    </row>
    <row r="94" spans="1:15" ht="17.399999999999999" x14ac:dyDescent="0.3">
      <c r="A94" s="244" t="s">
        <v>80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6"/>
      <c r="L94" s="108"/>
      <c r="M94" s="108"/>
      <c r="N94" s="109"/>
      <c r="O94" s="111">
        <f>O67</f>
        <v>0</v>
      </c>
    </row>
    <row r="95" spans="1:15" ht="17.399999999999999" x14ac:dyDescent="0.3">
      <c r="A95" s="244" t="s">
        <v>81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108"/>
      <c r="M95" s="108"/>
      <c r="N95" s="109"/>
      <c r="O95" s="112">
        <f>O74</f>
        <v>0</v>
      </c>
    </row>
    <row r="96" spans="1:15" ht="17.399999999999999" x14ac:dyDescent="0.3">
      <c r="A96" s="244" t="s">
        <v>82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6"/>
      <c r="L96" s="108"/>
      <c r="M96" s="108"/>
      <c r="N96" s="109"/>
      <c r="O96" s="113">
        <f>O81</f>
        <v>0</v>
      </c>
    </row>
    <row r="97" spans="1:15" ht="18" thickBot="1" x14ac:dyDescent="0.35">
      <c r="A97" s="247" t="s">
        <v>83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9"/>
      <c r="L97" s="108"/>
      <c r="M97" s="108"/>
      <c r="N97" s="109"/>
      <c r="O97" s="113">
        <f>O87</f>
        <v>0</v>
      </c>
    </row>
    <row r="98" spans="1:15" ht="24" thickTop="1" thickBot="1" x14ac:dyDescent="0.35">
      <c r="A98" s="219" t="s">
        <v>84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1"/>
      <c r="L98" s="114"/>
      <c r="M98" s="115"/>
      <c r="N98" s="116"/>
      <c r="O98" s="117">
        <f>SUM(O93:O97)</f>
        <v>21.72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wLWrnYUyP4tfLVi6Cw6eG0F3NFqBpJ3RYq0SSqmgdA3VdfL7B2jtkkUGc3sgSHH3kUyo7Y5/LQKnXOQ0wEZ3Ug==" saltValue="U0iQOhtlpTS74X4vu4kxq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B9" zoomScaleNormal="100" workbookViewId="0">
      <selection activeCell="Q50" sqref="Q50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44"/>
      <c r="B1" s="345"/>
      <c r="C1" s="345"/>
      <c r="D1" s="345"/>
      <c r="E1" s="346"/>
      <c r="F1" s="353" t="s">
        <v>9</v>
      </c>
      <c r="G1" s="353"/>
      <c r="H1" s="353"/>
      <c r="I1" s="353"/>
      <c r="J1" s="353"/>
      <c r="K1" s="353"/>
      <c r="L1" s="353"/>
      <c r="M1" s="353"/>
      <c r="N1" s="353"/>
      <c r="O1" s="354"/>
    </row>
    <row r="2" spans="1:17" ht="45" customHeight="1" thickBot="1" x14ac:dyDescent="0.35">
      <c r="A2" s="347"/>
      <c r="B2" s="348"/>
      <c r="C2" s="348"/>
      <c r="D2" s="348"/>
      <c r="E2" s="349"/>
      <c r="F2" s="353" t="s">
        <v>10</v>
      </c>
      <c r="G2" s="353"/>
      <c r="H2" s="353"/>
      <c r="I2" s="353"/>
      <c r="J2" s="353"/>
      <c r="K2" s="353"/>
      <c r="L2" s="353"/>
      <c r="M2" s="353"/>
      <c r="N2" s="353"/>
      <c r="O2" s="354"/>
      <c r="Q2" s="130" t="str">
        <f ca="1">MID(CELL("nombrearchivo",'SUPELANO -GROSS CLAUDIA'!E10),FIND("]", CELL("nombrearchivo",'SUPELANO -GROSS CLAUDIA'!E10),1)+1,LEN(CELL("nombrearchivo",'SUPELANO -GROSS CLAUDIA'!E10))-FIND("]",CELL("nombrearchivo",'SUPELANO -GROSS CLAUDIA'!E10),1))</f>
        <v>SUPELANO -GROSS CLAUDIA</v>
      </c>
    </row>
    <row r="3" spans="1:17" ht="19.5" customHeight="1" thickBot="1" x14ac:dyDescent="0.35">
      <c r="A3" s="350"/>
      <c r="B3" s="351"/>
      <c r="C3" s="351"/>
      <c r="D3" s="351"/>
      <c r="E3" s="352"/>
      <c r="F3" s="353" t="s">
        <v>95</v>
      </c>
      <c r="G3" s="353"/>
      <c r="H3" s="353"/>
      <c r="I3" s="353"/>
      <c r="J3" s="353"/>
      <c r="K3" s="353"/>
      <c r="L3" s="353"/>
      <c r="M3" s="353"/>
      <c r="N3" s="353"/>
      <c r="O3" s="354"/>
      <c r="Q3" s="130"/>
    </row>
    <row r="4" spans="1:17" ht="15.6" x14ac:dyDescent="0.3">
      <c r="A4" s="355" t="s">
        <v>11</v>
      </c>
      <c r="B4" s="356"/>
      <c r="C4" s="356"/>
      <c r="D4" s="356"/>
      <c r="E4" s="357" t="str">
        <f>'CHA-P-09-5'!AC$2</f>
        <v>PLANTA</v>
      </c>
      <c r="F4" s="357"/>
      <c r="G4" s="357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324" t="s">
        <v>12</v>
      </c>
      <c r="B5" s="325"/>
      <c r="C5" s="325"/>
      <c r="D5" s="325"/>
      <c r="E5" s="326" t="str">
        <f>'CHA-P-09-5'!A$2</f>
        <v>CHA -P -09-5</v>
      </c>
      <c r="F5" s="326"/>
      <c r="G5" s="326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24" t="s">
        <v>13</v>
      </c>
      <c r="B6" s="325"/>
      <c r="C6" s="325"/>
      <c r="D6" s="325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24" t="s">
        <v>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7" ht="15" customHeight="1" x14ac:dyDescent="0.3">
      <c r="A9" s="327" t="s">
        <v>15</v>
      </c>
      <c r="B9" s="328"/>
      <c r="C9" s="331" t="s">
        <v>16</v>
      </c>
      <c r="D9" s="175"/>
      <c r="E9" s="333" t="s">
        <v>17</v>
      </c>
      <c r="F9" s="334"/>
      <c r="G9" s="333" t="s">
        <v>18</v>
      </c>
      <c r="H9" s="334"/>
      <c r="I9" s="336" t="s">
        <v>19</v>
      </c>
      <c r="J9" s="336" t="s">
        <v>20</v>
      </c>
      <c r="K9" s="336" t="s">
        <v>21</v>
      </c>
      <c r="L9" s="338" t="s">
        <v>22</v>
      </c>
      <c r="M9" s="340"/>
      <c r="N9" s="340"/>
      <c r="O9" s="342" t="s">
        <v>23</v>
      </c>
    </row>
    <row r="10" spans="1:17" ht="31.5" customHeight="1" thickBot="1" x14ac:dyDescent="0.35">
      <c r="A10" s="329"/>
      <c r="B10" s="330"/>
      <c r="C10" s="332"/>
      <c r="D10" s="176"/>
      <c r="E10" s="332"/>
      <c r="F10" s="335"/>
      <c r="G10" s="332"/>
      <c r="H10" s="335"/>
      <c r="I10" s="337"/>
      <c r="J10" s="337"/>
      <c r="K10" s="337"/>
      <c r="L10" s="339"/>
      <c r="M10" s="341"/>
      <c r="N10" s="341"/>
      <c r="O10" s="343"/>
    </row>
    <row r="11" spans="1:17" ht="44.25" customHeight="1" thickBot="1" x14ac:dyDescent="0.35">
      <c r="A11" s="297" t="s">
        <v>295</v>
      </c>
      <c r="B11" s="298"/>
      <c r="C11" s="173">
        <f>O15</f>
        <v>4</v>
      </c>
      <c r="D11" s="174"/>
      <c r="E11" s="299">
        <f>O17</f>
        <v>0</v>
      </c>
      <c r="F11" s="300"/>
      <c r="G11" s="299">
        <f>O19</f>
        <v>3</v>
      </c>
      <c r="H11" s="300"/>
      <c r="I11" s="18">
        <f>O21</f>
        <v>0</v>
      </c>
      <c r="J11" s="18">
        <f>O26</f>
        <v>0</v>
      </c>
      <c r="K11" s="18">
        <f>O31</f>
        <v>4</v>
      </c>
      <c r="L11" s="19">
        <f>O36</f>
        <v>7.63</v>
      </c>
      <c r="M11" s="20"/>
      <c r="N11" s="20"/>
      <c r="O11" s="21">
        <f>IF( SUM(C11:L11)&lt;=30,SUM(C11:L11),"EXCEDE LOS 30 PUNTOS")</f>
        <v>18.63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15" t="s">
        <v>24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24" t="s">
        <v>25</v>
      </c>
    </row>
    <row r="14" spans="1:17" ht="23.4" thickBot="1" x14ac:dyDescent="0.35">
      <c r="A14" s="310" t="s">
        <v>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6"/>
      <c r="O14" s="23"/>
    </row>
    <row r="15" spans="1:17" ht="31.5" customHeight="1" thickBot="1" x14ac:dyDescent="0.35">
      <c r="A15" s="259" t="s">
        <v>27</v>
      </c>
      <c r="B15" s="261"/>
      <c r="C15" s="25"/>
      <c r="D15" s="304" t="s">
        <v>203</v>
      </c>
      <c r="E15" s="305"/>
      <c r="F15" s="305"/>
      <c r="G15" s="305"/>
      <c r="H15" s="305"/>
      <c r="I15" s="305"/>
      <c r="J15" s="305"/>
      <c r="K15" s="305"/>
      <c r="L15" s="305"/>
      <c r="M15" s="306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13" t="s">
        <v>28</v>
      </c>
      <c r="B17" s="314"/>
      <c r="C17" s="6"/>
      <c r="D17" s="31"/>
      <c r="E17" s="318"/>
      <c r="F17" s="319"/>
      <c r="G17" s="319"/>
      <c r="H17" s="319"/>
      <c r="I17" s="319"/>
      <c r="J17" s="319"/>
      <c r="K17" s="319"/>
      <c r="L17" s="319"/>
      <c r="M17" s="32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13" t="s">
        <v>29</v>
      </c>
      <c r="B19" s="314"/>
      <c r="C19" s="25"/>
      <c r="D19" s="169"/>
      <c r="E19" s="319" t="s">
        <v>204</v>
      </c>
      <c r="F19" s="319"/>
      <c r="G19" s="319"/>
      <c r="H19" s="319"/>
      <c r="I19" s="319"/>
      <c r="J19" s="319"/>
      <c r="K19" s="319"/>
      <c r="L19" s="319"/>
      <c r="M19" s="320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13" t="s">
        <v>30</v>
      </c>
      <c r="B21" s="314"/>
      <c r="C21" s="25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26"/>
      <c r="O21" s="27">
        <v>0</v>
      </c>
    </row>
    <row r="22" spans="1:18" ht="16.2" thickBot="1" x14ac:dyDescent="0.35">
      <c r="A22" s="33"/>
      <c r="B22" s="34"/>
      <c r="C22" s="16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8"/>
      <c r="O22" s="37"/>
    </row>
    <row r="23" spans="1:18" ht="18.600000000000001" thickTop="1" thickBot="1" x14ac:dyDescent="0.35">
      <c r="A23" s="307" t="s">
        <v>31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310" t="s">
        <v>32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6"/>
      <c r="O25" s="37"/>
    </row>
    <row r="26" spans="1:18" ht="105" customHeight="1" thickBot="1" x14ac:dyDescent="0.35">
      <c r="A26" s="259" t="s">
        <v>33</v>
      </c>
      <c r="B26" s="261"/>
      <c r="C26" s="25"/>
      <c r="D26" s="304" t="s">
        <v>296</v>
      </c>
      <c r="E26" s="305"/>
      <c r="F26" s="305"/>
      <c r="G26" s="305"/>
      <c r="H26" s="305"/>
      <c r="I26" s="305"/>
      <c r="J26" s="305"/>
      <c r="K26" s="305"/>
      <c r="L26" s="305"/>
      <c r="M26" s="306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16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8"/>
      <c r="O27" s="37"/>
    </row>
    <row r="28" spans="1:18" ht="18.600000000000001" thickTop="1" thickBot="1" x14ac:dyDescent="0.35">
      <c r="A28" s="307" t="s">
        <v>34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68"/>
      <c r="O28" s="129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310" t="s">
        <v>35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42"/>
      <c r="O30" s="37"/>
    </row>
    <row r="31" spans="1:18" ht="104.25" customHeight="1" thickBot="1" x14ac:dyDescent="0.35">
      <c r="A31" s="259" t="s">
        <v>36</v>
      </c>
      <c r="B31" s="261"/>
      <c r="C31" s="25"/>
      <c r="D31" s="304" t="s">
        <v>297</v>
      </c>
      <c r="E31" s="305"/>
      <c r="F31" s="305"/>
      <c r="G31" s="305"/>
      <c r="H31" s="305"/>
      <c r="I31" s="305"/>
      <c r="J31" s="305"/>
      <c r="K31" s="305"/>
      <c r="L31" s="305"/>
      <c r="M31" s="306"/>
      <c r="N31" s="26"/>
      <c r="O31" s="27">
        <v>4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307" t="s">
        <v>37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68"/>
      <c r="O33" s="129">
        <f>IF(O31&lt;=5,O31,"EXCEDE LOS 5 PUNTOS PERMITIDOS")</f>
        <v>4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310" t="s">
        <v>38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6"/>
      <c r="O35" s="37"/>
    </row>
    <row r="36" spans="1:15" ht="105" customHeight="1" thickBot="1" x14ac:dyDescent="0.35">
      <c r="A36" s="313" t="s">
        <v>39</v>
      </c>
      <c r="B36" s="314"/>
      <c r="C36" s="25"/>
      <c r="D36" s="304" t="s">
        <v>298</v>
      </c>
      <c r="E36" s="305"/>
      <c r="F36" s="305"/>
      <c r="G36" s="305"/>
      <c r="H36" s="305"/>
      <c r="I36" s="305"/>
      <c r="J36" s="305"/>
      <c r="K36" s="305"/>
      <c r="L36" s="305"/>
      <c r="M36" s="306"/>
      <c r="N36" s="26"/>
      <c r="O36" s="27">
        <v>7.63</v>
      </c>
    </row>
    <row r="37" spans="1:15" ht="16.2" thickBot="1" x14ac:dyDescent="0.35">
      <c r="A37" s="33"/>
      <c r="B37" s="34"/>
      <c r="C37" s="16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8"/>
      <c r="O37" s="37"/>
    </row>
    <row r="38" spans="1:15" ht="18.600000000000001" thickTop="1" thickBot="1" x14ac:dyDescent="0.35">
      <c r="A38" s="307" t="s">
        <v>40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N38" s="168"/>
      <c r="O38" s="129">
        <f>IF(O36&lt;=10,O36,"EXCEDE LOS 10 PUNTOS PERMITIDOS")</f>
        <v>7.63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5"/>
      <c r="O41" s="46">
        <f>IF((O23+O28+O33+O38)&lt;=30,(O23+O28+O33+O38),"ERROR EXCEDE LOS 30 PUNTOS")</f>
        <v>18.63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24" t="s">
        <v>42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2" t="s">
        <v>43</v>
      </c>
      <c r="B58" s="283"/>
      <c r="C58" s="283"/>
      <c r="D58" s="283"/>
      <c r="E58" s="283"/>
      <c r="F58" s="285"/>
      <c r="G58" s="285"/>
      <c r="H58" s="286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7" t="s">
        <v>49</v>
      </c>
      <c r="C59" s="287"/>
      <c r="D59" s="287"/>
      <c r="E59" s="287"/>
      <c r="F59" s="254"/>
      <c r="G59" s="254"/>
      <c r="H59" s="254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55" t="s">
        <v>51</v>
      </c>
      <c r="C60" s="288"/>
      <c r="D60" s="288"/>
      <c r="E60" s="288"/>
      <c r="F60" s="256"/>
      <c r="G60" s="256"/>
      <c r="H60" s="256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88" t="s">
        <v>52</v>
      </c>
      <c r="C61" s="288"/>
      <c r="D61" s="288"/>
      <c r="E61" s="288"/>
      <c r="F61" s="256"/>
      <c r="G61" s="256"/>
      <c r="H61" s="256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88" t="s">
        <v>54</v>
      </c>
      <c r="C62" s="288"/>
      <c r="D62" s="288"/>
      <c r="E62" s="288"/>
      <c r="F62" s="256"/>
      <c r="G62" s="256"/>
      <c r="H62" s="256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88" t="s">
        <v>55</v>
      </c>
      <c r="C63" s="288"/>
      <c r="D63" s="288"/>
      <c r="E63" s="288"/>
      <c r="F63" s="256"/>
      <c r="G63" s="256"/>
      <c r="H63" s="256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88" t="s">
        <v>56</v>
      </c>
      <c r="C64" s="288"/>
      <c r="D64" s="288"/>
      <c r="E64" s="288"/>
      <c r="F64" s="256"/>
      <c r="G64" s="256"/>
      <c r="H64" s="256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89" t="s">
        <v>58</v>
      </c>
      <c r="C65" s="289"/>
      <c r="D65" s="289"/>
      <c r="E65" s="289"/>
      <c r="F65" s="258"/>
      <c r="G65" s="258"/>
      <c r="H65" s="258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0" t="s">
        <v>59</v>
      </c>
      <c r="B66" s="291"/>
      <c r="C66" s="291"/>
      <c r="D66" s="291"/>
      <c r="E66" s="291"/>
      <c r="F66" s="291"/>
      <c r="G66" s="291"/>
      <c r="H66" s="291"/>
      <c r="I66" s="292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3" t="s">
        <v>60</v>
      </c>
      <c r="B67" s="294"/>
      <c r="C67" s="294"/>
      <c r="D67" s="294"/>
      <c r="E67" s="294"/>
      <c r="F67" s="294"/>
      <c r="G67" s="294"/>
      <c r="H67" s="294"/>
      <c r="I67" s="294"/>
      <c r="J67" s="295"/>
      <c r="K67" s="295"/>
      <c r="L67" s="296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53" t="s">
        <v>62</v>
      </c>
      <c r="C70" s="253"/>
      <c r="D70" s="253"/>
      <c r="E70" s="253"/>
      <c r="F70" s="254"/>
      <c r="G70" s="254"/>
      <c r="H70" s="254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55" t="s">
        <v>64</v>
      </c>
      <c r="C71" s="255"/>
      <c r="D71" s="255"/>
      <c r="E71" s="255"/>
      <c r="F71" s="256"/>
      <c r="G71" s="256"/>
      <c r="H71" s="256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57" t="s">
        <v>65</v>
      </c>
      <c r="C72" s="257"/>
      <c r="D72" s="257"/>
      <c r="E72" s="257"/>
      <c r="F72" s="258"/>
      <c r="G72" s="258"/>
      <c r="H72" s="258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59" t="s">
        <v>66</v>
      </c>
      <c r="C73" s="260"/>
      <c r="D73" s="260"/>
      <c r="E73" s="260"/>
      <c r="F73" s="260"/>
      <c r="G73" s="260"/>
      <c r="H73" s="260"/>
      <c r="I73" s="261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62" t="s">
        <v>67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79"/>
      <c r="N74" s="42"/>
      <c r="O74" s="74">
        <f>O73/3</f>
        <v>0</v>
      </c>
    </row>
    <row r="75" spans="1:15" ht="18.600000000000001" thickTop="1" thickBot="1" x14ac:dyDescent="0.3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267"/>
      <c r="M75" s="79"/>
      <c r="N75" s="42"/>
      <c r="O75" s="170"/>
    </row>
    <row r="76" spans="1:15" ht="27" thickBot="1" x14ac:dyDescent="0.35">
      <c r="A76" s="268" t="s">
        <v>68</v>
      </c>
      <c r="B76" s="269"/>
      <c r="C76" s="269"/>
      <c r="D76" s="269"/>
      <c r="E76" s="269"/>
      <c r="F76" s="269"/>
      <c r="G76" s="269"/>
      <c r="H76" s="270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71" t="s">
        <v>69</v>
      </c>
      <c r="C77" s="271"/>
      <c r="D77" s="271"/>
      <c r="E77" s="271"/>
      <c r="F77" s="272"/>
      <c r="G77" s="273"/>
      <c r="H77" s="274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55" t="s">
        <v>70</v>
      </c>
      <c r="C78" s="255"/>
      <c r="D78" s="255"/>
      <c r="E78" s="255"/>
      <c r="F78" s="256"/>
      <c r="G78" s="275"/>
      <c r="H78" s="276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57" t="s">
        <v>71</v>
      </c>
      <c r="C79" s="257"/>
      <c r="D79" s="257"/>
      <c r="E79" s="257"/>
      <c r="F79" s="258"/>
      <c r="G79" s="277"/>
      <c r="H79" s="278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50" t="s">
        <v>73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27" t="s">
        <v>75</v>
      </c>
      <c r="B86" s="228"/>
      <c r="C86" s="228"/>
      <c r="D86" s="228"/>
      <c r="E86" s="228"/>
      <c r="F86" s="229"/>
      <c r="G86" s="229"/>
      <c r="H86" s="230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31" t="s">
        <v>76</v>
      </c>
      <c r="C87" s="232"/>
      <c r="D87" s="232"/>
      <c r="E87" s="232"/>
      <c r="F87" s="233"/>
      <c r="G87" s="233"/>
      <c r="H87" s="234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35" t="s">
        <v>78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7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38" t="s">
        <v>79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41" t="s">
        <v>23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3"/>
      <c r="L93" s="108"/>
      <c r="M93" s="108"/>
      <c r="N93" s="109"/>
      <c r="O93" s="110">
        <f>O41</f>
        <v>18.63</v>
      </c>
    </row>
    <row r="94" spans="1:15" ht="17.399999999999999" x14ac:dyDescent="0.3">
      <c r="A94" s="244" t="s">
        <v>80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6"/>
      <c r="L94" s="108"/>
      <c r="M94" s="108"/>
      <c r="N94" s="109"/>
      <c r="O94" s="111">
        <f>O67</f>
        <v>0</v>
      </c>
    </row>
    <row r="95" spans="1:15" ht="17.399999999999999" x14ac:dyDescent="0.3">
      <c r="A95" s="244" t="s">
        <v>81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108"/>
      <c r="M95" s="108"/>
      <c r="N95" s="109"/>
      <c r="O95" s="112">
        <f>O74</f>
        <v>0</v>
      </c>
    </row>
    <row r="96" spans="1:15" ht="17.399999999999999" x14ac:dyDescent="0.3">
      <c r="A96" s="244" t="s">
        <v>82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6"/>
      <c r="L96" s="108"/>
      <c r="M96" s="108"/>
      <c r="N96" s="109"/>
      <c r="O96" s="113">
        <f>O81</f>
        <v>0</v>
      </c>
    </row>
    <row r="97" spans="1:15" ht="18" thickBot="1" x14ac:dyDescent="0.35">
      <c r="A97" s="247" t="s">
        <v>83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9"/>
      <c r="L97" s="108"/>
      <c r="M97" s="108"/>
      <c r="N97" s="109"/>
      <c r="O97" s="113">
        <f>O87</f>
        <v>0</v>
      </c>
    </row>
    <row r="98" spans="1:15" ht="24" thickTop="1" thickBot="1" x14ac:dyDescent="0.35">
      <c r="A98" s="219" t="s">
        <v>84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1"/>
      <c r="L98" s="114"/>
      <c r="M98" s="115"/>
      <c r="N98" s="116"/>
      <c r="O98" s="117">
        <f>SUM(O93:O97)</f>
        <v>18.63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8EmXwdDRHU06SZdT73m/YNDgs7N0/1sfvVbLvJhnpLlYV2redkwyWw9oHR+nRw4YqCgHHpB9sgYo8dKT2zYIAQ==" saltValue="9wEjUd27tDFRLePGh9tJVQ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B11" zoomScaleNormal="100" workbookViewId="0">
      <selection activeCell="I12" sqref="I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44"/>
      <c r="B1" s="345"/>
      <c r="C1" s="345"/>
      <c r="D1" s="345"/>
      <c r="E1" s="346"/>
      <c r="F1" s="353" t="s">
        <v>9</v>
      </c>
      <c r="G1" s="353"/>
      <c r="H1" s="353"/>
      <c r="I1" s="353"/>
      <c r="J1" s="353"/>
      <c r="K1" s="353"/>
      <c r="L1" s="353"/>
      <c r="M1" s="353"/>
      <c r="N1" s="353"/>
      <c r="O1" s="354"/>
    </row>
    <row r="2" spans="1:17" ht="45" customHeight="1" thickBot="1" x14ac:dyDescent="0.35">
      <c r="A2" s="347"/>
      <c r="B2" s="348"/>
      <c r="C2" s="348"/>
      <c r="D2" s="348"/>
      <c r="E2" s="349"/>
      <c r="F2" s="353" t="s">
        <v>10</v>
      </c>
      <c r="G2" s="353"/>
      <c r="H2" s="353"/>
      <c r="I2" s="353"/>
      <c r="J2" s="353"/>
      <c r="K2" s="353"/>
      <c r="L2" s="353"/>
      <c r="M2" s="353"/>
      <c r="N2" s="353"/>
      <c r="O2" s="354"/>
      <c r="Q2" s="130" t="str">
        <f ca="1">MID(CELL("nombrearchivo",'VARGAS MARTINEZ SONIA PATRICIA'!E10),FIND("]", CELL("nombrearchivo",'VARGAS MARTINEZ SONIA PATRICIA'!E10),1)+1,LEN(CELL("nombrearchivo",'VARGAS MARTINEZ SONIA PATRICIA'!E10))-FIND("]",CELL("nombrearchivo",'VARGAS MARTINEZ SONIA PATRICIA'!E10),1))</f>
        <v>VARGAS MARTINEZ SONIA PATRICIA</v>
      </c>
    </row>
    <row r="3" spans="1:17" ht="19.5" customHeight="1" thickBot="1" x14ac:dyDescent="0.35">
      <c r="A3" s="350"/>
      <c r="B3" s="351"/>
      <c r="C3" s="351"/>
      <c r="D3" s="351"/>
      <c r="E3" s="352"/>
      <c r="F3" s="353" t="s">
        <v>95</v>
      </c>
      <c r="G3" s="353"/>
      <c r="H3" s="353"/>
      <c r="I3" s="353"/>
      <c r="J3" s="353"/>
      <c r="K3" s="353"/>
      <c r="L3" s="353"/>
      <c r="M3" s="353"/>
      <c r="N3" s="353"/>
      <c r="O3" s="354"/>
      <c r="Q3" s="130"/>
    </row>
    <row r="4" spans="1:17" ht="15.6" x14ac:dyDescent="0.3">
      <c r="A4" s="355" t="s">
        <v>11</v>
      </c>
      <c r="B4" s="356"/>
      <c r="C4" s="356"/>
      <c r="D4" s="356"/>
      <c r="E4" s="357" t="str">
        <f>'CHA-P-09-5'!AC$2</f>
        <v>PLANTA</v>
      </c>
      <c r="F4" s="357"/>
      <c r="G4" s="357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324" t="s">
        <v>12</v>
      </c>
      <c r="B5" s="325"/>
      <c r="C5" s="325"/>
      <c r="D5" s="325"/>
      <c r="E5" s="326" t="str">
        <f>'CHA-P-09-5'!A$2</f>
        <v>CHA -P -09-5</v>
      </c>
      <c r="F5" s="326"/>
      <c r="G5" s="326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24" t="s">
        <v>13</v>
      </c>
      <c r="B6" s="325"/>
      <c r="C6" s="325"/>
      <c r="D6" s="325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24" t="s">
        <v>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7" ht="15" customHeight="1" x14ac:dyDescent="0.3">
      <c r="A9" s="327" t="s">
        <v>15</v>
      </c>
      <c r="B9" s="328"/>
      <c r="C9" s="331" t="s">
        <v>16</v>
      </c>
      <c r="D9" s="175"/>
      <c r="E9" s="333" t="s">
        <v>17</v>
      </c>
      <c r="F9" s="334"/>
      <c r="G9" s="333" t="s">
        <v>18</v>
      </c>
      <c r="H9" s="334"/>
      <c r="I9" s="336" t="s">
        <v>19</v>
      </c>
      <c r="J9" s="336" t="s">
        <v>20</v>
      </c>
      <c r="K9" s="336" t="s">
        <v>21</v>
      </c>
      <c r="L9" s="338" t="s">
        <v>22</v>
      </c>
      <c r="M9" s="340"/>
      <c r="N9" s="340"/>
      <c r="O9" s="342" t="s">
        <v>23</v>
      </c>
    </row>
    <row r="10" spans="1:17" ht="31.5" customHeight="1" thickBot="1" x14ac:dyDescent="0.35">
      <c r="A10" s="329"/>
      <c r="B10" s="330"/>
      <c r="C10" s="332"/>
      <c r="D10" s="176"/>
      <c r="E10" s="332"/>
      <c r="F10" s="335"/>
      <c r="G10" s="332"/>
      <c r="H10" s="335"/>
      <c r="I10" s="337"/>
      <c r="J10" s="337"/>
      <c r="K10" s="337"/>
      <c r="L10" s="339"/>
      <c r="M10" s="341"/>
      <c r="N10" s="341"/>
      <c r="O10" s="343"/>
    </row>
    <row r="11" spans="1:17" ht="44.25" customHeight="1" thickBot="1" x14ac:dyDescent="0.35">
      <c r="A11" s="297" t="s">
        <v>290</v>
      </c>
      <c r="B11" s="298"/>
      <c r="C11" s="173">
        <f>O15</f>
        <v>4</v>
      </c>
      <c r="D11" s="174"/>
      <c r="E11" s="299">
        <f>O17</f>
        <v>0</v>
      </c>
      <c r="F11" s="300"/>
      <c r="G11" s="299">
        <f>O19</f>
        <v>3</v>
      </c>
      <c r="H11" s="300"/>
      <c r="I11" s="18">
        <f>O21</f>
        <v>0</v>
      </c>
      <c r="J11" s="18">
        <f>O26</f>
        <v>0</v>
      </c>
      <c r="K11" s="18">
        <f>O31</f>
        <v>5</v>
      </c>
      <c r="L11" s="19">
        <f>O36</f>
        <v>4</v>
      </c>
      <c r="M11" s="20"/>
      <c r="N11" s="20"/>
      <c r="O11" s="21">
        <f>IF( SUM(C11:L11)&lt;=30,SUM(C11:L11),"EXCEDE LOS 30 PUNTOS")</f>
        <v>16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15" t="s">
        <v>24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24" t="s">
        <v>25</v>
      </c>
    </row>
    <row r="14" spans="1:17" ht="23.4" thickBot="1" x14ac:dyDescent="0.35">
      <c r="A14" s="310" t="s">
        <v>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6"/>
      <c r="O14" s="23"/>
    </row>
    <row r="15" spans="1:17" ht="31.5" customHeight="1" thickBot="1" x14ac:dyDescent="0.35">
      <c r="A15" s="259" t="s">
        <v>27</v>
      </c>
      <c r="B15" s="261"/>
      <c r="C15" s="25"/>
      <c r="D15" s="304" t="s">
        <v>210</v>
      </c>
      <c r="E15" s="305"/>
      <c r="F15" s="305"/>
      <c r="G15" s="305"/>
      <c r="H15" s="305"/>
      <c r="I15" s="305"/>
      <c r="J15" s="305"/>
      <c r="K15" s="305"/>
      <c r="L15" s="305"/>
      <c r="M15" s="306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13" t="s">
        <v>28</v>
      </c>
      <c r="B17" s="314"/>
      <c r="C17" s="6"/>
      <c r="D17" s="31"/>
      <c r="E17" s="318" t="s">
        <v>294</v>
      </c>
      <c r="F17" s="319"/>
      <c r="G17" s="319"/>
      <c r="H17" s="319"/>
      <c r="I17" s="319"/>
      <c r="J17" s="319"/>
      <c r="K17" s="319"/>
      <c r="L17" s="319"/>
      <c r="M17" s="32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13" t="s">
        <v>29</v>
      </c>
      <c r="B19" s="314"/>
      <c r="C19" s="25"/>
      <c r="D19" s="169"/>
      <c r="E19" s="319" t="s">
        <v>282</v>
      </c>
      <c r="F19" s="319"/>
      <c r="G19" s="319"/>
      <c r="H19" s="319"/>
      <c r="I19" s="319"/>
      <c r="J19" s="319"/>
      <c r="K19" s="319"/>
      <c r="L19" s="319"/>
      <c r="M19" s="320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13" t="s">
        <v>30</v>
      </c>
      <c r="B21" s="314"/>
      <c r="C21" s="25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26"/>
      <c r="O21" s="27">
        <v>0</v>
      </c>
    </row>
    <row r="22" spans="1:18" ht="16.2" thickBot="1" x14ac:dyDescent="0.35">
      <c r="A22" s="33"/>
      <c r="B22" s="34"/>
      <c r="C22" s="16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8"/>
      <c r="O22" s="37"/>
    </row>
    <row r="23" spans="1:18" ht="18.600000000000001" thickTop="1" thickBot="1" x14ac:dyDescent="0.35">
      <c r="A23" s="307" t="s">
        <v>31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310" t="s">
        <v>32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6"/>
      <c r="O25" s="37"/>
    </row>
    <row r="26" spans="1:18" ht="105" customHeight="1" thickBot="1" x14ac:dyDescent="0.35">
      <c r="A26" s="259" t="s">
        <v>33</v>
      </c>
      <c r="B26" s="261"/>
      <c r="C26" s="25"/>
      <c r="D26" s="304" t="s">
        <v>291</v>
      </c>
      <c r="E26" s="305"/>
      <c r="F26" s="305"/>
      <c r="G26" s="305"/>
      <c r="H26" s="305"/>
      <c r="I26" s="305"/>
      <c r="J26" s="305"/>
      <c r="K26" s="305"/>
      <c r="L26" s="305"/>
      <c r="M26" s="306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16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8"/>
      <c r="O27" s="37"/>
    </row>
    <row r="28" spans="1:18" ht="18.600000000000001" thickTop="1" thickBot="1" x14ac:dyDescent="0.35">
      <c r="A28" s="307" t="s">
        <v>34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68"/>
      <c r="O28" s="129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310" t="s">
        <v>35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42"/>
      <c r="O30" s="37"/>
    </row>
    <row r="31" spans="1:18" ht="104.25" customHeight="1" thickBot="1" x14ac:dyDescent="0.35">
      <c r="A31" s="259" t="s">
        <v>36</v>
      </c>
      <c r="B31" s="261"/>
      <c r="C31" s="25"/>
      <c r="D31" s="304" t="s">
        <v>292</v>
      </c>
      <c r="E31" s="305"/>
      <c r="F31" s="305"/>
      <c r="G31" s="305"/>
      <c r="H31" s="305"/>
      <c r="I31" s="305"/>
      <c r="J31" s="305"/>
      <c r="K31" s="305"/>
      <c r="L31" s="305"/>
      <c r="M31" s="306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307" t="s">
        <v>37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68"/>
      <c r="O33" s="129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310" t="s">
        <v>38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6"/>
      <c r="O35" s="37"/>
    </row>
    <row r="36" spans="1:15" ht="105" customHeight="1" thickBot="1" x14ac:dyDescent="0.35">
      <c r="A36" s="313" t="s">
        <v>39</v>
      </c>
      <c r="B36" s="314"/>
      <c r="C36" s="25"/>
      <c r="D36" s="304" t="s">
        <v>293</v>
      </c>
      <c r="E36" s="305"/>
      <c r="F36" s="305"/>
      <c r="G36" s="305"/>
      <c r="H36" s="305"/>
      <c r="I36" s="305"/>
      <c r="J36" s="305"/>
      <c r="K36" s="305"/>
      <c r="L36" s="305"/>
      <c r="M36" s="306"/>
      <c r="N36" s="26"/>
      <c r="O36" s="27">
        <v>4</v>
      </c>
    </row>
    <row r="37" spans="1:15" ht="16.2" thickBot="1" x14ac:dyDescent="0.35">
      <c r="A37" s="33"/>
      <c r="B37" s="34"/>
      <c r="C37" s="16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8"/>
      <c r="O37" s="37"/>
    </row>
    <row r="38" spans="1:15" ht="18.600000000000001" thickTop="1" thickBot="1" x14ac:dyDescent="0.35">
      <c r="A38" s="307" t="s">
        <v>40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N38" s="168"/>
      <c r="O38" s="129">
        <f>IF(O36&lt;=10,O36,"EXCEDE LOS 10 PUNTOS PERMITIDOS")</f>
        <v>4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5"/>
      <c r="O41" s="46">
        <f>IF((O23+O28+O33+O38)&lt;=30,(O23+O28+O33+O38),"ERROR EXCEDE LOS 30 PUNTOS")</f>
        <v>16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24" t="s">
        <v>42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2" t="s">
        <v>43</v>
      </c>
      <c r="B58" s="283"/>
      <c r="C58" s="283"/>
      <c r="D58" s="283"/>
      <c r="E58" s="283"/>
      <c r="F58" s="285"/>
      <c r="G58" s="285"/>
      <c r="H58" s="286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7" t="s">
        <v>49</v>
      </c>
      <c r="C59" s="287"/>
      <c r="D59" s="287"/>
      <c r="E59" s="287"/>
      <c r="F59" s="254"/>
      <c r="G59" s="254"/>
      <c r="H59" s="254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55" t="s">
        <v>51</v>
      </c>
      <c r="C60" s="288"/>
      <c r="D60" s="288"/>
      <c r="E60" s="288"/>
      <c r="F60" s="256"/>
      <c r="G60" s="256"/>
      <c r="H60" s="256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88" t="s">
        <v>52</v>
      </c>
      <c r="C61" s="288"/>
      <c r="D61" s="288"/>
      <c r="E61" s="288"/>
      <c r="F61" s="256"/>
      <c r="G61" s="256"/>
      <c r="H61" s="256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88" t="s">
        <v>54</v>
      </c>
      <c r="C62" s="288"/>
      <c r="D62" s="288"/>
      <c r="E62" s="288"/>
      <c r="F62" s="256"/>
      <c r="G62" s="256"/>
      <c r="H62" s="256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88" t="s">
        <v>55</v>
      </c>
      <c r="C63" s="288"/>
      <c r="D63" s="288"/>
      <c r="E63" s="288"/>
      <c r="F63" s="256"/>
      <c r="G63" s="256"/>
      <c r="H63" s="256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88" t="s">
        <v>56</v>
      </c>
      <c r="C64" s="288"/>
      <c r="D64" s="288"/>
      <c r="E64" s="288"/>
      <c r="F64" s="256"/>
      <c r="G64" s="256"/>
      <c r="H64" s="256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89" t="s">
        <v>58</v>
      </c>
      <c r="C65" s="289"/>
      <c r="D65" s="289"/>
      <c r="E65" s="289"/>
      <c r="F65" s="258"/>
      <c r="G65" s="258"/>
      <c r="H65" s="258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0" t="s">
        <v>59</v>
      </c>
      <c r="B66" s="291"/>
      <c r="C66" s="291"/>
      <c r="D66" s="291"/>
      <c r="E66" s="291"/>
      <c r="F66" s="291"/>
      <c r="G66" s="291"/>
      <c r="H66" s="291"/>
      <c r="I66" s="292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3" t="s">
        <v>60</v>
      </c>
      <c r="B67" s="294"/>
      <c r="C67" s="294"/>
      <c r="D67" s="294"/>
      <c r="E67" s="294"/>
      <c r="F67" s="294"/>
      <c r="G67" s="294"/>
      <c r="H67" s="294"/>
      <c r="I67" s="294"/>
      <c r="J67" s="295"/>
      <c r="K67" s="295"/>
      <c r="L67" s="296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53" t="s">
        <v>62</v>
      </c>
      <c r="C70" s="253"/>
      <c r="D70" s="253"/>
      <c r="E70" s="253"/>
      <c r="F70" s="254"/>
      <c r="G70" s="254"/>
      <c r="H70" s="254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55" t="s">
        <v>64</v>
      </c>
      <c r="C71" s="255"/>
      <c r="D71" s="255"/>
      <c r="E71" s="255"/>
      <c r="F71" s="256"/>
      <c r="G71" s="256"/>
      <c r="H71" s="256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57" t="s">
        <v>65</v>
      </c>
      <c r="C72" s="257"/>
      <c r="D72" s="257"/>
      <c r="E72" s="257"/>
      <c r="F72" s="258"/>
      <c r="G72" s="258"/>
      <c r="H72" s="258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59" t="s">
        <v>66</v>
      </c>
      <c r="C73" s="260"/>
      <c r="D73" s="260"/>
      <c r="E73" s="260"/>
      <c r="F73" s="260"/>
      <c r="G73" s="260"/>
      <c r="H73" s="260"/>
      <c r="I73" s="261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62" t="s">
        <v>67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79"/>
      <c r="N74" s="42"/>
      <c r="O74" s="74">
        <f>O73/3</f>
        <v>0</v>
      </c>
    </row>
    <row r="75" spans="1:15" ht="18.600000000000001" thickTop="1" thickBot="1" x14ac:dyDescent="0.3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267"/>
      <c r="M75" s="79"/>
      <c r="N75" s="42"/>
      <c r="O75" s="170"/>
    </row>
    <row r="76" spans="1:15" ht="27" thickBot="1" x14ac:dyDescent="0.35">
      <c r="A76" s="268" t="s">
        <v>68</v>
      </c>
      <c r="B76" s="269"/>
      <c r="C76" s="269"/>
      <c r="D76" s="269"/>
      <c r="E76" s="269"/>
      <c r="F76" s="269"/>
      <c r="G76" s="269"/>
      <c r="H76" s="270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71" t="s">
        <v>69</v>
      </c>
      <c r="C77" s="271"/>
      <c r="D77" s="271"/>
      <c r="E77" s="271"/>
      <c r="F77" s="272"/>
      <c r="G77" s="273"/>
      <c r="H77" s="274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55" t="s">
        <v>70</v>
      </c>
      <c r="C78" s="255"/>
      <c r="D78" s="255"/>
      <c r="E78" s="255"/>
      <c r="F78" s="256"/>
      <c r="G78" s="275"/>
      <c r="H78" s="276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57" t="s">
        <v>71</v>
      </c>
      <c r="C79" s="257"/>
      <c r="D79" s="257"/>
      <c r="E79" s="257"/>
      <c r="F79" s="258"/>
      <c r="G79" s="277"/>
      <c r="H79" s="278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50" t="s">
        <v>73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27" t="s">
        <v>75</v>
      </c>
      <c r="B86" s="228"/>
      <c r="C86" s="228"/>
      <c r="D86" s="228"/>
      <c r="E86" s="228"/>
      <c r="F86" s="229"/>
      <c r="G86" s="229"/>
      <c r="H86" s="230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31" t="s">
        <v>76</v>
      </c>
      <c r="C87" s="232"/>
      <c r="D87" s="232"/>
      <c r="E87" s="232"/>
      <c r="F87" s="233"/>
      <c r="G87" s="233"/>
      <c r="H87" s="234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35" t="s">
        <v>78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7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38" t="s">
        <v>79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41" t="s">
        <v>23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3"/>
      <c r="L93" s="108"/>
      <c r="M93" s="108"/>
      <c r="N93" s="109"/>
      <c r="O93" s="110">
        <f>O41</f>
        <v>16</v>
      </c>
    </row>
    <row r="94" spans="1:15" ht="17.399999999999999" x14ac:dyDescent="0.3">
      <c r="A94" s="244" t="s">
        <v>80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6"/>
      <c r="L94" s="108"/>
      <c r="M94" s="108"/>
      <c r="N94" s="109"/>
      <c r="O94" s="111">
        <f>O67</f>
        <v>0</v>
      </c>
    </row>
    <row r="95" spans="1:15" ht="17.399999999999999" x14ac:dyDescent="0.3">
      <c r="A95" s="244" t="s">
        <v>81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108"/>
      <c r="M95" s="108"/>
      <c r="N95" s="109"/>
      <c r="O95" s="112">
        <f>O74</f>
        <v>0</v>
      </c>
    </row>
    <row r="96" spans="1:15" ht="17.399999999999999" x14ac:dyDescent="0.3">
      <c r="A96" s="244" t="s">
        <v>82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6"/>
      <c r="L96" s="108"/>
      <c r="M96" s="108"/>
      <c r="N96" s="109"/>
      <c r="O96" s="113">
        <f>O81</f>
        <v>0</v>
      </c>
    </row>
    <row r="97" spans="1:15" ht="18" thickBot="1" x14ac:dyDescent="0.35">
      <c r="A97" s="247" t="s">
        <v>83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9"/>
      <c r="L97" s="108"/>
      <c r="M97" s="108"/>
      <c r="N97" s="109"/>
      <c r="O97" s="113">
        <f>O87</f>
        <v>0</v>
      </c>
    </row>
    <row r="98" spans="1:15" ht="24" thickTop="1" thickBot="1" x14ac:dyDescent="0.35">
      <c r="A98" s="219" t="s">
        <v>84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1"/>
      <c r="L98" s="114"/>
      <c r="M98" s="115"/>
      <c r="N98" s="116"/>
      <c r="O98" s="117">
        <f>SUM(O93:O97)</f>
        <v>16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jVKstWeZQtm3LQCe42IzS9ACBHHz1CGVuTFxkoWreKVLJ5oT+1n/RhH3Wr6CGAeO6xviXWkBPg9zC6CD0VPJyw==" saltValue="mQjuMK+QfPVTxnhLyKHOe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1" zoomScaleNormal="100" workbookViewId="0">
      <selection activeCell="L12" sqref="L12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11.44140625" style="5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344"/>
      <c r="B1" s="345"/>
      <c r="C1" s="345"/>
      <c r="D1" s="345"/>
      <c r="E1" s="346"/>
      <c r="F1" s="353" t="s">
        <v>9</v>
      </c>
      <c r="G1" s="353"/>
      <c r="H1" s="353"/>
      <c r="I1" s="353"/>
      <c r="J1" s="353"/>
      <c r="K1" s="353"/>
      <c r="L1" s="353"/>
      <c r="M1" s="353"/>
      <c r="N1" s="353"/>
      <c r="O1" s="354"/>
    </row>
    <row r="2" spans="1:17" ht="45" customHeight="1" thickBot="1" x14ac:dyDescent="0.35">
      <c r="A2" s="347"/>
      <c r="B2" s="348"/>
      <c r="C2" s="348"/>
      <c r="D2" s="348"/>
      <c r="E2" s="349"/>
      <c r="F2" s="353" t="s">
        <v>10</v>
      </c>
      <c r="G2" s="353"/>
      <c r="H2" s="353"/>
      <c r="I2" s="353"/>
      <c r="J2" s="353"/>
      <c r="K2" s="353"/>
      <c r="L2" s="353"/>
      <c r="M2" s="353"/>
      <c r="N2" s="353"/>
      <c r="O2" s="354"/>
      <c r="Q2" s="130" t="str">
        <f ca="1">MID(CELL("nombrearchivo",'GAMBOA MEDINA ALEJANDRO'!E10),FIND("]", CELL("nombrearchivo",'GAMBOA MEDINA ALEJANDRO'!E10),1)+1,LEN(CELL("nombrearchivo",'GAMBOA MEDINA ALEJANDRO'!E10))-FIND("]",CELL("nombrearchivo",'GAMBOA MEDINA ALEJANDRO'!E10),1))</f>
        <v>GAMBOA MEDINA ALEJANDRO</v>
      </c>
    </row>
    <row r="3" spans="1:17" ht="19.5" customHeight="1" thickBot="1" x14ac:dyDescent="0.35">
      <c r="A3" s="350"/>
      <c r="B3" s="351"/>
      <c r="C3" s="351"/>
      <c r="D3" s="351"/>
      <c r="E3" s="352"/>
      <c r="F3" s="353" t="s">
        <v>95</v>
      </c>
      <c r="G3" s="353"/>
      <c r="H3" s="353"/>
      <c r="I3" s="353"/>
      <c r="J3" s="353"/>
      <c r="K3" s="353"/>
      <c r="L3" s="353"/>
      <c r="M3" s="353"/>
      <c r="N3" s="353"/>
      <c r="O3" s="354"/>
      <c r="Q3" s="130"/>
    </row>
    <row r="4" spans="1:17" ht="15.6" x14ac:dyDescent="0.3">
      <c r="A4" s="355" t="s">
        <v>11</v>
      </c>
      <c r="B4" s="356"/>
      <c r="C4" s="356"/>
      <c r="D4" s="356"/>
      <c r="E4" s="357" t="str">
        <f>'CHA-P-09-5'!AC$2</f>
        <v>PLANTA</v>
      </c>
      <c r="F4" s="357"/>
      <c r="G4" s="357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324" t="s">
        <v>12</v>
      </c>
      <c r="B5" s="325"/>
      <c r="C5" s="325"/>
      <c r="D5" s="325"/>
      <c r="E5" s="326" t="str">
        <f>'CHA-P-09-5'!A$2</f>
        <v>CHA -P -09-5</v>
      </c>
      <c r="F5" s="326"/>
      <c r="G5" s="326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24" t="s">
        <v>13</v>
      </c>
      <c r="B6" s="325"/>
      <c r="C6" s="325"/>
      <c r="D6" s="325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24" t="s">
        <v>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7" ht="15" customHeight="1" x14ac:dyDescent="0.3">
      <c r="A9" s="327" t="s">
        <v>15</v>
      </c>
      <c r="B9" s="328"/>
      <c r="C9" s="331" t="s">
        <v>16</v>
      </c>
      <c r="D9" s="13"/>
      <c r="E9" s="333" t="s">
        <v>17</v>
      </c>
      <c r="F9" s="334"/>
      <c r="G9" s="333" t="s">
        <v>18</v>
      </c>
      <c r="H9" s="334"/>
      <c r="I9" s="336" t="s">
        <v>19</v>
      </c>
      <c r="J9" s="336" t="s">
        <v>20</v>
      </c>
      <c r="K9" s="336" t="s">
        <v>21</v>
      </c>
      <c r="L9" s="338" t="s">
        <v>22</v>
      </c>
      <c r="M9" s="340"/>
      <c r="N9" s="340"/>
      <c r="O9" s="342" t="s">
        <v>23</v>
      </c>
    </row>
    <row r="10" spans="1:17" ht="31.5" customHeight="1" thickBot="1" x14ac:dyDescent="0.35">
      <c r="A10" s="329"/>
      <c r="B10" s="330"/>
      <c r="C10" s="332"/>
      <c r="D10" s="15"/>
      <c r="E10" s="332"/>
      <c r="F10" s="335"/>
      <c r="G10" s="332"/>
      <c r="H10" s="335"/>
      <c r="I10" s="337"/>
      <c r="J10" s="337"/>
      <c r="K10" s="337"/>
      <c r="L10" s="339"/>
      <c r="M10" s="341"/>
      <c r="N10" s="341"/>
      <c r="O10" s="343"/>
    </row>
    <row r="11" spans="1:17" ht="44.25" customHeight="1" thickBot="1" x14ac:dyDescent="0.35">
      <c r="A11" s="297" t="s">
        <v>284</v>
      </c>
      <c r="B11" s="298"/>
      <c r="C11" s="16">
        <f>O15</f>
        <v>4</v>
      </c>
      <c r="D11" s="17"/>
      <c r="E11" s="299">
        <f>O17</f>
        <v>0</v>
      </c>
      <c r="F11" s="300"/>
      <c r="G11" s="299">
        <f>O19</f>
        <v>3</v>
      </c>
      <c r="H11" s="300"/>
      <c r="I11" s="18">
        <f>O21</f>
        <v>0</v>
      </c>
      <c r="J11" s="18">
        <f>O26</f>
        <v>0</v>
      </c>
      <c r="K11" s="18">
        <f>O31</f>
        <v>5</v>
      </c>
      <c r="L11" s="19">
        <f>O36</f>
        <v>4</v>
      </c>
      <c r="M11" s="20"/>
      <c r="N11" s="20"/>
      <c r="O11" s="21">
        <f>IF( SUM(C11:L11)&lt;=30,SUM(C11:L11),"EXCEDE LOS 30 PUNTOS")</f>
        <v>16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15" t="s">
        <v>24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24" t="s">
        <v>25</v>
      </c>
    </row>
    <row r="14" spans="1:17" ht="23.4" thickBot="1" x14ac:dyDescent="0.35">
      <c r="A14" s="310" t="s">
        <v>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6"/>
      <c r="O14" s="23"/>
    </row>
    <row r="15" spans="1:17" ht="31.5" customHeight="1" thickBot="1" x14ac:dyDescent="0.35">
      <c r="A15" s="259" t="s">
        <v>27</v>
      </c>
      <c r="B15" s="261"/>
      <c r="C15" s="25"/>
      <c r="D15" s="304" t="s">
        <v>216</v>
      </c>
      <c r="E15" s="305"/>
      <c r="F15" s="305"/>
      <c r="G15" s="305"/>
      <c r="H15" s="305"/>
      <c r="I15" s="305"/>
      <c r="J15" s="305"/>
      <c r="K15" s="305"/>
      <c r="L15" s="305"/>
      <c r="M15" s="306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13" t="s">
        <v>28</v>
      </c>
      <c r="B17" s="314"/>
      <c r="C17" s="6"/>
      <c r="D17" s="31"/>
      <c r="E17" s="318"/>
      <c r="F17" s="319"/>
      <c r="G17" s="319"/>
      <c r="H17" s="319"/>
      <c r="I17" s="319"/>
      <c r="J17" s="319"/>
      <c r="K17" s="319"/>
      <c r="L17" s="319"/>
      <c r="M17" s="32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13" t="s">
        <v>29</v>
      </c>
      <c r="B19" s="314"/>
      <c r="C19" s="25"/>
      <c r="D19" s="32"/>
      <c r="E19" s="319" t="s">
        <v>283</v>
      </c>
      <c r="F19" s="319"/>
      <c r="G19" s="319"/>
      <c r="H19" s="319"/>
      <c r="I19" s="319"/>
      <c r="J19" s="319"/>
      <c r="K19" s="319"/>
      <c r="L19" s="319"/>
      <c r="M19" s="320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13" t="s">
        <v>30</v>
      </c>
      <c r="B21" s="314"/>
      <c r="C21" s="25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26"/>
      <c r="O21" s="27">
        <v>0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307" t="s">
        <v>31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310" t="s">
        <v>32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6"/>
      <c r="O25" s="37"/>
    </row>
    <row r="26" spans="1:18" ht="105" customHeight="1" thickBot="1" x14ac:dyDescent="0.35">
      <c r="A26" s="259" t="s">
        <v>33</v>
      </c>
      <c r="B26" s="261"/>
      <c r="C26" s="25"/>
      <c r="D26" s="304" t="s">
        <v>286</v>
      </c>
      <c r="E26" s="305"/>
      <c r="F26" s="305"/>
      <c r="G26" s="305"/>
      <c r="H26" s="305"/>
      <c r="I26" s="305"/>
      <c r="J26" s="305"/>
      <c r="K26" s="305"/>
      <c r="L26" s="305"/>
      <c r="M26" s="306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307" t="s">
        <v>34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35"/>
      <c r="O28" s="129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310" t="s">
        <v>35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42"/>
      <c r="O30" s="37"/>
    </row>
    <row r="31" spans="1:18" ht="104.25" customHeight="1" thickBot="1" x14ac:dyDescent="0.35">
      <c r="A31" s="259" t="s">
        <v>36</v>
      </c>
      <c r="B31" s="261"/>
      <c r="C31" s="25"/>
      <c r="D31" s="304" t="s">
        <v>285</v>
      </c>
      <c r="E31" s="305"/>
      <c r="F31" s="305"/>
      <c r="G31" s="305"/>
      <c r="H31" s="305"/>
      <c r="I31" s="305"/>
      <c r="J31" s="305"/>
      <c r="K31" s="305"/>
      <c r="L31" s="305"/>
      <c r="M31" s="306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307" t="s">
        <v>37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35"/>
      <c r="O33" s="129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310" t="s">
        <v>38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6"/>
      <c r="O35" s="37"/>
    </row>
    <row r="36" spans="1:15" ht="105" customHeight="1" thickBot="1" x14ac:dyDescent="0.35">
      <c r="A36" s="313" t="s">
        <v>39</v>
      </c>
      <c r="B36" s="314"/>
      <c r="C36" s="25"/>
      <c r="D36" s="304" t="s">
        <v>287</v>
      </c>
      <c r="E36" s="305"/>
      <c r="F36" s="305"/>
      <c r="G36" s="305"/>
      <c r="H36" s="305"/>
      <c r="I36" s="305"/>
      <c r="J36" s="305"/>
      <c r="K36" s="305"/>
      <c r="L36" s="305"/>
      <c r="M36" s="306"/>
      <c r="N36" s="26"/>
      <c r="O36" s="27">
        <v>4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307" t="s">
        <v>40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N38" s="35"/>
      <c r="O38" s="129">
        <f>IF(O36&lt;=10,O36,"EXCEDE LOS 10 PUNTOS PERMITIDOS")</f>
        <v>4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5"/>
      <c r="O41" s="46">
        <f>IF((O23+O28+O33+O38)&lt;=30,(O23+O28+O33+O38),"ERROR EXCEDE LOS 30 PUNTOS")</f>
        <v>16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24" t="s">
        <v>42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2" t="s">
        <v>43</v>
      </c>
      <c r="B58" s="283"/>
      <c r="C58" s="283"/>
      <c r="D58" s="283"/>
      <c r="E58" s="283"/>
      <c r="F58" s="285"/>
      <c r="G58" s="285"/>
      <c r="H58" s="286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7" t="s">
        <v>49</v>
      </c>
      <c r="C59" s="287"/>
      <c r="D59" s="287"/>
      <c r="E59" s="287"/>
      <c r="F59" s="254"/>
      <c r="G59" s="254"/>
      <c r="H59" s="254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55" t="s">
        <v>51</v>
      </c>
      <c r="C60" s="288"/>
      <c r="D60" s="288"/>
      <c r="E60" s="288"/>
      <c r="F60" s="256"/>
      <c r="G60" s="256"/>
      <c r="H60" s="256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88" t="s">
        <v>52</v>
      </c>
      <c r="C61" s="288"/>
      <c r="D61" s="288"/>
      <c r="E61" s="288"/>
      <c r="F61" s="256"/>
      <c r="G61" s="256"/>
      <c r="H61" s="256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88" t="s">
        <v>54</v>
      </c>
      <c r="C62" s="288"/>
      <c r="D62" s="288"/>
      <c r="E62" s="288"/>
      <c r="F62" s="256"/>
      <c r="G62" s="256"/>
      <c r="H62" s="256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88" t="s">
        <v>55</v>
      </c>
      <c r="C63" s="288"/>
      <c r="D63" s="288"/>
      <c r="E63" s="288"/>
      <c r="F63" s="256"/>
      <c r="G63" s="256"/>
      <c r="H63" s="256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88" t="s">
        <v>56</v>
      </c>
      <c r="C64" s="288"/>
      <c r="D64" s="288"/>
      <c r="E64" s="288"/>
      <c r="F64" s="256"/>
      <c r="G64" s="256"/>
      <c r="H64" s="256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89" t="s">
        <v>58</v>
      </c>
      <c r="C65" s="289"/>
      <c r="D65" s="289"/>
      <c r="E65" s="289"/>
      <c r="F65" s="258"/>
      <c r="G65" s="258"/>
      <c r="H65" s="258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0" t="s">
        <v>59</v>
      </c>
      <c r="B66" s="291"/>
      <c r="C66" s="291"/>
      <c r="D66" s="291"/>
      <c r="E66" s="291"/>
      <c r="F66" s="291"/>
      <c r="G66" s="291"/>
      <c r="H66" s="291"/>
      <c r="I66" s="292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3" t="s">
        <v>60</v>
      </c>
      <c r="B67" s="294"/>
      <c r="C67" s="294"/>
      <c r="D67" s="294"/>
      <c r="E67" s="294"/>
      <c r="F67" s="294"/>
      <c r="G67" s="294"/>
      <c r="H67" s="294"/>
      <c r="I67" s="294"/>
      <c r="J67" s="295"/>
      <c r="K67" s="295"/>
      <c r="L67" s="296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253" t="s">
        <v>62</v>
      </c>
      <c r="C70" s="253"/>
      <c r="D70" s="253"/>
      <c r="E70" s="253"/>
      <c r="F70" s="254"/>
      <c r="G70" s="254"/>
      <c r="H70" s="254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55" t="s">
        <v>64</v>
      </c>
      <c r="C71" s="255"/>
      <c r="D71" s="255"/>
      <c r="E71" s="255"/>
      <c r="F71" s="256"/>
      <c r="G71" s="256"/>
      <c r="H71" s="256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57" t="s">
        <v>65</v>
      </c>
      <c r="C72" s="257"/>
      <c r="D72" s="257"/>
      <c r="E72" s="257"/>
      <c r="F72" s="258"/>
      <c r="G72" s="258"/>
      <c r="H72" s="258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59" t="s">
        <v>66</v>
      </c>
      <c r="C73" s="260"/>
      <c r="D73" s="260"/>
      <c r="E73" s="260"/>
      <c r="F73" s="260"/>
      <c r="G73" s="260"/>
      <c r="H73" s="260"/>
      <c r="I73" s="261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62" t="s">
        <v>67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79"/>
      <c r="N74" s="42"/>
      <c r="O74" s="74">
        <f>O73/3</f>
        <v>0</v>
      </c>
    </row>
    <row r="75" spans="1:15" ht="18.600000000000001" thickTop="1" thickBot="1" x14ac:dyDescent="0.3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267"/>
      <c r="M75" s="79"/>
      <c r="N75" s="42"/>
      <c r="O75" s="89"/>
    </row>
    <row r="76" spans="1:15" ht="27" thickBot="1" x14ac:dyDescent="0.35">
      <c r="A76" s="268" t="s">
        <v>68</v>
      </c>
      <c r="B76" s="269"/>
      <c r="C76" s="269"/>
      <c r="D76" s="269"/>
      <c r="E76" s="269"/>
      <c r="F76" s="269"/>
      <c r="G76" s="269"/>
      <c r="H76" s="270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16.2" thickBot="1" x14ac:dyDescent="0.35">
      <c r="A77" s="92">
        <v>1</v>
      </c>
      <c r="B77" s="271" t="s">
        <v>69</v>
      </c>
      <c r="C77" s="271"/>
      <c r="D77" s="271"/>
      <c r="E77" s="271"/>
      <c r="F77" s="272"/>
      <c r="G77" s="273"/>
      <c r="H77" s="274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55" t="s">
        <v>70</v>
      </c>
      <c r="C78" s="255"/>
      <c r="D78" s="255"/>
      <c r="E78" s="255"/>
      <c r="F78" s="256"/>
      <c r="G78" s="275"/>
      <c r="H78" s="276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57" t="s">
        <v>71</v>
      </c>
      <c r="C79" s="257"/>
      <c r="D79" s="257"/>
      <c r="E79" s="257"/>
      <c r="F79" s="258"/>
      <c r="G79" s="277"/>
      <c r="H79" s="278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50" t="s">
        <v>73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27" t="s">
        <v>75</v>
      </c>
      <c r="B86" s="228"/>
      <c r="C86" s="228"/>
      <c r="D86" s="228"/>
      <c r="E86" s="228"/>
      <c r="F86" s="229"/>
      <c r="G86" s="229"/>
      <c r="H86" s="230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31" t="s">
        <v>76</v>
      </c>
      <c r="C87" s="232"/>
      <c r="D87" s="232"/>
      <c r="E87" s="232"/>
      <c r="F87" s="233"/>
      <c r="G87" s="233"/>
      <c r="H87" s="234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35" t="s">
        <v>78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7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38" t="s">
        <v>79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41" t="s">
        <v>23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3"/>
      <c r="L93" s="108"/>
      <c r="M93" s="108"/>
      <c r="N93" s="109"/>
      <c r="O93" s="110">
        <f>O41</f>
        <v>16</v>
      </c>
    </row>
    <row r="94" spans="1:15" ht="17.399999999999999" x14ac:dyDescent="0.3">
      <c r="A94" s="244" t="s">
        <v>80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6"/>
      <c r="L94" s="108"/>
      <c r="M94" s="108"/>
      <c r="N94" s="109"/>
      <c r="O94" s="111">
        <f>O67</f>
        <v>0</v>
      </c>
    </row>
    <row r="95" spans="1:15" ht="17.399999999999999" x14ac:dyDescent="0.3">
      <c r="A95" s="244" t="s">
        <v>81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108"/>
      <c r="M95" s="108"/>
      <c r="N95" s="109"/>
      <c r="O95" s="112">
        <f>O74</f>
        <v>0</v>
      </c>
    </row>
    <row r="96" spans="1:15" ht="17.399999999999999" x14ac:dyDescent="0.3">
      <c r="A96" s="244" t="s">
        <v>82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6"/>
      <c r="L96" s="108"/>
      <c r="M96" s="108"/>
      <c r="N96" s="109"/>
      <c r="O96" s="113">
        <f>O81</f>
        <v>0</v>
      </c>
    </row>
    <row r="97" spans="1:15" ht="18" thickBot="1" x14ac:dyDescent="0.35">
      <c r="A97" s="247" t="s">
        <v>83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9"/>
      <c r="L97" s="108"/>
      <c r="M97" s="108"/>
      <c r="N97" s="109"/>
      <c r="O97" s="113">
        <f>O87</f>
        <v>0</v>
      </c>
    </row>
    <row r="98" spans="1:15" ht="24" thickTop="1" thickBot="1" x14ac:dyDescent="0.35">
      <c r="A98" s="219" t="s">
        <v>84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1"/>
      <c r="L98" s="114"/>
      <c r="M98" s="115"/>
      <c r="N98" s="116"/>
      <c r="O98" s="117">
        <f>SUM(O93:O97)</f>
        <v>16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ZpiqbH4ksxyQYdQHIcW03doXhWLshMqWDlhKAePRi2JJVGuW3hyNGQTs7tZBWQuTf4n8jymWQyvDGbjdPZG0ag==" saltValue="akbwnzy6seBHLEn7NoZ6fg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1" zoomScaleNormal="100" workbookViewId="0">
      <selection activeCell="R51" sqref="R51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44"/>
      <c r="B1" s="345"/>
      <c r="C1" s="345"/>
      <c r="D1" s="345"/>
      <c r="E1" s="346"/>
      <c r="F1" s="353" t="s">
        <v>9</v>
      </c>
      <c r="G1" s="353"/>
      <c r="H1" s="353"/>
      <c r="I1" s="353"/>
      <c r="J1" s="353"/>
      <c r="K1" s="353"/>
      <c r="L1" s="353"/>
      <c r="M1" s="353"/>
      <c r="N1" s="353"/>
      <c r="O1" s="354"/>
    </row>
    <row r="2" spans="1:17" ht="45" customHeight="1" thickBot="1" x14ac:dyDescent="0.35">
      <c r="A2" s="347"/>
      <c r="B2" s="348"/>
      <c r="C2" s="348"/>
      <c r="D2" s="348"/>
      <c r="E2" s="349"/>
      <c r="F2" s="353" t="s">
        <v>10</v>
      </c>
      <c r="G2" s="353"/>
      <c r="H2" s="353"/>
      <c r="I2" s="353"/>
      <c r="J2" s="353"/>
      <c r="K2" s="353"/>
      <c r="L2" s="353"/>
      <c r="M2" s="353"/>
      <c r="N2" s="353"/>
      <c r="O2" s="354"/>
      <c r="Q2" s="130" t="str">
        <f ca="1">MID(CELL("nombrearchivo",'MALDONADO CURREA PAULA'!E10),FIND("]", CELL("nombrearchivo",'MALDONADO CURREA PAULA'!E10),1)+1,LEN(CELL("nombrearchivo",'MALDONADO CURREA PAULA'!E10))-FIND("]",CELL("nombrearchivo",'MALDONADO CURREA PAULA'!E10),1))</f>
        <v>MALDONADO CURREA PAULA</v>
      </c>
    </row>
    <row r="3" spans="1:17" ht="19.5" customHeight="1" thickBot="1" x14ac:dyDescent="0.35">
      <c r="A3" s="350"/>
      <c r="B3" s="351"/>
      <c r="C3" s="351"/>
      <c r="D3" s="351"/>
      <c r="E3" s="352"/>
      <c r="F3" s="353" t="s">
        <v>95</v>
      </c>
      <c r="G3" s="353"/>
      <c r="H3" s="353"/>
      <c r="I3" s="353"/>
      <c r="J3" s="353"/>
      <c r="K3" s="353"/>
      <c r="L3" s="353"/>
      <c r="M3" s="353"/>
      <c r="N3" s="353"/>
      <c r="O3" s="354"/>
      <c r="Q3" s="130"/>
    </row>
    <row r="4" spans="1:17" ht="15.6" x14ac:dyDescent="0.3">
      <c r="A4" s="355" t="s">
        <v>11</v>
      </c>
      <c r="B4" s="356"/>
      <c r="C4" s="356"/>
      <c r="D4" s="356"/>
      <c r="E4" s="357" t="str">
        <f>'CHA-P-09-5'!AC$2</f>
        <v>PLANTA</v>
      </c>
      <c r="F4" s="357"/>
      <c r="G4" s="357"/>
      <c r="H4" s="131"/>
      <c r="I4" s="131"/>
      <c r="J4" s="131"/>
      <c r="K4" s="131"/>
      <c r="L4" s="131"/>
      <c r="M4" s="131"/>
      <c r="N4" s="131"/>
      <c r="O4" s="132"/>
    </row>
    <row r="5" spans="1:17" ht="15.6" x14ac:dyDescent="0.3">
      <c r="A5" s="324" t="s">
        <v>12</v>
      </c>
      <c r="B5" s="325"/>
      <c r="C5" s="325"/>
      <c r="D5" s="325"/>
      <c r="E5" s="326" t="str">
        <f>'CHA-P-09-5'!A$2</f>
        <v>CHA -P -09-5</v>
      </c>
      <c r="F5" s="326"/>
      <c r="G5" s="326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24" t="s">
        <v>13</v>
      </c>
      <c r="B6" s="325"/>
      <c r="C6" s="325"/>
      <c r="D6" s="325"/>
      <c r="E6" s="6" t="str">
        <f>'CHA-P-09-5'!A$1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24" t="s">
        <v>14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</row>
    <row r="9" spans="1:17" ht="15" customHeight="1" x14ac:dyDescent="0.3">
      <c r="A9" s="327" t="s">
        <v>15</v>
      </c>
      <c r="B9" s="328"/>
      <c r="C9" s="331" t="s">
        <v>16</v>
      </c>
      <c r="D9" s="175"/>
      <c r="E9" s="333" t="s">
        <v>17</v>
      </c>
      <c r="F9" s="334"/>
      <c r="G9" s="333" t="s">
        <v>18</v>
      </c>
      <c r="H9" s="334"/>
      <c r="I9" s="336" t="s">
        <v>19</v>
      </c>
      <c r="J9" s="336" t="s">
        <v>20</v>
      </c>
      <c r="K9" s="336" t="s">
        <v>21</v>
      </c>
      <c r="L9" s="338" t="s">
        <v>22</v>
      </c>
      <c r="M9" s="340"/>
      <c r="N9" s="340"/>
      <c r="O9" s="342" t="s">
        <v>23</v>
      </c>
    </row>
    <row r="10" spans="1:17" ht="31.5" customHeight="1" thickBot="1" x14ac:dyDescent="0.35">
      <c r="A10" s="329"/>
      <c r="B10" s="330"/>
      <c r="C10" s="332"/>
      <c r="D10" s="176"/>
      <c r="E10" s="332"/>
      <c r="F10" s="335"/>
      <c r="G10" s="332"/>
      <c r="H10" s="335"/>
      <c r="I10" s="337"/>
      <c r="J10" s="337"/>
      <c r="K10" s="337"/>
      <c r="L10" s="339"/>
      <c r="M10" s="341"/>
      <c r="N10" s="341"/>
      <c r="O10" s="343"/>
    </row>
    <row r="11" spans="1:17" ht="44.25" customHeight="1" thickBot="1" x14ac:dyDescent="0.35">
      <c r="A11" s="297" t="s">
        <v>280</v>
      </c>
      <c r="B11" s="298"/>
      <c r="C11" s="173">
        <f>O15</f>
        <v>4</v>
      </c>
      <c r="D11" s="174"/>
      <c r="E11" s="299">
        <f>O17</f>
        <v>0</v>
      </c>
      <c r="F11" s="300"/>
      <c r="G11" s="299">
        <f>O19</f>
        <v>3</v>
      </c>
      <c r="H11" s="300"/>
      <c r="I11" s="18">
        <f>O21</f>
        <v>0</v>
      </c>
      <c r="J11" s="18">
        <f>O26</f>
        <v>1.08</v>
      </c>
      <c r="K11" s="18">
        <f>O31</f>
        <v>0.54</v>
      </c>
      <c r="L11" s="19">
        <f>O36</f>
        <v>2.29</v>
      </c>
      <c r="M11" s="20"/>
      <c r="N11" s="20"/>
      <c r="O11" s="21">
        <f>IF( SUM(C11:L11)&lt;=30,SUM(C11:L11),"EXCEDE LOS 30 PUNTOS")</f>
        <v>10.91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15" t="s">
        <v>24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  <c r="O13" s="24" t="s">
        <v>25</v>
      </c>
    </row>
    <row r="14" spans="1:17" ht="23.4" thickBot="1" x14ac:dyDescent="0.35">
      <c r="A14" s="310" t="s">
        <v>26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6"/>
      <c r="O14" s="23"/>
    </row>
    <row r="15" spans="1:17" ht="31.5" customHeight="1" thickBot="1" x14ac:dyDescent="0.35">
      <c r="A15" s="259" t="s">
        <v>27</v>
      </c>
      <c r="B15" s="261"/>
      <c r="C15" s="25"/>
      <c r="D15" s="304" t="s">
        <v>196</v>
      </c>
      <c r="E15" s="305"/>
      <c r="F15" s="305"/>
      <c r="G15" s="305"/>
      <c r="H15" s="305"/>
      <c r="I15" s="305"/>
      <c r="J15" s="305"/>
      <c r="K15" s="305"/>
      <c r="L15" s="305"/>
      <c r="M15" s="306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13" t="s">
        <v>28</v>
      </c>
      <c r="B17" s="314"/>
      <c r="C17" s="6"/>
      <c r="D17" s="31"/>
      <c r="E17" s="318"/>
      <c r="F17" s="319"/>
      <c r="G17" s="319"/>
      <c r="H17" s="319"/>
      <c r="I17" s="319"/>
      <c r="J17" s="319"/>
      <c r="K17" s="319"/>
      <c r="L17" s="319"/>
      <c r="M17" s="320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13" t="s">
        <v>29</v>
      </c>
      <c r="B19" s="314"/>
      <c r="C19" s="25"/>
      <c r="D19" s="169"/>
      <c r="E19" s="319" t="s">
        <v>312</v>
      </c>
      <c r="F19" s="319"/>
      <c r="G19" s="319"/>
      <c r="H19" s="319"/>
      <c r="I19" s="319"/>
      <c r="J19" s="319"/>
      <c r="K19" s="319"/>
      <c r="L19" s="319"/>
      <c r="M19" s="320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13" t="s">
        <v>30</v>
      </c>
      <c r="B21" s="314"/>
      <c r="C21" s="25"/>
      <c r="D21" s="321"/>
      <c r="E21" s="322"/>
      <c r="F21" s="322"/>
      <c r="G21" s="322"/>
      <c r="H21" s="322"/>
      <c r="I21" s="322"/>
      <c r="J21" s="322"/>
      <c r="K21" s="322"/>
      <c r="L21" s="322"/>
      <c r="M21" s="323"/>
      <c r="N21" s="26"/>
      <c r="O21" s="27">
        <v>0</v>
      </c>
    </row>
    <row r="22" spans="1:18" ht="16.2" thickBot="1" x14ac:dyDescent="0.35">
      <c r="A22" s="33"/>
      <c r="B22" s="34"/>
      <c r="C22" s="16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8"/>
      <c r="O22" s="37"/>
    </row>
    <row r="23" spans="1:18" ht="18.600000000000001" thickTop="1" thickBot="1" x14ac:dyDescent="0.35">
      <c r="A23" s="307" t="s">
        <v>31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9"/>
      <c r="N23" s="6"/>
      <c r="O23" s="129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310" t="s">
        <v>32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6"/>
      <c r="O25" s="37"/>
    </row>
    <row r="26" spans="1:18" ht="105" customHeight="1" thickBot="1" x14ac:dyDescent="0.35">
      <c r="A26" s="259" t="s">
        <v>33</v>
      </c>
      <c r="B26" s="261"/>
      <c r="C26" s="25"/>
      <c r="D26" s="304" t="s">
        <v>314</v>
      </c>
      <c r="E26" s="305"/>
      <c r="F26" s="305"/>
      <c r="G26" s="305"/>
      <c r="H26" s="305"/>
      <c r="I26" s="305"/>
      <c r="J26" s="305"/>
      <c r="K26" s="305"/>
      <c r="L26" s="305"/>
      <c r="M26" s="306"/>
      <c r="N26" s="26"/>
      <c r="O26" s="27">
        <v>1.08</v>
      </c>
      <c r="Q26" s="40"/>
      <c r="R26" s="40"/>
    </row>
    <row r="27" spans="1:18" ht="16.2" thickBot="1" x14ac:dyDescent="0.35">
      <c r="A27" s="33"/>
      <c r="B27" s="34"/>
      <c r="C27" s="16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8"/>
      <c r="O27" s="37"/>
    </row>
    <row r="28" spans="1:18" ht="18.600000000000001" thickTop="1" thickBot="1" x14ac:dyDescent="0.35">
      <c r="A28" s="307" t="s">
        <v>34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168"/>
      <c r="O28" s="129">
        <f>IF(O26&lt;=5,O26,"EXCEDE LOS 5 PUNTOS PERMITIDOS")</f>
        <v>1.08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310" t="s">
        <v>35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42"/>
      <c r="O30" s="37"/>
    </row>
    <row r="31" spans="1:18" ht="104.25" customHeight="1" thickBot="1" x14ac:dyDescent="0.35">
      <c r="A31" s="259" t="s">
        <v>36</v>
      </c>
      <c r="B31" s="261"/>
      <c r="C31" s="25"/>
      <c r="D31" s="304" t="s">
        <v>315</v>
      </c>
      <c r="E31" s="305"/>
      <c r="F31" s="305"/>
      <c r="G31" s="305"/>
      <c r="H31" s="305"/>
      <c r="I31" s="305"/>
      <c r="J31" s="305"/>
      <c r="K31" s="305"/>
      <c r="L31" s="305"/>
      <c r="M31" s="306"/>
      <c r="N31" s="26"/>
      <c r="O31" s="27">
        <v>0.54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307" t="s">
        <v>37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9"/>
      <c r="N33" s="168"/>
      <c r="O33" s="129">
        <f>IF(O31&lt;=5,O31,"EXCEDE LOS 5 PUNTOS PERMITIDOS")</f>
        <v>0.54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310" t="s">
        <v>38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6"/>
      <c r="O35" s="37"/>
    </row>
    <row r="36" spans="1:15" ht="105" customHeight="1" thickBot="1" x14ac:dyDescent="0.35">
      <c r="A36" s="313" t="s">
        <v>39</v>
      </c>
      <c r="B36" s="314"/>
      <c r="C36" s="25"/>
      <c r="D36" s="304" t="s">
        <v>316</v>
      </c>
      <c r="E36" s="305"/>
      <c r="F36" s="305"/>
      <c r="G36" s="305"/>
      <c r="H36" s="305"/>
      <c r="I36" s="305"/>
      <c r="J36" s="305"/>
      <c r="K36" s="305"/>
      <c r="L36" s="305"/>
      <c r="M36" s="306"/>
      <c r="N36" s="26"/>
      <c r="O36" s="27">
        <v>2.29</v>
      </c>
    </row>
    <row r="37" spans="1:15" ht="16.2" thickBot="1" x14ac:dyDescent="0.35">
      <c r="A37" s="33"/>
      <c r="B37" s="34"/>
      <c r="C37" s="16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8"/>
      <c r="O37" s="37"/>
    </row>
    <row r="38" spans="1:15" ht="18.600000000000001" thickTop="1" thickBot="1" x14ac:dyDescent="0.35">
      <c r="A38" s="307" t="s">
        <v>40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N38" s="168"/>
      <c r="O38" s="129">
        <f>IF(O36&lt;=10,O36,"EXCEDE LOS 10 PUNTOS PERMITIDOS")</f>
        <v>2.29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301" t="s">
        <v>23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3"/>
      <c r="N41" s="45"/>
      <c r="O41" s="46">
        <f>IF((O23+O28+O33+O38)&lt;=30,(O23+O28+O33+O38),"ERROR EXCEDE LOS 30 PUNTOS")</f>
        <v>10.91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24" t="s">
        <v>42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82" t="s">
        <v>43</v>
      </c>
      <c r="B58" s="283"/>
      <c r="C58" s="283"/>
      <c r="D58" s="283"/>
      <c r="E58" s="283"/>
      <c r="F58" s="285"/>
      <c r="G58" s="285"/>
      <c r="H58" s="286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87" t="s">
        <v>49</v>
      </c>
      <c r="C59" s="287"/>
      <c r="D59" s="287"/>
      <c r="E59" s="287"/>
      <c r="F59" s="254"/>
      <c r="G59" s="254"/>
      <c r="H59" s="254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55" t="s">
        <v>51</v>
      </c>
      <c r="C60" s="288"/>
      <c r="D60" s="288"/>
      <c r="E60" s="288"/>
      <c r="F60" s="256"/>
      <c r="G60" s="256"/>
      <c r="H60" s="256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88" t="s">
        <v>52</v>
      </c>
      <c r="C61" s="288"/>
      <c r="D61" s="288"/>
      <c r="E61" s="288"/>
      <c r="F61" s="256"/>
      <c r="G61" s="256"/>
      <c r="H61" s="256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88" t="s">
        <v>54</v>
      </c>
      <c r="C62" s="288"/>
      <c r="D62" s="288"/>
      <c r="E62" s="288"/>
      <c r="F62" s="256"/>
      <c r="G62" s="256"/>
      <c r="H62" s="256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88" t="s">
        <v>55</v>
      </c>
      <c r="C63" s="288"/>
      <c r="D63" s="288"/>
      <c r="E63" s="288"/>
      <c r="F63" s="256"/>
      <c r="G63" s="256"/>
      <c r="H63" s="256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88" t="s">
        <v>56</v>
      </c>
      <c r="C64" s="288"/>
      <c r="D64" s="288"/>
      <c r="E64" s="288"/>
      <c r="F64" s="256"/>
      <c r="G64" s="256"/>
      <c r="H64" s="256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89" t="s">
        <v>58</v>
      </c>
      <c r="C65" s="289"/>
      <c r="D65" s="289"/>
      <c r="E65" s="289"/>
      <c r="F65" s="258"/>
      <c r="G65" s="258"/>
      <c r="H65" s="258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90" t="s">
        <v>59</v>
      </c>
      <c r="B66" s="291"/>
      <c r="C66" s="291"/>
      <c r="D66" s="291"/>
      <c r="E66" s="291"/>
      <c r="F66" s="291"/>
      <c r="G66" s="291"/>
      <c r="H66" s="291"/>
      <c r="I66" s="292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93" t="s">
        <v>60</v>
      </c>
      <c r="B67" s="294"/>
      <c r="C67" s="294"/>
      <c r="D67" s="294"/>
      <c r="E67" s="294"/>
      <c r="F67" s="294"/>
      <c r="G67" s="294"/>
      <c r="H67" s="294"/>
      <c r="I67" s="294"/>
      <c r="J67" s="295"/>
      <c r="K67" s="295"/>
      <c r="L67" s="296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82" t="s">
        <v>61</v>
      </c>
      <c r="B69" s="283"/>
      <c r="C69" s="283"/>
      <c r="D69" s="283"/>
      <c r="E69" s="283"/>
      <c r="F69" s="283"/>
      <c r="G69" s="283"/>
      <c r="H69" s="284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53" t="s">
        <v>62</v>
      </c>
      <c r="C70" s="253"/>
      <c r="D70" s="253"/>
      <c r="E70" s="253"/>
      <c r="F70" s="254"/>
      <c r="G70" s="254"/>
      <c r="H70" s="254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55" t="s">
        <v>64</v>
      </c>
      <c r="C71" s="255"/>
      <c r="D71" s="255"/>
      <c r="E71" s="255"/>
      <c r="F71" s="256"/>
      <c r="G71" s="256"/>
      <c r="H71" s="256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57" t="s">
        <v>65</v>
      </c>
      <c r="C72" s="257"/>
      <c r="D72" s="257"/>
      <c r="E72" s="257"/>
      <c r="F72" s="258"/>
      <c r="G72" s="258"/>
      <c r="H72" s="258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59" t="s">
        <v>66</v>
      </c>
      <c r="C73" s="260"/>
      <c r="D73" s="260"/>
      <c r="E73" s="260"/>
      <c r="F73" s="260"/>
      <c r="G73" s="260"/>
      <c r="H73" s="260"/>
      <c r="I73" s="261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62" t="s">
        <v>67</v>
      </c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4"/>
      <c r="M74" s="79"/>
      <c r="N74" s="42"/>
      <c r="O74" s="74">
        <f>O73/3</f>
        <v>0</v>
      </c>
    </row>
    <row r="75" spans="1:15" ht="18.600000000000001" thickTop="1" thickBot="1" x14ac:dyDescent="0.3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267"/>
      <c r="M75" s="79"/>
      <c r="N75" s="42"/>
      <c r="O75" s="170"/>
    </row>
    <row r="76" spans="1:15" ht="27" thickBot="1" x14ac:dyDescent="0.35">
      <c r="A76" s="268" t="s">
        <v>68</v>
      </c>
      <c r="B76" s="269"/>
      <c r="C76" s="269"/>
      <c r="D76" s="269"/>
      <c r="E76" s="269"/>
      <c r="F76" s="269"/>
      <c r="G76" s="269"/>
      <c r="H76" s="270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71" t="s">
        <v>69</v>
      </c>
      <c r="C77" s="271"/>
      <c r="D77" s="271"/>
      <c r="E77" s="271"/>
      <c r="F77" s="272"/>
      <c r="G77" s="273"/>
      <c r="H77" s="274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55" t="s">
        <v>70</v>
      </c>
      <c r="C78" s="255"/>
      <c r="D78" s="255"/>
      <c r="E78" s="255"/>
      <c r="F78" s="256"/>
      <c r="G78" s="275"/>
      <c r="H78" s="276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57" t="s">
        <v>71</v>
      </c>
      <c r="C79" s="257"/>
      <c r="D79" s="257"/>
      <c r="E79" s="257"/>
      <c r="F79" s="258"/>
      <c r="G79" s="277"/>
      <c r="H79" s="278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79" t="s">
        <v>72</v>
      </c>
      <c r="B80" s="280"/>
      <c r="C80" s="280"/>
      <c r="D80" s="280"/>
      <c r="E80" s="280"/>
      <c r="F80" s="280"/>
      <c r="G80" s="280"/>
      <c r="H80" s="280"/>
      <c r="I80" s="281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50" t="s">
        <v>73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2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3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24" t="s">
        <v>74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27" t="s">
        <v>75</v>
      </c>
      <c r="B86" s="228"/>
      <c r="C86" s="228"/>
      <c r="D86" s="228"/>
      <c r="E86" s="228"/>
      <c r="F86" s="229"/>
      <c r="G86" s="229"/>
      <c r="H86" s="230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31" t="s">
        <v>76</v>
      </c>
      <c r="C87" s="232"/>
      <c r="D87" s="232"/>
      <c r="E87" s="232"/>
      <c r="F87" s="233"/>
      <c r="G87" s="233"/>
      <c r="H87" s="234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35" t="s">
        <v>78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7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38" t="s">
        <v>79</v>
      </c>
      <c r="B91" s="23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40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41" t="s">
        <v>23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3"/>
      <c r="L93" s="108"/>
      <c r="M93" s="108"/>
      <c r="N93" s="109"/>
      <c r="O93" s="110">
        <f>O41</f>
        <v>10.91</v>
      </c>
    </row>
    <row r="94" spans="1:15" ht="17.399999999999999" x14ac:dyDescent="0.3">
      <c r="A94" s="244" t="s">
        <v>80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6"/>
      <c r="L94" s="108"/>
      <c r="M94" s="108"/>
      <c r="N94" s="109"/>
      <c r="O94" s="111">
        <f>O67</f>
        <v>0</v>
      </c>
    </row>
    <row r="95" spans="1:15" ht="17.399999999999999" x14ac:dyDescent="0.3">
      <c r="A95" s="244" t="s">
        <v>81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6"/>
      <c r="L95" s="108"/>
      <c r="M95" s="108"/>
      <c r="N95" s="109"/>
      <c r="O95" s="112">
        <f>O74</f>
        <v>0</v>
      </c>
    </row>
    <row r="96" spans="1:15" ht="17.399999999999999" x14ac:dyDescent="0.3">
      <c r="A96" s="244" t="s">
        <v>82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6"/>
      <c r="L96" s="108"/>
      <c r="M96" s="108"/>
      <c r="N96" s="109"/>
      <c r="O96" s="113">
        <f>O81</f>
        <v>0</v>
      </c>
    </row>
    <row r="97" spans="1:15" ht="18" thickBot="1" x14ac:dyDescent="0.35">
      <c r="A97" s="247" t="s">
        <v>83</v>
      </c>
      <c r="B97" s="248"/>
      <c r="C97" s="248"/>
      <c r="D97" s="248"/>
      <c r="E97" s="248"/>
      <c r="F97" s="248"/>
      <c r="G97" s="248"/>
      <c r="H97" s="248"/>
      <c r="I97" s="248"/>
      <c r="J97" s="248"/>
      <c r="K97" s="249"/>
      <c r="L97" s="108"/>
      <c r="M97" s="108"/>
      <c r="N97" s="109"/>
      <c r="O97" s="113">
        <f>O87</f>
        <v>0</v>
      </c>
    </row>
    <row r="98" spans="1:15" ht="24" thickTop="1" thickBot="1" x14ac:dyDescent="0.35">
      <c r="A98" s="219" t="s">
        <v>84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1"/>
      <c r="L98" s="114"/>
      <c r="M98" s="115"/>
      <c r="N98" s="116"/>
      <c r="O98" s="117">
        <f>SUM(O93:O97)</f>
        <v>10.91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32IGSTVO6nc5UszJ+dmvGvXEBjwS1Iks7su+FpvN3OWw1oh3GdHNGpN6CKI/OzIb3xzFrVGzDitG6DI80+fCqg==" saltValue="RS36HHd7cCmV6LNl0Aq2B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CHA-P-09-5</vt:lpstr>
      <vt:lpstr>EVALUACION PERFIL </vt:lpstr>
      <vt:lpstr>LOZANO ROCHA ANA MARIA</vt:lpstr>
      <vt:lpstr>PAEZ MOLANO CRISTIAN MIGUEL</vt:lpstr>
      <vt:lpstr>SUPELANO -GROSS CLAUDIA</vt:lpstr>
      <vt:lpstr>VARGAS MARTINEZ SONIA PATRICIA</vt:lpstr>
      <vt:lpstr>GAMBOA MEDINA ALEJANDRO</vt:lpstr>
      <vt:lpstr>MALDONADO CURREA PAULA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2015-04-08T01:17:11Z</dcterms:modified>
</cp:coreProperties>
</file>