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9. Facultad de ciencias humanas y artes\"/>
    </mc:Choice>
  </mc:AlternateContent>
  <workbookProtection workbookAlgorithmName="SHA-512" workbookHashValue="9/ESEubSC8b9P7g6UvYkk5j034bdLvc7MVBcHC+/999L/HmR8sIs9ZQ4H336kP2nflr4+vp4fvTI3LtTx+95vw==" workbookSaltValue="9oBOLPL1ig38OB6HU3CsmQ==" workbookSpinCount="100000" lockStructure="1"/>
  <bookViews>
    <workbookView xWindow="0" yWindow="0" windowWidth="12816" windowHeight="12432" tabRatio="500"/>
  </bookViews>
  <sheets>
    <sheet name="EVALUACION PERFIL " sheetId="4" r:id="rId1"/>
    <sheet name="GENERAL" sheetId="1" state="hidden" r:id="rId2"/>
    <sheet name="PEÑA OCAMPO JHON JAIRO" sheetId="7" r:id="rId3"/>
    <sheet name="FERRO BEDOYA CAMILO ALEJANDRO" sheetId="6" r:id="rId4"/>
    <sheet name="ARISITIZABAL RODRIGUEZ ERICK  F" sheetId="5" r:id="rId5"/>
    <sheet name="CASTELLANOS AVENDAÑO CALUDIA M" sheetId="2" r:id="rId6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6" l="1"/>
  <c r="O97" i="7" l="1"/>
  <c r="O89" i="7"/>
  <c r="J80" i="7"/>
  <c r="O79" i="7"/>
  <c r="O78" i="7"/>
  <c r="O77" i="7"/>
  <c r="L73" i="7"/>
  <c r="K73" i="7"/>
  <c r="J73" i="7"/>
  <c r="O72" i="7"/>
  <c r="O71" i="7"/>
  <c r="O70" i="7"/>
  <c r="O73" i="7" s="1"/>
  <c r="O74" i="7" s="1"/>
  <c r="O95" i="7" s="1"/>
  <c r="L66" i="7"/>
  <c r="K66" i="7"/>
  <c r="J66" i="7"/>
  <c r="O65" i="7"/>
  <c r="O64" i="7"/>
  <c r="O63" i="7"/>
  <c r="O62" i="7"/>
  <c r="O61" i="7"/>
  <c r="O60" i="7"/>
  <c r="O66" i="7" s="1"/>
  <c r="O67" i="7" s="1"/>
  <c r="O94" i="7" s="1"/>
  <c r="O59" i="7"/>
  <c r="O38" i="7"/>
  <c r="L11" i="7" s="1"/>
  <c r="O33" i="7"/>
  <c r="K11" i="7" s="1"/>
  <c r="O28" i="7"/>
  <c r="O23" i="7"/>
  <c r="J11" i="7"/>
  <c r="I11" i="7"/>
  <c r="G11" i="7"/>
  <c r="E11" i="7"/>
  <c r="C11" i="7"/>
  <c r="E6" i="7"/>
  <c r="E5" i="7"/>
  <c r="Q2" i="7"/>
  <c r="O97" i="6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38" i="6"/>
  <c r="O33" i="6"/>
  <c r="K11" i="6" s="1"/>
  <c r="O28" i="6"/>
  <c r="O23" i="6"/>
  <c r="L11" i="6"/>
  <c r="J11" i="6"/>
  <c r="I11" i="6"/>
  <c r="G11" i="6"/>
  <c r="E11" i="6"/>
  <c r="C11" i="6"/>
  <c r="E6" i="6"/>
  <c r="E5" i="6"/>
  <c r="Q2" i="6"/>
  <c r="O97" i="5"/>
  <c r="O89" i="5"/>
  <c r="J80" i="5"/>
  <c r="O79" i="5"/>
  <c r="O78" i="5"/>
  <c r="O81" i="5" s="1"/>
  <c r="O96" i="5" s="1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11" i="5" l="1"/>
  <c r="O66" i="5"/>
  <c r="O67" i="5" s="1"/>
  <c r="O94" i="5" s="1"/>
  <c r="O81" i="7"/>
  <c r="O96" i="7" s="1"/>
  <c r="O66" i="6"/>
  <c r="O67" i="6" s="1"/>
  <c r="O94" i="6" s="1"/>
  <c r="O41" i="7"/>
  <c r="O93" i="7" s="1"/>
  <c r="O98" i="7" s="1"/>
  <c r="O81" i="6"/>
  <c r="O96" i="6" s="1"/>
  <c r="O41" i="5"/>
  <c r="O93" i="5" s="1"/>
  <c r="O98" i="5" s="1"/>
  <c r="O41" i="6"/>
  <c r="O93" i="6" s="1"/>
  <c r="O98" i="6" s="1"/>
  <c r="O11" i="7"/>
  <c r="A6" i="4" l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5" l="1"/>
  <c r="E4" i="7"/>
  <c r="E4" i="6"/>
  <c r="E4" i="2"/>
  <c r="AC1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81" i="2" l="1"/>
  <c r="O96" i="2" s="1"/>
  <c r="O66" i="2"/>
  <c r="O67" i="2" s="1"/>
  <c r="O94" i="2" s="1"/>
  <c r="O73" i="2"/>
  <c r="O74" i="2" s="1"/>
  <c r="O95" i="2" s="1"/>
  <c r="O11" i="2"/>
  <c r="O93" i="2" l="1"/>
  <c r="O98" i="2" s="1"/>
</calcChain>
</file>

<file path=xl/sharedStrings.xml><?xml version="1.0" encoding="utf-8"?>
<sst xmlns="http://schemas.openxmlformats.org/spreadsheetml/2006/main" count="582" uniqueCount="210">
  <si>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</si>
  <si>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</si>
  <si>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</si>
  <si>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</si>
  <si>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</si>
  <si>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</si>
  <si>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</si>
  <si>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</si>
  <si>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</si>
  <si>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</si>
  <si>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</si>
  <si>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</si>
  <si>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</si>
  <si>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</si>
  <si>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</si>
  <si>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</si>
  <si>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</si>
  <si>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</si>
  <si>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</si>
  <si>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</si>
  <si>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</si>
  <si>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</si>
  <si>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</si>
  <si>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</si>
  <si>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</si>
  <si>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</si>
  <si>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</si>
  <si>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</si>
  <si>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</si>
  <si>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</si>
  <si>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</si>
  <si>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</si>
  <si>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</si>
  <si>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</si>
  <si>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</si>
  <si>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</si>
  <si>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</si>
  <si>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</si>
  <si>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</si>
  <si>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</si>
  <si>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</si>
  <si>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</si>
  <si>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</si>
  <si>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</si>
  <si>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</si>
  <si>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</si>
  <si>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</si>
  <si>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</si>
  <si>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</si>
  <si>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</si>
  <si>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</si>
  <si>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</si>
  <si>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</si>
  <si>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</si>
  <si>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</si>
  <si>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</si>
  <si>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</si>
  <si>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</si>
  <si>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</si>
  <si>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</si>
  <si>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</si>
  <si>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</si>
  <si>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</si>
  <si>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</si>
  <si>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</si>
  <si>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</si>
  <si>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</si>
  <si>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</si>
  <si>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</si>
  <si>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</si>
  <si>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</si>
  <si>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</si>
  <si>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</si>
  <si>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</si>
  <si>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</si>
  <si>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</si>
  <si>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</si>
  <si>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</si>
  <si>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</si>
  <si>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</si>
  <si>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</si>
  <si>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</si>
  <si>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</si>
  <si>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</si>
  <si>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</si>
  <si>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</si>
  <si>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</si>
  <si>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</si>
  <si>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</si>
  <si>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</si>
  <si>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</si>
  <si>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</si>
  <si>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</si>
  <si>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</si>
  <si>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</si>
  <si>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</si>
  <si>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</si>
  <si>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</si>
  <si>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</si>
  <si>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</si>
  <si>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</si>
  <si>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IBAGUÉ</t>
  </si>
  <si>
    <t>CHA-P-09-2</t>
  </si>
  <si>
    <t>CIENCIAS HUMANAS Y ARTES</t>
  </si>
  <si>
    <t>ARISTIZABAL RODRIGUEZ</t>
  </si>
  <si>
    <t>ERICK FERNANDO</t>
  </si>
  <si>
    <t>3132750696
2663312</t>
  </si>
  <si>
    <t>efaristizabalr@ut.edu.co</t>
  </si>
  <si>
    <t>CALLE 44 A No 5-75 APARTAMENTO 108. EDIFICIOABEDULES. BARRIOPIEDRAPINTADA ALTA</t>
  </si>
  <si>
    <t>ABOGADO - UNIVERSIDAD COOPERATIVA DE COLOMBIA - IBAGUÉ - 15/12/2009</t>
  </si>
  <si>
    <t>ESPECIALISTA EN SEGURIDAD SOCIAL - UNIVERSIDAD EXTERNADO DE COLOMBIA - BOGOTÁ - 03/06/2011</t>
  </si>
  <si>
    <t>MÁSTER UNIVERSITARIO EN DERECHO PRIVADO - UNIVERSIDAD COMPLUTENSE DE MADRID - ESPAÑA - 23/01/2013</t>
  </si>
  <si>
    <t>ZARTA MARTINEZ</t>
  </si>
  <si>
    <t>DIEGO FERNANDO</t>
  </si>
  <si>
    <t>3153368220
2682688</t>
  </si>
  <si>
    <t>dzm23@hotmail.com</t>
  </si>
  <si>
    <t xml:space="preserve">CARRERA 5 No 68-16 NIZA NORTE </t>
  </si>
  <si>
    <t>ABOGADO - UNIVERSIDAD COOPERATIVA DE COLOMBIA - IBAGUÉ - 15/03/2005</t>
  </si>
  <si>
    <t>ESPECIALISTA EN CIENCIAS ADMINISTRATIVAS Y CONSTITUCIONALES - UNIVERSIDAD CATOLICA DE COLOMBIA - IBAGUÉ - 08/05/2010</t>
  </si>
  <si>
    <t>MAGISTER EN ADMINISTRACION DE EMPRESAS CON ESPECIALIDAD EN GESTIÓN  DE LA CALIDAD, SEGURIDAD Y MEDIO AMBIENTE - UNIVERSIDAD DEL MAR (CHILE) - CHILE - 17/07/2013</t>
  </si>
  <si>
    <t>BELTRAN VASQUEZ</t>
  </si>
  <si>
    <t>DIANA CAROLINA</t>
  </si>
  <si>
    <t>3002241661
2662029</t>
  </si>
  <si>
    <t>dianabeltranv@gmail.com</t>
  </si>
  <si>
    <t>CRA 7a N 65a-02 APTO 202 EDIFICIO TORRELADERA</t>
  </si>
  <si>
    <t>ABOGADO - UNIVERSIDAD IBAGUÉ - IBAGUÉ - 30/10/2007</t>
  </si>
  <si>
    <t>ESPECIALISTA EN DERECHO PENAL - UNIVERSIDAD DE IBAGUÉ - IBAGUÉ - 09/11/2007
ESPECIALISTA EN DERECHO PENAL ECONÓMICO - UNIVERSIDAD DE CASTILLA LA MANCHA (ESPAÑA) - IBAGUÉ - 15/04/2008</t>
  </si>
  <si>
    <t>CANDIDATA MAGISTER DERECHO COMERCIAL - UNIVERSIDAD EXTERNADO DE COLOMBIA - BOGOTÁ - NO GRADUADA</t>
  </si>
  <si>
    <t>SUAREZ GAVIRIA</t>
  </si>
  <si>
    <t>JENNY ALEXANDRA</t>
  </si>
  <si>
    <t>3157673094
2782048</t>
  </si>
  <si>
    <t>jennyalexandrasuarez@gmail.com</t>
  </si>
  <si>
    <t>CR 7 No 8-39 APARTAMENTO 701 BARRIO BELÉN</t>
  </si>
  <si>
    <t>ABOGADO - UNIVERSIDAD COOPERATIVA DE COLOMBIA - IBAGUÉ - 26/07/2006</t>
  </si>
  <si>
    <t>ESPECIALISTA EN DERECHO ADMINISTRATIVO - BOGOTÁ - 24/03/2009</t>
  </si>
  <si>
    <t>PEÑA OCAMPO</t>
  </si>
  <si>
    <t>JHON JAIRO</t>
  </si>
  <si>
    <t>310292108
2642198</t>
  </si>
  <si>
    <t>jhonja19@gmail.com</t>
  </si>
  <si>
    <t>CARRERA 4 NUMERO 48-60 B/ PIEDRA PINTADA PARTE ALTA</t>
  </si>
  <si>
    <t>ABOGADO - UNIVERSIDAD COOPERATIVA DE COLOMBIA - IBAGUÉ - 14/03/2003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</si>
  <si>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</si>
  <si>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</si>
  <si>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FERRO BEDOYA</t>
  </si>
  <si>
    <t>CAMILO ALEJANDRO</t>
  </si>
  <si>
    <t>3214626711
2747293</t>
  </si>
  <si>
    <t>CAMILOFERROB@GMAIL.COM</t>
  </si>
  <si>
    <t>OFICINA VICERRECTORÍA ACADÉMICA DE LA UNIVERSIDAD DEL TOLIMA</t>
  </si>
  <si>
    <t>ABOGADO - UNIVERSIDAD COOPERATIVA DE COLOMBIA - IBAGUÉ - 16/07/2008</t>
  </si>
  <si>
    <t>MAGISTER EN DERECHO CON ÉNFASIS EN RESPOSABILIDAD CONTRACTUAL PÚBLICO Y PRIVADO - UNIVERSIDAD SANTO TOMAS DE AQUINO - BOGOTÁ - 02/10/2013</t>
  </si>
  <si>
    <t>CASTELLANOS AVENDAÑO</t>
  </si>
  <si>
    <t xml:space="preserve">CLAUDIA MILENA </t>
  </si>
  <si>
    <t>LOPEZ ERASO</t>
  </si>
  <si>
    <t xml:space="preserve">MARIO ANDRES </t>
  </si>
  <si>
    <t xml:space="preserve">CALLE 18 NO 112B 22 FONTIBON </t>
  </si>
  <si>
    <t xml:space="preserve">BODEUX </t>
  </si>
  <si>
    <t xml:space="preserve">FRANCIA </t>
  </si>
  <si>
    <t>ABOGADA - UNIVERSIDAD NACIONAL DE COLOMBIA- 13-09-2007</t>
  </si>
  <si>
    <t>ESPECIALISTA EN DERECHO PRIVADO ECONOMICO - UNIVERSIDAD NACIONAL DE COLOMBIA- 10-03-2008</t>
  </si>
  <si>
    <t>MAGISTER  EN DERECHO -UNIVERSIDAD NACIONAL DE COLOMBIA- 12-09-2013</t>
  </si>
  <si>
    <t>ELECTRONICO</t>
  </si>
  <si>
    <t>mlopezz@catie.ac.cr</t>
  </si>
  <si>
    <t>CALLE 12 BIS NO 29 22 SAN IGNACIO</t>
  </si>
  <si>
    <t>PASTO</t>
  </si>
  <si>
    <t>BIOLOGO CON ENFASIS EN ECOLOGIA - UNIVERSIDAD DE NARIÑO - 30-09-2000</t>
  </si>
  <si>
    <t>MAGISTER CIENCIA EN MANEJO Y CONSERVACION DE BOSQUES TROPICALES Y BIODIVERSIDAD - CENTRO AGRONOMICO TROPICAL DE INVESTIGACION Y ENSEÑANZA - 10-12-2004
MASTER UNIVERSITARIO EN CONSERVAION Y GESTION DEL MEDIO NATURAL- UNIVERSIDAD INTERNACIONAL DE ANDALUCIA - 13-04-2012</t>
  </si>
  <si>
    <t xml:space="preserve">DOCTORADO EN CONSERVACION Y GESTION DEL MEDIO NATURAL - ACTUALMENTE ESTUDIANDO </t>
  </si>
  <si>
    <t>CERTIFICADO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</si>
  <si>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</si>
  <si>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</si>
  <si>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</si>
  <si>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</si>
  <si>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</si>
  <si>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</si>
  <si>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</si>
  <si>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</si>
  <si>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</si>
  <si>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</si>
  <si>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</si>
  <si>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</si>
  <si>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ABOGADO CON MAESTRÍA O DOCTORADO EN EL ÁREA DE DERECHO PRIVADO. CON EXPERIENCIA PROFESIONAL EN EL ÁREA DE DERECHO PRIVADO NO MENOR A TRES AÑOS. CON EXPERIENCIA EN DOCENCIA UNIVERSITARIA.</t>
  </si>
  <si>
    <t xml:space="preserve">                                                      EVALUACIÓN DE LAS HOJAS DE VIDA PARA EL CUMPLIMIENTO DEL PERFIL DE LOS ASPIRANTES AL CÓDIGO DE CONCURSO CHA-P-09-2</t>
  </si>
  <si>
    <t>ZARTA MARTINEZ DIEGO FERNANDO</t>
  </si>
  <si>
    <t>BELTRAN VASQUEZ DIANA CAROLINA</t>
  </si>
  <si>
    <t>SUAREZ GAVIRIA JENNY ALEXANDRA</t>
  </si>
  <si>
    <t>CIENCIAS HUMANAS Y ARTES.</t>
  </si>
  <si>
    <t>ESPECIALISTA EN CIENCIAS ADMINISTRATIVAS Y CONSTITUCIONALES - UNIVERSIDAD CATOLICA DE COLOMBIA - IBAGUÉ - 08/05/2010 MAGISTER EN ADMINISTRACION DE EMPRESAS CON ESPECIALIDAD EN GESTIÓN  DE LA CALIDAD, SEGURIDAD Y MEDIO AMBIENTE - UNIVERSIDAD DEL MAR (CHILE) - CHILE - 17/07/2013</t>
  </si>
  <si>
    <t>ESPECIALISTA EN DERECHO PENAL - UNIVERSIDAD DE IBAGUÉ - IBAGUÉ - 09/11/2007
ESPECIALISTA EN DERECHO PENAL ECONÓMICO - UNIVERSIDAD DE CASTILLA LA MANCHA (ESPAÑA) - IBAGUÉ - 15/04/2008 CANDIDATA MAGISTER DERECHO COMERCIAL - UNIVERSIDAD EXTERNADO DE COLOMBIA - BOGOTÁ - NO GRADUADA</t>
  </si>
  <si>
    <t>PEÑA OCAMPO JHON JAIRO</t>
  </si>
  <si>
    <t>LOTERIA DEL TOLIMA 11 MESES:0,91 PUNTOS, DIRECTO DEPT ADMISNITRATIVO DE ASUNTOS JURIDICOS GOBERNACION DEL TOLIMA 36 MESES: 3 PUNTOS, ABOGADO COOPERATIVA TRANSPORTE MEGATAXI 36 MESES: 3 PUNTOS. SE ASIGNA EL MAXIMO DE PUNTOS.</t>
  </si>
  <si>
    <t>PROFESOR CATEDRATICO  UNIVERSIDAD COOPERATIVA DE COLOMBIA 3328 HORAS: 6,93 PUNTOS, PROFESOR CATEDRATICO UNIVERSIDAD DEL TOLIMA. SE ASIGAN EL MAXIMO DE PUNTOS.</t>
  </si>
  <si>
    <t>ARTICULO REVSIT AINDEXADA C MAGISTRO. 2012: 2 PUNTOS</t>
  </si>
  <si>
    <t>ESPECIALISTA EN DERECHO ADMINISTRATIVO - UNIVERSIDAD DEL ROSARIO - BOGOTÁ - 18/11/2005
ESPECIALISTA EN DERECHO PROBATORIO - UNIVERSIDAD CATÓLICA DE COLOMBIA - IBAGUÉ - 09/05/2009
ESPECIALISTA EN DERECHO DEL TRABAJO - UNIVERSIDAD NACIONAL DE COLOMBIA - BOGOTÁ - 18/08/2011  MAGISTER EN DERECHO CON ÉNFASIS EN RESPOSABILIDAD CONTRACTUAL Y EXTRACONTRACTUAL CIVIL Y DEL ESTADO - UNIVERSIDAD EXTERNADO DE COLOMBIA - BOGOTÁ - 27/01/2015</t>
  </si>
  <si>
    <t>FERRO BEDOYA CAMILO ALEJANDRO</t>
  </si>
  <si>
    <t>ARISTIZABAL RODRIGUEZ ERICK FERNANDO</t>
  </si>
  <si>
    <t>CASTELLANOS AVENDAÑO CLAUDIA MILENA</t>
  </si>
  <si>
    <t>ESPECIALISTA EN SEGURIDAD SOCIAL - UNIVERSIDAD EXTERNADO DE COLOMBIA - BOGOTÁ - 03/06/2011 MÁSTER UNIVERSITARIO EN DERECHO PRIVADO - UNIVERSIDAD COMPLUTENSE DE MADRID - ESPAÑA - 23/01/2013</t>
  </si>
  <si>
    <t>ABOGADO FERNANDO REYES VALENCIA: 9 MESES:0,75 PUNTOS,  JEFE RERGIONAL DERECHOY PROPIEDAD 36 MESES. 2,66 PUNTOS,  JUZGADO 2° PROMISCUO FLANDES 1 MES: 0,08 PUNTOS,  COMFENALCO 3 MESES: 0,29 PUNTOS, JUZGADO  9° CIVIL 3 MESES:0,25 PUNTOS. SE ASIGNA EL MAXIMO DE PUNTOS.</t>
  </si>
  <si>
    <t>PROFESOR CATEDRATICO UNIVERSIDAD COOPERATIVA 688 HORAS: 1,43 PUNTOS. PROFESOR CATEDRATICO UNIVERSIDAD DEL TOLIMA 692 HORAS. 1,44 PUNTOS</t>
  </si>
  <si>
    <t>ONCOMEDIC LIMITADA 57 MESES: 4,75 PUNTOS</t>
  </si>
  <si>
    <t>PROFESOR CATEDRATICO UNIVERSIDAD DEL TOLIMA 215 HORAS:0,44 PUNTOS, PROFESOR PLANTA MEDIO TIEMPO  UNIVERSIDAD COOPERATIVA 7 MESES: 0,31 PUNTOS. PROFESOR TIEMPO COMPLETO UNIVERSIDAD COOPERATIVA DE COLOMBIA 13 MESES: 1,08 PUNTOS</t>
  </si>
  <si>
    <t>CASTELANOS AVENDAÑO CLAUDIA MILENA</t>
  </si>
  <si>
    <t>ESPECIALISTA EN DERECHO PRIVADO ECONOMICO - UNIVERSIDAD NACIONAL DE COLOMBIA- 10-03-2008 MAGISTER  EN DERECHO -UNIVERSIDAD NACIONAL DE COLOMBIA- 12-09-2013</t>
  </si>
  <si>
    <t>SCARE. ABOGADA: 3 MESE.0,25 PUNTOS, UNIANDES 6 MESES: 0,5 PUNTOS, OFICINA DE ABOGADOS MARTHA GONZALEZ PEREZ 2 AÑOS: 2 PUNTOS. FISCALIA GENERAL DE LA NACION 1 MES:0,08 PUNTOS,  RAMA JUDICIAL ASESORA MAGSITRADO 2 AÑOS: 2 PUNTOS</t>
  </si>
  <si>
    <t>PORFESORA CATEDRATICA UNAL 928 HORAS. 1,9 PUNTOS, PROFESORA CATEDRATICA  UNIVERSIDAD AUTONOMA DE COLOMBIA 416 HORAS: 0,86 PUNTOS. PROFESORA CATEDRATIC AUNIVERSIDAD DEL ROSARIO 16 HORAS: 0,03 PUNTOS.</t>
  </si>
  <si>
    <t>LA CERTIFICAICON NO CUMPLE CON LOS TERMINOS DE REFERENCIA DEL CONCURSO</t>
  </si>
  <si>
    <t>PRESELECCIONADA</t>
  </si>
  <si>
    <t>VAC/BENÍTEZ/LUIS ALFONSO ARGÜELLO.</t>
  </si>
  <si>
    <r>
      <t xml:space="preserve">NO PRESELECCIONADO
</t>
    </r>
    <r>
      <rPr>
        <sz val="10"/>
        <rFont val="Arial"/>
        <family val="2"/>
      </rPr>
      <t>EL TITULO DE LA MAESTRIA NO ES EN AL AREA DEL CONCURSO</t>
    </r>
  </si>
  <si>
    <r>
      <t xml:space="preserve">NO PRESELECCIONADO
</t>
    </r>
    <r>
      <rPr>
        <sz val="10"/>
        <rFont val="Arial"/>
        <family val="2"/>
      </rPr>
      <t>NO POSEE TITULO DE MAESTRIA.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</si>
</sst>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4" fillId="0" borderId="6" xfId="3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6" fillId="0" borderId="47" xfId="0" applyFont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32" fillId="0" borderId="6" xfId="3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/>
    </xf>
    <xf numFmtId="0" fontId="26" fillId="0" borderId="0" xfId="0" applyFont="1"/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0" borderId="56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30" fillId="0" borderId="44" xfId="4" applyNumberFormat="1" applyFont="1" applyBorder="1" applyAlignment="1">
      <alignment horizontal="center" vertical="center" wrapText="1"/>
    </xf>
    <xf numFmtId="2" fontId="30" fillId="0" borderId="5" xfId="4" applyNumberFormat="1" applyFont="1" applyBorder="1" applyAlignment="1">
      <alignment horizontal="center" vertical="center" wrapText="1"/>
    </xf>
    <xf numFmtId="2" fontId="30" fillId="0" borderId="6" xfId="4" applyNumberFormat="1" applyFont="1" applyBorder="1" applyAlignment="1">
      <alignment horizontal="center" vertical="center" wrapText="1"/>
    </xf>
    <xf numFmtId="2" fontId="30" fillId="0" borderId="50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704850</xdr:colOff>
      <xdr:row>2</xdr:row>
      <xdr:rowOff>19050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3620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dianabeltranv@gmail.com" TargetMode="External"/><Relationship Id="rId7" Type="http://schemas.openxmlformats.org/officeDocument/2006/relationships/hyperlink" Target="mailto:mlopezz@catie.ac.cr" TargetMode="External"/><Relationship Id="rId2" Type="http://schemas.openxmlformats.org/officeDocument/2006/relationships/hyperlink" Target="mailto:dzm23@hotmail.com" TargetMode="External"/><Relationship Id="rId1" Type="http://schemas.openxmlformats.org/officeDocument/2006/relationships/hyperlink" Target="mailto:efaristizabalr@ut.edu.co" TargetMode="External"/><Relationship Id="rId6" Type="http://schemas.openxmlformats.org/officeDocument/2006/relationships/hyperlink" Target="mailto:CAMILOFERROB@GMAIL.COM" TargetMode="External"/><Relationship Id="rId5" Type="http://schemas.openxmlformats.org/officeDocument/2006/relationships/hyperlink" Target="mailto:jhonja19@gmail.com" TargetMode="External"/><Relationship Id="rId4" Type="http://schemas.openxmlformats.org/officeDocument/2006/relationships/hyperlink" Target="mailto:jennyalexandrasuarez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tabSelected="1" workbookViewId="0">
      <selection activeCell="B6" sqref="B6"/>
    </sheetView>
  </sheetViews>
  <sheetFormatPr baseColWidth="10" defaultRowHeight="14.4" x14ac:dyDescent="0.3"/>
  <cols>
    <col min="2" max="2" width="22.88671875" customWidth="1"/>
    <col min="3" max="3" width="20.44140625" customWidth="1"/>
    <col min="4" max="4" width="25.6640625" customWidth="1"/>
    <col min="5" max="5" width="28.6640625" customWidth="1"/>
    <col min="6" max="6" width="25" customWidth="1"/>
    <col min="8" max="8" width="16.5546875" customWidth="1"/>
    <col min="9" max="9" width="20.6640625" customWidth="1"/>
    <col min="10" max="10" width="22.33203125" customWidth="1"/>
  </cols>
  <sheetData>
    <row r="1" spans="1:10" ht="29.25" customHeight="1" x14ac:dyDescent="0.3">
      <c r="A1" s="214" t="s">
        <v>168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39.75" customHeight="1" x14ac:dyDescent="0.3">
      <c r="A2" s="215" t="s">
        <v>181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3.5" customHeight="1" thickBot="1" x14ac:dyDescent="0.35">
      <c r="A3" s="163"/>
      <c r="B3" s="163"/>
      <c r="C3" s="163"/>
      <c r="D3" s="163"/>
      <c r="E3" s="163"/>
      <c r="F3" s="163"/>
      <c r="G3" s="163"/>
      <c r="H3" s="163"/>
      <c r="I3" s="163"/>
      <c r="J3" s="163"/>
    </row>
    <row r="4" spans="1:10" ht="63.75" customHeight="1" thickBot="1" x14ac:dyDescent="0.35">
      <c r="A4" s="216" t="s">
        <v>169</v>
      </c>
      <c r="B4" s="216" t="s">
        <v>170</v>
      </c>
      <c r="C4" s="216" t="s">
        <v>171</v>
      </c>
      <c r="D4" s="218" t="s">
        <v>172</v>
      </c>
      <c r="E4" s="219"/>
      <c r="F4" s="220" t="s">
        <v>173</v>
      </c>
      <c r="G4" s="218" t="s">
        <v>174</v>
      </c>
      <c r="H4" s="219"/>
      <c r="I4" s="222" t="s">
        <v>175</v>
      </c>
      <c r="J4" s="220" t="s">
        <v>6</v>
      </c>
    </row>
    <row r="5" spans="1:10" ht="15" thickBot="1" x14ac:dyDescent="0.35">
      <c r="A5" s="217"/>
      <c r="B5" s="217"/>
      <c r="C5" s="217"/>
      <c r="D5" s="164" t="s">
        <v>7</v>
      </c>
      <c r="E5" s="164" t="s">
        <v>8</v>
      </c>
      <c r="F5" s="221"/>
      <c r="G5" s="165" t="s">
        <v>176</v>
      </c>
      <c r="H5" s="165" t="s">
        <v>177</v>
      </c>
      <c r="I5" s="223"/>
      <c r="J5" s="221"/>
    </row>
    <row r="6" spans="1:10" ht="255.6" customHeight="1" x14ac:dyDescent="0.3">
      <c r="A6" s="166">
        <f>+A5+1</f>
        <v>1</v>
      </c>
      <c r="B6" s="198" t="s">
        <v>188</v>
      </c>
      <c r="C6" s="206" t="s">
        <v>185</v>
      </c>
      <c r="D6" s="199" t="s">
        <v>140</v>
      </c>
      <c r="E6" s="199" t="s">
        <v>192</v>
      </c>
      <c r="F6" s="210" t="s">
        <v>180</v>
      </c>
      <c r="G6" s="167" t="s">
        <v>178</v>
      </c>
      <c r="H6" s="167"/>
      <c r="I6" s="168">
        <v>22</v>
      </c>
      <c r="J6" s="169" t="s">
        <v>179</v>
      </c>
    </row>
    <row r="7" spans="1:10" ht="149.4" customHeight="1" x14ac:dyDescent="0.3">
      <c r="A7" s="197">
        <v>2</v>
      </c>
      <c r="B7" s="171" t="s">
        <v>195</v>
      </c>
      <c r="C7" s="207"/>
      <c r="D7" s="120" t="s">
        <v>157</v>
      </c>
      <c r="E7" s="120" t="s">
        <v>202</v>
      </c>
      <c r="F7" s="211"/>
      <c r="G7" s="172" t="s">
        <v>178</v>
      </c>
      <c r="H7" s="172"/>
      <c r="I7" s="173">
        <v>15.37</v>
      </c>
      <c r="J7" s="174" t="s">
        <v>179</v>
      </c>
    </row>
    <row r="8" spans="1:10" ht="99" customHeight="1" x14ac:dyDescent="0.3">
      <c r="A8" s="170">
        <v>3</v>
      </c>
      <c r="B8" s="171" t="s">
        <v>193</v>
      </c>
      <c r="C8" s="208"/>
      <c r="D8" s="120" t="s">
        <v>148</v>
      </c>
      <c r="E8" s="120" t="s">
        <v>149</v>
      </c>
      <c r="F8" s="212"/>
      <c r="G8" s="172" t="s">
        <v>178</v>
      </c>
      <c r="H8" s="172"/>
      <c r="I8" s="173">
        <v>14.87</v>
      </c>
      <c r="J8" s="174" t="s">
        <v>206</v>
      </c>
    </row>
    <row r="9" spans="1:10" ht="156" customHeight="1" x14ac:dyDescent="0.3">
      <c r="A9" s="170">
        <v>4</v>
      </c>
      <c r="B9" s="171" t="s">
        <v>194</v>
      </c>
      <c r="C9" s="208"/>
      <c r="D9" s="120" t="s">
        <v>109</v>
      </c>
      <c r="E9" s="120" t="s">
        <v>196</v>
      </c>
      <c r="F9" s="212"/>
      <c r="G9" s="172" t="s">
        <v>178</v>
      </c>
      <c r="H9" s="172"/>
      <c r="I9" s="173">
        <v>14.58</v>
      </c>
      <c r="J9" s="174" t="s">
        <v>179</v>
      </c>
    </row>
    <row r="10" spans="1:10" ht="189" customHeight="1" x14ac:dyDescent="0.3">
      <c r="A10" s="170">
        <v>5</v>
      </c>
      <c r="B10" s="171" t="s">
        <v>182</v>
      </c>
      <c r="C10" s="208"/>
      <c r="D10" s="120" t="s">
        <v>117</v>
      </c>
      <c r="E10" s="120" t="s">
        <v>186</v>
      </c>
      <c r="F10" s="212"/>
      <c r="G10" s="172"/>
      <c r="H10" s="172" t="s">
        <v>178</v>
      </c>
      <c r="I10" s="173"/>
      <c r="J10" s="174" t="s">
        <v>208</v>
      </c>
    </row>
    <row r="11" spans="1:10" ht="194.4" customHeight="1" x14ac:dyDescent="0.3">
      <c r="A11" s="170">
        <v>6</v>
      </c>
      <c r="B11" s="171" t="s">
        <v>183</v>
      </c>
      <c r="C11" s="208"/>
      <c r="D11" s="120" t="s">
        <v>125</v>
      </c>
      <c r="E11" s="120" t="s">
        <v>187</v>
      </c>
      <c r="F11" s="212"/>
      <c r="G11" s="172"/>
      <c r="H11" s="172" t="s">
        <v>178</v>
      </c>
      <c r="I11" s="173"/>
      <c r="J11" s="174" t="s">
        <v>209</v>
      </c>
    </row>
    <row r="12" spans="1:10" ht="80.25" customHeight="1" thickBot="1" x14ac:dyDescent="0.35">
      <c r="A12" s="200">
        <v>7</v>
      </c>
      <c r="B12" s="201" t="s">
        <v>184</v>
      </c>
      <c r="C12" s="209"/>
      <c r="D12" s="202" t="s">
        <v>133</v>
      </c>
      <c r="E12" s="202" t="s">
        <v>134</v>
      </c>
      <c r="F12" s="213"/>
      <c r="G12" s="203"/>
      <c r="H12" s="203" t="s">
        <v>178</v>
      </c>
      <c r="I12" s="204"/>
      <c r="J12" s="205" t="s">
        <v>209</v>
      </c>
    </row>
    <row r="13" spans="1:10" ht="15.75" customHeight="1" x14ac:dyDescent="0.3">
      <c r="A13" s="175" t="s">
        <v>207</v>
      </c>
      <c r="B13" s="176"/>
      <c r="C13" s="176"/>
      <c r="D13" s="176"/>
      <c r="E13" s="176"/>
      <c r="F13" s="177"/>
      <c r="G13" s="178"/>
      <c r="H13" s="179"/>
      <c r="I13" s="180"/>
      <c r="J13" s="181"/>
    </row>
  </sheetData>
  <sheetProtection algorithmName="SHA-512" hashValue="pro6fWB9XtBZKexIAUf8CissBVMlOxXfoBZu9+0gfaGTbhGlZSLqJGjSxv0jK9DzyTwuoXkDX496pPukPjUGaQ==" saltValue="3K6lwP5D/F5kL+rqDJ4jpg==" spinCount="100000" sheet="1" objects="1" scenarios="1"/>
  <mergeCells count="12">
    <mergeCell ref="C6:C12"/>
    <mergeCell ref="F6:F12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H4" zoomScale="80" zoomScaleNormal="80" workbookViewId="0">
      <selection activeCell="M8" sqref="M8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7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27" t="s">
        <v>103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C1" s="119">
        <f>COUNTA(C:C)-1</f>
        <v>8</v>
      </c>
    </row>
    <row r="2" spans="1:29" ht="15" thickBot="1" x14ac:dyDescent="0.35">
      <c r="A2" s="227" t="s">
        <v>102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34" t="s">
        <v>93</v>
      </c>
      <c r="B3" s="231" t="s">
        <v>91</v>
      </c>
      <c r="C3" s="231" t="s">
        <v>92</v>
      </c>
      <c r="D3" s="231" t="s">
        <v>89</v>
      </c>
      <c r="E3" s="231" t="s">
        <v>90</v>
      </c>
      <c r="F3" s="231" t="s">
        <v>0</v>
      </c>
      <c r="G3" s="231" t="s">
        <v>1</v>
      </c>
      <c r="H3" s="231" t="s">
        <v>2</v>
      </c>
      <c r="I3" s="224" t="s">
        <v>3</v>
      </c>
      <c r="J3" s="224" t="s">
        <v>99</v>
      </c>
      <c r="K3" s="237" t="s">
        <v>4</v>
      </c>
      <c r="L3" s="238"/>
      <c r="M3" s="238"/>
      <c r="N3" s="239"/>
      <c r="O3" s="231" t="s">
        <v>5</v>
      </c>
      <c r="P3" s="231" t="s">
        <v>88</v>
      </c>
      <c r="Q3" s="224" t="s">
        <v>96</v>
      </c>
      <c r="R3" s="224" t="s">
        <v>97</v>
      </c>
      <c r="S3" s="231" t="s">
        <v>6</v>
      </c>
      <c r="T3" s="229" t="s">
        <v>16</v>
      </c>
      <c r="U3" s="229" t="s">
        <v>17</v>
      </c>
      <c r="V3" s="229" t="s">
        <v>18</v>
      </c>
      <c r="W3" s="229" t="s">
        <v>19</v>
      </c>
      <c r="X3" s="229" t="s">
        <v>20</v>
      </c>
      <c r="Y3" s="229" t="s">
        <v>21</v>
      </c>
      <c r="Z3" s="229" t="s">
        <v>22</v>
      </c>
      <c r="AA3" s="224" t="s">
        <v>94</v>
      </c>
    </row>
    <row r="4" spans="1:29" s="1" customFormat="1" ht="15.75" customHeight="1" thickBot="1" x14ac:dyDescent="0.35">
      <c r="A4" s="235"/>
      <c r="B4" s="232"/>
      <c r="C4" s="232"/>
      <c r="D4" s="232"/>
      <c r="E4" s="232"/>
      <c r="F4" s="232"/>
      <c r="G4" s="232"/>
      <c r="H4" s="232"/>
      <c r="I4" s="225"/>
      <c r="J4" s="225"/>
      <c r="K4" s="224" t="s">
        <v>7</v>
      </c>
      <c r="L4" s="121"/>
      <c r="M4" s="121" t="s">
        <v>8</v>
      </c>
      <c r="N4" s="122"/>
      <c r="O4" s="232"/>
      <c r="P4" s="232"/>
      <c r="Q4" s="225"/>
      <c r="R4" s="225"/>
      <c r="S4" s="232"/>
      <c r="T4" s="230"/>
      <c r="U4" s="230"/>
      <c r="V4" s="230"/>
      <c r="W4" s="230"/>
      <c r="X4" s="230"/>
      <c r="Y4" s="230"/>
      <c r="Z4" s="230"/>
      <c r="AA4" s="225"/>
    </row>
    <row r="5" spans="1:29" s="1" customFormat="1" ht="13.5" customHeight="1" thickBot="1" x14ac:dyDescent="0.35">
      <c r="A5" s="236"/>
      <c r="B5" s="233"/>
      <c r="C5" s="233"/>
      <c r="D5" s="233"/>
      <c r="E5" s="233"/>
      <c r="F5" s="233"/>
      <c r="G5" s="233"/>
      <c r="H5" s="233"/>
      <c r="I5" s="226"/>
      <c r="J5" s="226"/>
      <c r="K5" s="226"/>
      <c r="L5" s="122" t="s">
        <v>85</v>
      </c>
      <c r="M5" s="123" t="s">
        <v>86</v>
      </c>
      <c r="N5" s="123" t="s">
        <v>87</v>
      </c>
      <c r="O5" s="233"/>
      <c r="P5" s="233"/>
      <c r="Q5" s="226"/>
      <c r="R5" s="226"/>
      <c r="S5" s="233"/>
      <c r="T5" s="230"/>
      <c r="U5" s="230"/>
      <c r="V5" s="230"/>
      <c r="W5" s="230"/>
      <c r="X5" s="230"/>
      <c r="Y5" s="230"/>
      <c r="Z5" s="230"/>
      <c r="AA5" s="226"/>
    </row>
    <row r="6" spans="1:29" s="1" customFormat="1" ht="71.25" customHeight="1" x14ac:dyDescent="0.3">
      <c r="A6" s="126">
        <v>1</v>
      </c>
      <c r="B6" s="129" t="s">
        <v>98</v>
      </c>
      <c r="C6" s="120">
        <v>93404422</v>
      </c>
      <c r="D6" s="120" t="s">
        <v>104</v>
      </c>
      <c r="E6" s="120" t="s">
        <v>105</v>
      </c>
      <c r="F6" s="120" t="s">
        <v>106</v>
      </c>
      <c r="G6" s="150" t="s">
        <v>107</v>
      </c>
      <c r="H6" s="120" t="s">
        <v>108</v>
      </c>
      <c r="I6" s="120" t="s">
        <v>101</v>
      </c>
      <c r="J6" s="120"/>
      <c r="K6" s="120" t="s">
        <v>109</v>
      </c>
      <c r="L6" s="120" t="s">
        <v>110</v>
      </c>
      <c r="M6" s="120" t="s">
        <v>111</v>
      </c>
      <c r="N6" s="120"/>
      <c r="O6" s="120">
        <v>13</v>
      </c>
      <c r="P6" s="120" t="s">
        <v>100</v>
      </c>
      <c r="Q6" s="120">
        <v>0</v>
      </c>
      <c r="R6" s="120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71.25" customHeight="1" x14ac:dyDescent="0.3">
      <c r="A7" s="128">
        <v>2</v>
      </c>
      <c r="B7" s="129" t="s">
        <v>98</v>
      </c>
      <c r="C7" s="158">
        <v>93412697</v>
      </c>
      <c r="D7" s="120" t="s">
        <v>112</v>
      </c>
      <c r="E7" s="120" t="s">
        <v>113</v>
      </c>
      <c r="F7" s="120" t="s">
        <v>114</v>
      </c>
      <c r="G7" s="150" t="s">
        <v>115</v>
      </c>
      <c r="H7" s="120" t="s">
        <v>116</v>
      </c>
      <c r="I7" s="120" t="s">
        <v>101</v>
      </c>
      <c r="J7" s="120"/>
      <c r="K7" s="120" t="s">
        <v>117</v>
      </c>
      <c r="L7" s="120" t="s">
        <v>118</v>
      </c>
      <c r="M7" s="120" t="s">
        <v>119</v>
      </c>
      <c r="N7" s="120"/>
      <c r="O7" s="120">
        <v>24</v>
      </c>
      <c r="P7" s="120" t="s">
        <v>100</v>
      </c>
      <c r="Q7" s="120">
        <v>0</v>
      </c>
      <c r="R7" s="120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71.25" customHeight="1" x14ac:dyDescent="0.3">
      <c r="A8" s="128">
        <v>3</v>
      </c>
      <c r="B8" s="129" t="s">
        <v>98</v>
      </c>
      <c r="C8" s="120">
        <v>38363930</v>
      </c>
      <c r="D8" s="120" t="s">
        <v>120</v>
      </c>
      <c r="E8" s="120" t="s">
        <v>121</v>
      </c>
      <c r="F8" s="120" t="s">
        <v>122</v>
      </c>
      <c r="G8" s="150" t="s">
        <v>123</v>
      </c>
      <c r="H8" s="120" t="s">
        <v>124</v>
      </c>
      <c r="I8" s="120" t="s">
        <v>101</v>
      </c>
      <c r="J8" s="120"/>
      <c r="K8" s="120" t="s">
        <v>125</v>
      </c>
      <c r="L8" s="120" t="s">
        <v>126</v>
      </c>
      <c r="M8" s="120" t="s">
        <v>127</v>
      </c>
      <c r="N8" s="120"/>
      <c r="O8" s="120">
        <v>13</v>
      </c>
      <c r="P8" s="120" t="s">
        <v>100</v>
      </c>
      <c r="Q8" s="120">
        <v>0</v>
      </c>
      <c r="R8" s="120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71.25" customHeight="1" x14ac:dyDescent="0.3">
      <c r="A9" s="128">
        <v>4</v>
      </c>
      <c r="B9" s="129" t="s">
        <v>98</v>
      </c>
      <c r="C9" s="120">
        <v>28539625</v>
      </c>
      <c r="D9" s="120" t="s">
        <v>128</v>
      </c>
      <c r="E9" s="120" t="s">
        <v>129</v>
      </c>
      <c r="F9" s="120" t="s">
        <v>130</v>
      </c>
      <c r="G9" s="150" t="s">
        <v>131</v>
      </c>
      <c r="H9" s="120" t="s">
        <v>132</v>
      </c>
      <c r="I9" s="120" t="s">
        <v>101</v>
      </c>
      <c r="J9" s="120"/>
      <c r="K9" s="120" t="s">
        <v>133</v>
      </c>
      <c r="L9" s="120" t="s">
        <v>134</v>
      </c>
      <c r="M9" s="120"/>
      <c r="N9" s="120"/>
      <c r="O9" s="120">
        <v>16</v>
      </c>
      <c r="P9" s="120" t="s">
        <v>100</v>
      </c>
      <c r="Q9" s="120">
        <v>0</v>
      </c>
      <c r="R9" s="120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71.25" customHeight="1" x14ac:dyDescent="0.3">
      <c r="A10" s="128">
        <v>5</v>
      </c>
      <c r="B10" s="129" t="s">
        <v>98</v>
      </c>
      <c r="C10" s="120">
        <v>93407500</v>
      </c>
      <c r="D10" s="120" t="s">
        <v>135</v>
      </c>
      <c r="E10" s="120" t="s">
        <v>136</v>
      </c>
      <c r="F10" s="120" t="s">
        <v>137</v>
      </c>
      <c r="G10" s="150" t="s">
        <v>138</v>
      </c>
      <c r="H10" s="120" t="s">
        <v>139</v>
      </c>
      <c r="I10" s="120" t="s">
        <v>101</v>
      </c>
      <c r="J10" s="120"/>
      <c r="K10" s="120" t="s">
        <v>140</v>
      </c>
      <c r="L10" s="120" t="s">
        <v>141</v>
      </c>
      <c r="M10" s="120" t="s">
        <v>142</v>
      </c>
      <c r="N10" s="120"/>
      <c r="O10" s="120">
        <v>67</v>
      </c>
      <c r="P10" s="120" t="s">
        <v>100</v>
      </c>
      <c r="Q10" s="120">
        <v>0</v>
      </c>
      <c r="R10" s="120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71.25" customHeight="1" x14ac:dyDescent="0.3">
      <c r="A11" s="128">
        <v>6</v>
      </c>
      <c r="B11" s="129" t="s">
        <v>98</v>
      </c>
      <c r="C11" s="120">
        <v>5825606</v>
      </c>
      <c r="D11" s="120" t="s">
        <v>143</v>
      </c>
      <c r="E11" s="159" t="s">
        <v>144</v>
      </c>
      <c r="F11" s="159" t="s">
        <v>145</v>
      </c>
      <c r="G11" s="160" t="s">
        <v>146</v>
      </c>
      <c r="H11" s="159" t="s">
        <v>147</v>
      </c>
      <c r="I11" s="159" t="s">
        <v>101</v>
      </c>
      <c r="J11" s="159"/>
      <c r="K11" s="159" t="s">
        <v>148</v>
      </c>
      <c r="L11" s="159"/>
      <c r="M11" s="159" t="s">
        <v>149</v>
      </c>
      <c r="N11" s="161"/>
      <c r="O11" s="161">
        <v>17</v>
      </c>
      <c r="P11" s="120" t="s">
        <v>100</v>
      </c>
      <c r="Q11" s="120">
        <v>0</v>
      </c>
      <c r="R11" s="120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71.25" customHeight="1" x14ac:dyDescent="0.3">
      <c r="A12" s="128">
        <v>7</v>
      </c>
      <c r="B12" s="129" t="s">
        <v>98</v>
      </c>
      <c r="C12" s="120">
        <v>53030336</v>
      </c>
      <c r="D12" s="120" t="s">
        <v>150</v>
      </c>
      <c r="E12" s="120" t="s">
        <v>151</v>
      </c>
      <c r="F12" s="120"/>
      <c r="G12" s="150"/>
      <c r="H12" s="120" t="s">
        <v>154</v>
      </c>
      <c r="I12" s="120" t="s">
        <v>155</v>
      </c>
      <c r="J12" s="120" t="s">
        <v>156</v>
      </c>
      <c r="K12" s="120" t="s">
        <v>157</v>
      </c>
      <c r="L12" s="120" t="s">
        <v>158</v>
      </c>
      <c r="M12" s="120" t="s">
        <v>159</v>
      </c>
      <c r="N12" s="120"/>
      <c r="O12" s="120">
        <v>30</v>
      </c>
      <c r="P12" s="120" t="s">
        <v>160</v>
      </c>
      <c r="Q12" s="125"/>
      <c r="R12" s="125"/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187" customFormat="1" ht="100.5" customHeight="1" x14ac:dyDescent="0.3">
      <c r="A13" s="182">
        <v>8</v>
      </c>
      <c r="B13" s="162" t="s">
        <v>98</v>
      </c>
      <c r="C13" s="183">
        <v>98389149</v>
      </c>
      <c r="D13" s="183" t="s">
        <v>152</v>
      </c>
      <c r="E13" s="183" t="s">
        <v>153</v>
      </c>
      <c r="F13" s="183">
        <v>3174266982</v>
      </c>
      <c r="G13" s="184" t="s">
        <v>161</v>
      </c>
      <c r="H13" s="183" t="s">
        <v>162</v>
      </c>
      <c r="I13" s="183" t="s">
        <v>163</v>
      </c>
      <c r="J13" s="183"/>
      <c r="K13" s="183" t="s">
        <v>164</v>
      </c>
      <c r="L13" s="183"/>
      <c r="M13" s="183" t="s">
        <v>165</v>
      </c>
      <c r="N13" s="183" t="s">
        <v>166</v>
      </c>
      <c r="O13" s="183"/>
      <c r="P13" s="183" t="s">
        <v>167</v>
      </c>
      <c r="Q13" s="185"/>
      <c r="R13" s="185"/>
      <c r="S13" s="185"/>
      <c r="T13" s="182"/>
      <c r="U13" s="162"/>
      <c r="V13" s="162"/>
      <c r="W13" s="162"/>
      <c r="X13" s="162"/>
      <c r="Y13" s="162"/>
      <c r="Z13" s="162"/>
      <c r="AA13" s="186"/>
    </row>
    <row r="14" spans="1:29" s="2" customFormat="1" ht="71.25" customHeight="1" x14ac:dyDescent="0.3">
      <c r="A14" s="128">
        <v>10</v>
      </c>
      <c r="B14" s="129"/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1" customFormat="1" ht="71.25" customHeight="1" x14ac:dyDescent="0.3">
      <c r="A15" s="128">
        <v>11</v>
      </c>
      <c r="B15" s="129"/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31"/>
      <c r="U15" s="132"/>
      <c r="V15" s="132"/>
      <c r="W15" s="132"/>
      <c r="X15" s="132"/>
      <c r="Y15" s="132"/>
      <c r="Z15" s="132"/>
      <c r="AA15" s="133"/>
    </row>
    <row r="16" spans="1:29" s="2" customFormat="1" ht="71.25" customHeight="1" x14ac:dyDescent="0.3">
      <c r="A16" s="128">
        <v>12</v>
      </c>
      <c r="B16" s="129"/>
      <c r="C16" s="120"/>
      <c r="D16" s="120"/>
      <c r="E16" s="120"/>
      <c r="F16" s="120"/>
      <c r="G16" s="15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28"/>
      <c r="U16" s="129"/>
      <c r="V16" s="129"/>
      <c r="W16" s="129"/>
      <c r="X16" s="129"/>
      <c r="Y16" s="129"/>
      <c r="Z16" s="129"/>
      <c r="AA16" s="130"/>
    </row>
    <row r="17" spans="1:27" s="2" customFormat="1" ht="71.25" customHeight="1" x14ac:dyDescent="0.3">
      <c r="A17" s="128">
        <v>13</v>
      </c>
      <c r="B17" s="129"/>
      <c r="C17" s="120"/>
      <c r="D17" s="120"/>
      <c r="E17" s="120"/>
      <c r="F17" s="120"/>
      <c r="G17" s="15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71.25" customHeight="1" x14ac:dyDescent="0.3">
      <c r="A18" s="128">
        <v>14</v>
      </c>
      <c r="B18" s="129"/>
      <c r="C18" s="120"/>
      <c r="D18" s="120"/>
      <c r="E18" s="120"/>
      <c r="F18" s="120"/>
      <c r="G18" s="15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71.25" customHeight="1" x14ac:dyDescent="0.3">
      <c r="A19" s="128">
        <v>15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1" customFormat="1" ht="71.25" customHeight="1" x14ac:dyDescent="0.3">
      <c r="A20" s="128">
        <v>16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31"/>
      <c r="U20" s="132"/>
      <c r="V20" s="132"/>
      <c r="W20" s="132"/>
      <c r="X20" s="132"/>
      <c r="Y20" s="132"/>
      <c r="Z20" s="132"/>
      <c r="AA20" s="133"/>
    </row>
    <row r="21" spans="1:27" s="2" customFormat="1" ht="71.25" customHeight="1" x14ac:dyDescent="0.3">
      <c r="A21" s="128">
        <v>17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28"/>
      <c r="U21" s="129"/>
      <c r="V21" s="129"/>
      <c r="W21" s="129"/>
      <c r="X21" s="129"/>
      <c r="Y21" s="129"/>
      <c r="Z21" s="129"/>
      <c r="AA21" s="130"/>
    </row>
    <row r="22" spans="1:27" s="2" customFormat="1" ht="71.25" customHeight="1" x14ac:dyDescent="0.3">
      <c r="A22" s="128">
        <v>18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71.25" customHeight="1" x14ac:dyDescent="0.3">
      <c r="A23" s="128">
        <v>19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71.25" customHeight="1" x14ac:dyDescent="0.3">
      <c r="A24" s="128">
        <v>20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ht="71.25" customHeight="1" x14ac:dyDescent="0.25">
      <c r="A25" s="128">
        <v>21</v>
      </c>
      <c r="B25" s="129"/>
      <c r="C25" s="135"/>
      <c r="D25" s="135"/>
      <c r="E25" s="136"/>
      <c r="F25" s="136"/>
      <c r="G25" s="136"/>
      <c r="H25" s="136"/>
      <c r="I25" s="155"/>
      <c r="J25" s="136"/>
      <c r="K25" s="134"/>
      <c r="L25" s="134"/>
      <c r="M25" s="134"/>
      <c r="N25" s="134"/>
      <c r="O25" s="134"/>
      <c r="P25" s="134"/>
      <c r="Q25" s="137"/>
      <c r="R25" s="137"/>
      <c r="S25" s="137"/>
      <c r="T25" s="138"/>
      <c r="U25" s="134"/>
      <c r="V25" s="134"/>
      <c r="W25" s="134"/>
      <c r="X25" s="134"/>
      <c r="Y25" s="134"/>
      <c r="Z25" s="134"/>
      <c r="AA25" s="139"/>
    </row>
    <row r="26" spans="1:27" ht="71.25" customHeight="1" x14ac:dyDescent="0.25">
      <c r="A26" s="128">
        <v>22</v>
      </c>
      <c r="B26" s="129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ht="71.25" customHeight="1" x14ac:dyDescent="0.25">
      <c r="A27" s="128">
        <v>23</v>
      </c>
      <c r="B27" s="129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25">
      <c r="A28" s="128">
        <v>24</v>
      </c>
      <c r="B28" s="129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25">
      <c r="A29" s="128">
        <v>25</v>
      </c>
      <c r="B29" s="129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ht="15.6" x14ac:dyDescent="0.25">
      <c r="A30" s="128">
        <v>26</v>
      </c>
      <c r="B30" s="129"/>
      <c r="C30" s="135"/>
      <c r="D30" s="135"/>
      <c r="E30" s="140"/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x14ac:dyDescent="0.25">
      <c r="A31" s="128">
        <v>27</v>
      </c>
      <c r="B31" s="129"/>
      <c r="C31" s="135"/>
      <c r="D31" s="135"/>
      <c r="E31" s="136"/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25">
      <c r="A32" s="128">
        <v>28</v>
      </c>
      <c r="B32" s="129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25">
      <c r="A33" s="128">
        <v>29</v>
      </c>
      <c r="B33" s="129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25">
      <c r="A34" s="128">
        <v>30</v>
      </c>
      <c r="B34" s="129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25">
      <c r="A35" s="128">
        <v>31</v>
      </c>
      <c r="B35" s="129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25">
      <c r="A36" s="128">
        <v>32</v>
      </c>
      <c r="B36" s="129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25">
      <c r="A37" s="128">
        <v>33</v>
      </c>
      <c r="B37" s="129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25">
      <c r="A38" s="128">
        <v>34</v>
      </c>
      <c r="B38" s="129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25">
      <c r="A39" s="128">
        <v>35</v>
      </c>
      <c r="B39" s="129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25">
      <c r="A40" s="128">
        <v>36</v>
      </c>
      <c r="B40" s="129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25">
      <c r="A41" s="128">
        <v>37</v>
      </c>
      <c r="B41" s="129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25">
      <c r="A42" s="128">
        <v>38</v>
      </c>
      <c r="B42" s="129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25">
      <c r="A43" s="128">
        <v>39</v>
      </c>
      <c r="B43" s="129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25">
      <c r="A44" s="128">
        <v>40</v>
      </c>
      <c r="B44" s="129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25">
      <c r="A45" s="128">
        <v>41</v>
      </c>
      <c r="B45" s="129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25">
      <c r="A46" s="128">
        <v>42</v>
      </c>
      <c r="B46" s="129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25">
      <c r="A47" s="128">
        <v>43</v>
      </c>
      <c r="B47" s="129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25">
      <c r="A48" s="128">
        <v>44</v>
      </c>
      <c r="B48" s="129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25">
      <c r="A49" s="128">
        <v>45</v>
      </c>
      <c r="B49" s="129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25">
      <c r="A50" s="128">
        <v>46</v>
      </c>
      <c r="B50" s="129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25">
      <c r="A51" s="128">
        <v>47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25">
      <c r="A52" s="128">
        <v>48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25">
      <c r="A53" s="128">
        <v>49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ht="14.4" thickBot="1" x14ac:dyDescent="0.3">
      <c r="A54" s="141">
        <v>50</v>
      </c>
      <c r="B54" s="142"/>
      <c r="C54" s="143"/>
      <c r="D54" s="143"/>
      <c r="E54" s="144"/>
      <c r="F54" s="144"/>
      <c r="G54" s="144"/>
      <c r="H54" s="144"/>
      <c r="I54" s="156"/>
      <c r="J54" s="144"/>
      <c r="K54" s="142"/>
      <c r="L54" s="142"/>
      <c r="M54" s="142"/>
      <c r="N54" s="142"/>
      <c r="O54" s="142"/>
      <c r="P54" s="142"/>
      <c r="Q54" s="145"/>
      <c r="R54" s="145"/>
      <c r="S54" s="145"/>
      <c r="T54" s="146"/>
      <c r="U54" s="142"/>
      <c r="V54" s="142"/>
      <c r="W54" s="142"/>
      <c r="X54" s="142"/>
      <c r="Y54" s="142"/>
      <c r="Z54" s="142"/>
      <c r="AA54" s="147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3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8"/>
  <sheetViews>
    <sheetView zoomScaleNormal="100" workbookViewId="0">
      <selection activeCell="O11" sqref="O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5546875" style="6"/>
    <col min="9" max="9" width="13.44140625" style="6" customWidth="1"/>
    <col min="10" max="10" width="13.33203125" style="6" customWidth="1"/>
    <col min="11" max="12" width="12.44140625" style="6" customWidth="1"/>
    <col min="13" max="13" width="11.5546875" style="6"/>
    <col min="14" max="14" width="5.5546875" style="6" customWidth="1"/>
    <col min="15" max="15" width="14.5546875" style="6" customWidth="1"/>
    <col min="16" max="16" width="11.5546875" style="6"/>
    <col min="17" max="17" width="11.88671875" style="6" bestFit="1" customWidth="1"/>
    <col min="18" max="257" width="11.554687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554687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5546875" style="6"/>
    <col min="270" max="270" width="5.5546875" style="6" customWidth="1"/>
    <col min="271" max="271" width="14.109375" style="6" customWidth="1"/>
    <col min="272" max="513" width="11.554687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554687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5546875" style="6"/>
    <col min="526" max="526" width="5.5546875" style="6" customWidth="1"/>
    <col min="527" max="527" width="14.109375" style="6" customWidth="1"/>
    <col min="528" max="769" width="11.554687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554687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5546875" style="6"/>
    <col min="782" max="782" width="5.5546875" style="6" customWidth="1"/>
    <col min="783" max="783" width="14.109375" style="6" customWidth="1"/>
    <col min="784" max="1025" width="11.554687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554687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5546875" style="6"/>
    <col min="1038" max="1038" width="5.5546875" style="6" customWidth="1"/>
    <col min="1039" max="1039" width="14.109375" style="6" customWidth="1"/>
    <col min="1040" max="1281" width="11.554687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554687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5546875" style="6"/>
    <col min="1294" max="1294" width="5.5546875" style="6" customWidth="1"/>
    <col min="1295" max="1295" width="14.109375" style="6" customWidth="1"/>
    <col min="1296" max="1537" width="11.554687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554687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5546875" style="6"/>
    <col min="1550" max="1550" width="5.5546875" style="6" customWidth="1"/>
    <col min="1551" max="1551" width="14.109375" style="6" customWidth="1"/>
    <col min="1552" max="1793" width="11.554687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554687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5546875" style="6"/>
    <col min="1806" max="1806" width="5.5546875" style="6" customWidth="1"/>
    <col min="1807" max="1807" width="14.109375" style="6" customWidth="1"/>
    <col min="1808" max="2049" width="11.554687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554687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5546875" style="6"/>
    <col min="2062" max="2062" width="5.5546875" style="6" customWidth="1"/>
    <col min="2063" max="2063" width="14.109375" style="6" customWidth="1"/>
    <col min="2064" max="2305" width="11.554687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554687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5546875" style="6"/>
    <col min="2318" max="2318" width="5.5546875" style="6" customWidth="1"/>
    <col min="2319" max="2319" width="14.109375" style="6" customWidth="1"/>
    <col min="2320" max="2561" width="11.554687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554687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5546875" style="6"/>
    <col min="2574" max="2574" width="5.5546875" style="6" customWidth="1"/>
    <col min="2575" max="2575" width="14.109375" style="6" customWidth="1"/>
    <col min="2576" max="2817" width="11.554687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554687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5546875" style="6"/>
    <col min="2830" max="2830" width="5.5546875" style="6" customWidth="1"/>
    <col min="2831" max="2831" width="14.109375" style="6" customWidth="1"/>
    <col min="2832" max="3073" width="11.554687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554687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5546875" style="6"/>
    <col min="3086" max="3086" width="5.5546875" style="6" customWidth="1"/>
    <col min="3087" max="3087" width="14.109375" style="6" customWidth="1"/>
    <col min="3088" max="3329" width="11.554687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554687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5546875" style="6"/>
    <col min="3342" max="3342" width="5.5546875" style="6" customWidth="1"/>
    <col min="3343" max="3343" width="14.109375" style="6" customWidth="1"/>
    <col min="3344" max="3585" width="11.554687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554687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5546875" style="6"/>
    <col min="3598" max="3598" width="5.5546875" style="6" customWidth="1"/>
    <col min="3599" max="3599" width="14.109375" style="6" customWidth="1"/>
    <col min="3600" max="3841" width="11.554687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554687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5546875" style="6"/>
    <col min="3854" max="3854" width="5.5546875" style="6" customWidth="1"/>
    <col min="3855" max="3855" width="14.109375" style="6" customWidth="1"/>
    <col min="3856" max="4097" width="11.554687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554687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5546875" style="6"/>
    <col min="4110" max="4110" width="5.5546875" style="6" customWidth="1"/>
    <col min="4111" max="4111" width="14.109375" style="6" customWidth="1"/>
    <col min="4112" max="4353" width="11.554687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554687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5546875" style="6"/>
    <col min="4366" max="4366" width="5.5546875" style="6" customWidth="1"/>
    <col min="4367" max="4367" width="14.109375" style="6" customWidth="1"/>
    <col min="4368" max="4609" width="11.554687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554687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5546875" style="6"/>
    <col min="4622" max="4622" width="5.5546875" style="6" customWidth="1"/>
    <col min="4623" max="4623" width="14.109375" style="6" customWidth="1"/>
    <col min="4624" max="4865" width="11.554687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554687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5546875" style="6"/>
    <col min="4878" max="4878" width="5.5546875" style="6" customWidth="1"/>
    <col min="4879" max="4879" width="14.109375" style="6" customWidth="1"/>
    <col min="4880" max="5121" width="11.554687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554687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5546875" style="6"/>
    <col min="5134" max="5134" width="5.5546875" style="6" customWidth="1"/>
    <col min="5135" max="5135" width="14.109375" style="6" customWidth="1"/>
    <col min="5136" max="5377" width="11.554687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554687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5546875" style="6"/>
    <col min="5390" max="5390" width="5.5546875" style="6" customWidth="1"/>
    <col min="5391" max="5391" width="14.109375" style="6" customWidth="1"/>
    <col min="5392" max="5633" width="11.554687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554687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5546875" style="6"/>
    <col min="5646" max="5646" width="5.5546875" style="6" customWidth="1"/>
    <col min="5647" max="5647" width="14.109375" style="6" customWidth="1"/>
    <col min="5648" max="5889" width="11.554687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554687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5546875" style="6"/>
    <col min="5902" max="5902" width="5.5546875" style="6" customWidth="1"/>
    <col min="5903" max="5903" width="14.109375" style="6" customWidth="1"/>
    <col min="5904" max="6145" width="11.554687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554687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5546875" style="6"/>
    <col min="6158" max="6158" width="5.5546875" style="6" customWidth="1"/>
    <col min="6159" max="6159" width="14.109375" style="6" customWidth="1"/>
    <col min="6160" max="6401" width="11.554687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554687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5546875" style="6"/>
    <col min="6414" max="6414" width="5.5546875" style="6" customWidth="1"/>
    <col min="6415" max="6415" width="14.109375" style="6" customWidth="1"/>
    <col min="6416" max="6657" width="11.554687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554687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5546875" style="6"/>
    <col min="6670" max="6670" width="5.5546875" style="6" customWidth="1"/>
    <col min="6671" max="6671" width="14.109375" style="6" customWidth="1"/>
    <col min="6672" max="6913" width="11.554687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554687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5546875" style="6"/>
    <col min="6926" max="6926" width="5.5546875" style="6" customWidth="1"/>
    <col min="6927" max="6927" width="14.109375" style="6" customWidth="1"/>
    <col min="6928" max="7169" width="11.554687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554687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5546875" style="6"/>
    <col min="7182" max="7182" width="5.5546875" style="6" customWidth="1"/>
    <col min="7183" max="7183" width="14.109375" style="6" customWidth="1"/>
    <col min="7184" max="7425" width="11.554687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554687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5546875" style="6"/>
    <col min="7438" max="7438" width="5.5546875" style="6" customWidth="1"/>
    <col min="7439" max="7439" width="14.109375" style="6" customWidth="1"/>
    <col min="7440" max="7681" width="11.554687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554687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5546875" style="6"/>
    <col min="7694" max="7694" width="5.5546875" style="6" customWidth="1"/>
    <col min="7695" max="7695" width="14.109375" style="6" customWidth="1"/>
    <col min="7696" max="7937" width="11.554687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554687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5546875" style="6"/>
    <col min="7950" max="7950" width="5.5546875" style="6" customWidth="1"/>
    <col min="7951" max="7951" width="14.109375" style="6" customWidth="1"/>
    <col min="7952" max="8193" width="11.554687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554687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5546875" style="6"/>
    <col min="8206" max="8206" width="5.5546875" style="6" customWidth="1"/>
    <col min="8207" max="8207" width="14.109375" style="6" customWidth="1"/>
    <col min="8208" max="8449" width="11.554687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554687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5546875" style="6"/>
    <col min="8462" max="8462" width="5.5546875" style="6" customWidth="1"/>
    <col min="8463" max="8463" width="14.109375" style="6" customWidth="1"/>
    <col min="8464" max="8705" width="11.554687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554687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5546875" style="6"/>
    <col min="8718" max="8718" width="5.5546875" style="6" customWidth="1"/>
    <col min="8719" max="8719" width="14.109375" style="6" customWidth="1"/>
    <col min="8720" max="8961" width="11.554687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554687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5546875" style="6"/>
    <col min="8974" max="8974" width="5.5546875" style="6" customWidth="1"/>
    <col min="8975" max="8975" width="14.109375" style="6" customWidth="1"/>
    <col min="8976" max="9217" width="11.554687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554687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5546875" style="6"/>
    <col min="9230" max="9230" width="5.5546875" style="6" customWidth="1"/>
    <col min="9231" max="9231" width="14.109375" style="6" customWidth="1"/>
    <col min="9232" max="9473" width="11.554687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554687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5546875" style="6"/>
    <col min="9486" max="9486" width="5.5546875" style="6" customWidth="1"/>
    <col min="9487" max="9487" width="14.109375" style="6" customWidth="1"/>
    <col min="9488" max="9729" width="11.554687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554687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5546875" style="6"/>
    <col min="9742" max="9742" width="5.5546875" style="6" customWidth="1"/>
    <col min="9743" max="9743" width="14.109375" style="6" customWidth="1"/>
    <col min="9744" max="9985" width="11.554687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554687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5546875" style="6"/>
    <col min="9998" max="9998" width="5.5546875" style="6" customWidth="1"/>
    <col min="9999" max="9999" width="14.109375" style="6" customWidth="1"/>
    <col min="10000" max="10241" width="11.554687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554687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5546875" style="6"/>
    <col min="10254" max="10254" width="5.5546875" style="6" customWidth="1"/>
    <col min="10255" max="10255" width="14.109375" style="6" customWidth="1"/>
    <col min="10256" max="10497" width="11.554687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554687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5546875" style="6"/>
    <col min="10510" max="10510" width="5.5546875" style="6" customWidth="1"/>
    <col min="10511" max="10511" width="14.109375" style="6" customWidth="1"/>
    <col min="10512" max="10753" width="11.554687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554687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5546875" style="6"/>
    <col min="10766" max="10766" width="5.5546875" style="6" customWidth="1"/>
    <col min="10767" max="10767" width="14.109375" style="6" customWidth="1"/>
    <col min="10768" max="11009" width="11.554687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554687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5546875" style="6"/>
    <col min="11022" max="11022" width="5.5546875" style="6" customWidth="1"/>
    <col min="11023" max="11023" width="14.109375" style="6" customWidth="1"/>
    <col min="11024" max="11265" width="11.554687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554687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5546875" style="6"/>
    <col min="11278" max="11278" width="5.5546875" style="6" customWidth="1"/>
    <col min="11279" max="11279" width="14.109375" style="6" customWidth="1"/>
    <col min="11280" max="11521" width="11.554687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554687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5546875" style="6"/>
    <col min="11534" max="11534" width="5.5546875" style="6" customWidth="1"/>
    <col min="11535" max="11535" width="14.109375" style="6" customWidth="1"/>
    <col min="11536" max="11777" width="11.554687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554687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5546875" style="6"/>
    <col min="11790" max="11790" width="5.5546875" style="6" customWidth="1"/>
    <col min="11791" max="11791" width="14.109375" style="6" customWidth="1"/>
    <col min="11792" max="12033" width="11.554687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554687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5546875" style="6"/>
    <col min="12046" max="12046" width="5.5546875" style="6" customWidth="1"/>
    <col min="12047" max="12047" width="14.109375" style="6" customWidth="1"/>
    <col min="12048" max="12289" width="11.554687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554687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5546875" style="6"/>
    <col min="12302" max="12302" width="5.5546875" style="6" customWidth="1"/>
    <col min="12303" max="12303" width="14.109375" style="6" customWidth="1"/>
    <col min="12304" max="12545" width="11.554687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554687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5546875" style="6"/>
    <col min="12558" max="12558" width="5.5546875" style="6" customWidth="1"/>
    <col min="12559" max="12559" width="14.109375" style="6" customWidth="1"/>
    <col min="12560" max="12801" width="11.554687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554687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5546875" style="6"/>
    <col min="12814" max="12814" width="5.5546875" style="6" customWidth="1"/>
    <col min="12815" max="12815" width="14.109375" style="6" customWidth="1"/>
    <col min="12816" max="13057" width="11.554687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554687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5546875" style="6"/>
    <col min="13070" max="13070" width="5.5546875" style="6" customWidth="1"/>
    <col min="13071" max="13071" width="14.109375" style="6" customWidth="1"/>
    <col min="13072" max="13313" width="11.554687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554687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5546875" style="6"/>
    <col min="13326" max="13326" width="5.5546875" style="6" customWidth="1"/>
    <col min="13327" max="13327" width="14.109375" style="6" customWidth="1"/>
    <col min="13328" max="13569" width="11.554687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554687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5546875" style="6"/>
    <col min="13582" max="13582" width="5.5546875" style="6" customWidth="1"/>
    <col min="13583" max="13583" width="14.109375" style="6" customWidth="1"/>
    <col min="13584" max="13825" width="11.554687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554687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5546875" style="6"/>
    <col min="13838" max="13838" width="5.5546875" style="6" customWidth="1"/>
    <col min="13839" max="13839" width="14.109375" style="6" customWidth="1"/>
    <col min="13840" max="14081" width="11.554687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554687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5546875" style="6"/>
    <col min="14094" max="14094" width="5.5546875" style="6" customWidth="1"/>
    <col min="14095" max="14095" width="14.109375" style="6" customWidth="1"/>
    <col min="14096" max="14337" width="11.554687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554687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5546875" style="6"/>
    <col min="14350" max="14350" width="5.5546875" style="6" customWidth="1"/>
    <col min="14351" max="14351" width="14.109375" style="6" customWidth="1"/>
    <col min="14352" max="14593" width="11.554687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554687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5546875" style="6"/>
    <col min="14606" max="14606" width="5.5546875" style="6" customWidth="1"/>
    <col min="14607" max="14607" width="14.109375" style="6" customWidth="1"/>
    <col min="14608" max="14849" width="11.554687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554687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5546875" style="6"/>
    <col min="14862" max="14862" width="5.5546875" style="6" customWidth="1"/>
    <col min="14863" max="14863" width="14.109375" style="6" customWidth="1"/>
    <col min="14864" max="15105" width="11.554687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554687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5546875" style="6"/>
    <col min="15118" max="15118" width="5.5546875" style="6" customWidth="1"/>
    <col min="15119" max="15119" width="14.109375" style="6" customWidth="1"/>
    <col min="15120" max="15361" width="11.554687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554687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5546875" style="6"/>
    <col min="15374" max="15374" width="5.5546875" style="6" customWidth="1"/>
    <col min="15375" max="15375" width="14.109375" style="6" customWidth="1"/>
    <col min="15376" max="15617" width="11.554687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554687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5546875" style="6"/>
    <col min="15630" max="15630" width="5.5546875" style="6" customWidth="1"/>
    <col min="15631" max="15631" width="14.109375" style="6" customWidth="1"/>
    <col min="15632" max="15873" width="11.554687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554687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5546875" style="6"/>
    <col min="15886" max="15886" width="5.5546875" style="6" customWidth="1"/>
    <col min="15887" max="15887" width="14.109375" style="6" customWidth="1"/>
    <col min="15888" max="16129" width="11.554687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554687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5546875" style="6"/>
    <col min="16142" max="16142" width="5.5546875" style="6" customWidth="1"/>
    <col min="16143" max="16143" width="14.109375" style="6" customWidth="1"/>
    <col min="16144" max="16384" width="11.5546875" style="6"/>
  </cols>
  <sheetData>
    <row r="1" spans="1:17" ht="21.75" customHeight="1" thickBot="1" x14ac:dyDescent="0.35">
      <c r="A1" s="240"/>
      <c r="B1" s="241"/>
      <c r="C1" s="241"/>
      <c r="D1" s="241"/>
      <c r="E1" s="242"/>
      <c r="F1" s="249" t="s">
        <v>9</v>
      </c>
      <c r="G1" s="249"/>
      <c r="H1" s="249"/>
      <c r="I1" s="249"/>
      <c r="J1" s="249"/>
      <c r="K1" s="249"/>
      <c r="L1" s="249"/>
      <c r="M1" s="249"/>
      <c r="N1" s="249"/>
      <c r="O1" s="250"/>
    </row>
    <row r="2" spans="1:17" ht="45" customHeight="1" thickBot="1" x14ac:dyDescent="0.35">
      <c r="A2" s="243"/>
      <c r="B2" s="244"/>
      <c r="C2" s="244"/>
      <c r="D2" s="244"/>
      <c r="E2" s="245"/>
      <c r="F2" s="249" t="s">
        <v>10</v>
      </c>
      <c r="G2" s="249"/>
      <c r="H2" s="249"/>
      <c r="I2" s="249"/>
      <c r="J2" s="249"/>
      <c r="K2" s="249"/>
      <c r="L2" s="249"/>
      <c r="M2" s="249"/>
      <c r="N2" s="249"/>
      <c r="O2" s="250"/>
      <c r="Q2" s="152" t="e">
        <f ca="1">MID(CELL("nombrearchivo",'PEÑA OCAMPO JHON JAIRO'!#REF!),FIND("]", CELL("nombrearchivo",'PEÑA OCAMPO JHON JAIRO'!#REF!),1)+1,LEN(CELL("nombrearchivo",'PEÑA OCAMPO JHON JAIRO'!#REF!))-FIND("]",CELL("nombrearchivo",'PEÑA OCAMPO JHON JAIRO'!#REF!),1))</f>
        <v>#REF!</v>
      </c>
    </row>
    <row r="3" spans="1:17" ht="19.5" customHeight="1" thickBot="1" x14ac:dyDescent="0.35">
      <c r="A3" s="246"/>
      <c r="B3" s="247"/>
      <c r="C3" s="247"/>
      <c r="D3" s="247"/>
      <c r="E3" s="248"/>
      <c r="F3" s="249" t="s">
        <v>95</v>
      </c>
      <c r="G3" s="249"/>
      <c r="H3" s="249"/>
      <c r="I3" s="249"/>
      <c r="J3" s="249"/>
      <c r="K3" s="249"/>
      <c r="L3" s="249"/>
      <c r="M3" s="249"/>
      <c r="N3" s="249"/>
      <c r="O3" s="250"/>
      <c r="Q3" s="152"/>
    </row>
    <row r="4" spans="1:17" ht="15.6" x14ac:dyDescent="0.3">
      <c r="A4" s="251" t="s">
        <v>11</v>
      </c>
      <c r="B4" s="252"/>
      <c r="C4" s="252"/>
      <c r="D4" s="252"/>
      <c r="E4" s="253" t="str">
        <f>GENERAL!AC$2</f>
        <v>PLANTA</v>
      </c>
      <c r="F4" s="253"/>
      <c r="G4" s="253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56" t="s">
        <v>12</v>
      </c>
      <c r="B5" s="257"/>
      <c r="C5" s="257"/>
      <c r="D5" s="257"/>
      <c r="E5" s="258" t="str">
        <f>GENERAL!A$2</f>
        <v>CHA-P-09-2</v>
      </c>
      <c r="F5" s="258"/>
      <c r="G5" s="25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56" t="s">
        <v>13</v>
      </c>
      <c r="B6" s="257"/>
      <c r="C6" s="257"/>
      <c r="D6" s="257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272" t="s">
        <v>15</v>
      </c>
      <c r="B9" s="273"/>
      <c r="C9" s="276" t="s">
        <v>16</v>
      </c>
      <c r="D9" s="191"/>
      <c r="E9" s="278" t="s">
        <v>17</v>
      </c>
      <c r="F9" s="279"/>
      <c r="G9" s="278" t="s">
        <v>18</v>
      </c>
      <c r="H9" s="279"/>
      <c r="I9" s="254" t="s">
        <v>19</v>
      </c>
      <c r="J9" s="254" t="s">
        <v>20</v>
      </c>
      <c r="K9" s="254" t="s">
        <v>21</v>
      </c>
      <c r="L9" s="262" t="s">
        <v>22</v>
      </c>
      <c r="M9" s="264"/>
      <c r="N9" s="264"/>
      <c r="O9" s="266" t="s">
        <v>23</v>
      </c>
    </row>
    <row r="10" spans="1:17" ht="31.5" customHeight="1" thickBot="1" x14ac:dyDescent="0.35">
      <c r="A10" s="274"/>
      <c r="B10" s="275"/>
      <c r="C10" s="277"/>
      <c r="D10" s="188"/>
      <c r="E10" s="277"/>
      <c r="F10" s="280"/>
      <c r="G10" s="277"/>
      <c r="H10" s="280"/>
      <c r="I10" s="255"/>
      <c r="J10" s="255"/>
      <c r="K10" s="255"/>
      <c r="L10" s="263"/>
      <c r="M10" s="265"/>
      <c r="N10" s="265"/>
      <c r="O10" s="267"/>
    </row>
    <row r="11" spans="1:17" ht="44.25" customHeight="1" thickBot="1" x14ac:dyDescent="0.35">
      <c r="A11" s="268" t="s">
        <v>188</v>
      </c>
      <c r="B11" s="269"/>
      <c r="C11" s="189">
        <f>O15</f>
        <v>4</v>
      </c>
      <c r="D11" s="190"/>
      <c r="E11" s="270">
        <f>O17</f>
        <v>3</v>
      </c>
      <c r="F11" s="271"/>
      <c r="G11" s="270">
        <f>O19</f>
        <v>3</v>
      </c>
      <c r="H11" s="271"/>
      <c r="I11" s="19">
        <f>O21</f>
        <v>0</v>
      </c>
      <c r="J11" s="19">
        <f>O28</f>
        <v>5</v>
      </c>
      <c r="K11" s="19">
        <f>O33</f>
        <v>5</v>
      </c>
      <c r="L11" s="20">
        <f>O38</f>
        <v>2</v>
      </c>
      <c r="M11" s="21"/>
      <c r="N11" s="21"/>
      <c r="O11" s="22">
        <f>IF( SUM(C11:L11)&lt;=30,SUM(C11:L11),"EXCEDE LOS 30 PUNTOS")</f>
        <v>22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4" t="s">
        <v>24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6"/>
      <c r="O13" s="25" t="s">
        <v>25</v>
      </c>
    </row>
    <row r="14" spans="1:17" ht="23.4" thickBot="1" x14ac:dyDescent="0.35">
      <c r="A14" s="281" t="s">
        <v>26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3"/>
      <c r="N14" s="7"/>
      <c r="O14" s="24"/>
    </row>
    <row r="15" spans="1:17" ht="31.5" customHeight="1" thickBot="1" x14ac:dyDescent="0.35">
      <c r="A15" s="287" t="s">
        <v>27</v>
      </c>
      <c r="B15" s="288"/>
      <c r="C15" s="26"/>
      <c r="D15" s="289" t="s">
        <v>140</v>
      </c>
      <c r="E15" s="290"/>
      <c r="F15" s="290"/>
      <c r="G15" s="290"/>
      <c r="H15" s="290"/>
      <c r="I15" s="290"/>
      <c r="J15" s="290"/>
      <c r="K15" s="290"/>
      <c r="L15" s="290"/>
      <c r="M15" s="291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2" t="s">
        <v>28</v>
      </c>
      <c r="B17" s="293"/>
      <c r="C17" s="7"/>
      <c r="D17" s="32"/>
      <c r="E17" s="294" t="s">
        <v>141</v>
      </c>
      <c r="F17" s="295"/>
      <c r="G17" s="295"/>
      <c r="H17" s="295"/>
      <c r="I17" s="295"/>
      <c r="J17" s="295"/>
      <c r="K17" s="295"/>
      <c r="L17" s="295"/>
      <c r="M17" s="296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2" t="s">
        <v>29</v>
      </c>
      <c r="B19" s="293"/>
      <c r="C19" s="26"/>
      <c r="D19" s="195"/>
      <c r="E19" s="295" t="s">
        <v>142</v>
      </c>
      <c r="F19" s="295"/>
      <c r="G19" s="295"/>
      <c r="H19" s="295"/>
      <c r="I19" s="295"/>
      <c r="J19" s="295"/>
      <c r="K19" s="295"/>
      <c r="L19" s="295"/>
      <c r="M19" s="296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2" t="s">
        <v>30</v>
      </c>
      <c r="B21" s="293"/>
      <c r="C21" s="26"/>
      <c r="D21" s="297"/>
      <c r="E21" s="298"/>
      <c r="F21" s="298"/>
      <c r="G21" s="298"/>
      <c r="H21" s="298"/>
      <c r="I21" s="298"/>
      <c r="J21" s="298"/>
      <c r="K21" s="298"/>
      <c r="L21" s="298"/>
      <c r="M21" s="299"/>
      <c r="N21" s="27"/>
      <c r="O21" s="28">
        <v>0</v>
      </c>
    </row>
    <row r="22" spans="1:18" ht="16.2" thickBot="1" x14ac:dyDescent="0.35">
      <c r="A22" s="34"/>
      <c r="B22" s="35"/>
      <c r="C22" s="19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6"/>
      <c r="O22" s="38"/>
    </row>
    <row r="23" spans="1:18" ht="18.600000000000001" thickTop="1" thickBot="1" x14ac:dyDescent="0.35">
      <c r="A23" s="300" t="s">
        <v>31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  <c r="N23" s="7"/>
      <c r="O23" s="151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81" t="s">
        <v>32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3"/>
      <c r="N25" s="7"/>
      <c r="O25" s="38"/>
    </row>
    <row r="26" spans="1:18" ht="105" customHeight="1" thickBot="1" x14ac:dyDescent="0.35">
      <c r="A26" s="287" t="s">
        <v>33</v>
      </c>
      <c r="B26" s="288"/>
      <c r="C26" s="26"/>
      <c r="D26" s="289" t="s">
        <v>189</v>
      </c>
      <c r="E26" s="290"/>
      <c r="F26" s="290"/>
      <c r="G26" s="290"/>
      <c r="H26" s="290"/>
      <c r="I26" s="290"/>
      <c r="J26" s="290"/>
      <c r="K26" s="290"/>
      <c r="L26" s="290"/>
      <c r="M26" s="291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9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6"/>
      <c r="O27" s="38"/>
    </row>
    <row r="28" spans="1:18" ht="18.600000000000001" thickTop="1" thickBot="1" x14ac:dyDescent="0.35">
      <c r="A28" s="300" t="s">
        <v>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19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81" t="s">
        <v>35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43"/>
      <c r="O30" s="38"/>
    </row>
    <row r="31" spans="1:18" ht="104.25" customHeight="1" thickBot="1" x14ac:dyDescent="0.35">
      <c r="A31" s="287" t="s">
        <v>36</v>
      </c>
      <c r="B31" s="288"/>
      <c r="C31" s="26"/>
      <c r="D31" s="289" t="s">
        <v>190</v>
      </c>
      <c r="E31" s="290"/>
      <c r="F31" s="290"/>
      <c r="G31" s="290"/>
      <c r="H31" s="290"/>
      <c r="I31" s="290"/>
      <c r="J31" s="290"/>
      <c r="K31" s="290"/>
      <c r="L31" s="290"/>
      <c r="M31" s="291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0" t="s">
        <v>37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196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81" t="s">
        <v>38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3"/>
      <c r="N35" s="7"/>
      <c r="O35" s="38"/>
    </row>
    <row r="36" spans="1:15" ht="105" customHeight="1" thickBot="1" x14ac:dyDescent="0.35">
      <c r="A36" s="292" t="s">
        <v>39</v>
      </c>
      <c r="B36" s="293"/>
      <c r="C36" s="26"/>
      <c r="D36" s="289" t="s">
        <v>191</v>
      </c>
      <c r="E36" s="290"/>
      <c r="F36" s="290"/>
      <c r="G36" s="290"/>
      <c r="H36" s="290"/>
      <c r="I36" s="290"/>
      <c r="J36" s="290"/>
      <c r="K36" s="290"/>
      <c r="L36" s="290"/>
      <c r="M36" s="291"/>
      <c r="N36" s="27"/>
      <c r="O36" s="28">
        <v>2</v>
      </c>
    </row>
    <row r="37" spans="1:15" ht="16.2" thickBot="1" x14ac:dyDescent="0.35">
      <c r="A37" s="34"/>
      <c r="B37" s="35"/>
      <c r="C37" s="19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6"/>
      <c r="O37" s="38"/>
    </row>
    <row r="38" spans="1:15" ht="18.600000000000001" thickTop="1" thickBot="1" x14ac:dyDescent="0.35">
      <c r="A38" s="300" t="s">
        <v>40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196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3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  <c r="N41" s="46"/>
      <c r="O41" s="47">
        <f>IF((O23+O28+O33+O38)&lt;=30,(O23+O28+O33+O38),"ERROR EXCEDE LOS 30 PUNTOS")</f>
        <v>22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6" t="s">
        <v>43</v>
      </c>
      <c r="B58" s="307"/>
      <c r="C58" s="307"/>
      <c r="D58" s="307"/>
      <c r="E58" s="307"/>
      <c r="F58" s="309"/>
      <c r="G58" s="309"/>
      <c r="H58" s="310"/>
      <c r="I58" s="51" t="s">
        <v>44</v>
      </c>
      <c r="J58" s="52" t="s">
        <v>45</v>
      </c>
      <c r="K58" s="192" t="s">
        <v>46</v>
      </c>
      <c r="L58" s="54" t="s">
        <v>47</v>
      </c>
      <c r="M58" s="193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11" t="s">
        <v>49</v>
      </c>
      <c r="C59" s="311"/>
      <c r="D59" s="311"/>
      <c r="E59" s="311"/>
      <c r="F59" s="312"/>
      <c r="G59" s="312"/>
      <c r="H59" s="312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13" t="s">
        <v>51</v>
      </c>
      <c r="C60" s="314"/>
      <c r="D60" s="314"/>
      <c r="E60" s="314"/>
      <c r="F60" s="315"/>
      <c r="G60" s="315"/>
      <c r="H60" s="31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14" t="s">
        <v>52</v>
      </c>
      <c r="C61" s="314"/>
      <c r="D61" s="314"/>
      <c r="E61" s="314"/>
      <c r="F61" s="315"/>
      <c r="G61" s="315"/>
      <c r="H61" s="31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14" t="s">
        <v>54</v>
      </c>
      <c r="C62" s="314"/>
      <c r="D62" s="314"/>
      <c r="E62" s="314"/>
      <c r="F62" s="315"/>
      <c r="G62" s="315"/>
      <c r="H62" s="31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14" t="s">
        <v>55</v>
      </c>
      <c r="C63" s="314"/>
      <c r="D63" s="314"/>
      <c r="E63" s="314"/>
      <c r="F63" s="315"/>
      <c r="G63" s="315"/>
      <c r="H63" s="31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14" t="s">
        <v>56</v>
      </c>
      <c r="C64" s="314"/>
      <c r="D64" s="314"/>
      <c r="E64" s="314"/>
      <c r="F64" s="315"/>
      <c r="G64" s="315"/>
      <c r="H64" s="31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16" t="s">
        <v>58</v>
      </c>
      <c r="C65" s="316"/>
      <c r="D65" s="316"/>
      <c r="E65" s="316"/>
      <c r="F65" s="317"/>
      <c r="G65" s="317"/>
      <c r="H65" s="31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6" t="s">
        <v>61</v>
      </c>
      <c r="B69" s="307"/>
      <c r="C69" s="307"/>
      <c r="D69" s="307"/>
      <c r="E69" s="307"/>
      <c r="F69" s="307"/>
      <c r="G69" s="307"/>
      <c r="H69" s="308"/>
      <c r="I69" s="76" t="s">
        <v>44</v>
      </c>
      <c r="J69" s="52" t="s">
        <v>45</v>
      </c>
      <c r="K69" s="192" t="s">
        <v>46</v>
      </c>
      <c r="L69" s="54" t="s">
        <v>47</v>
      </c>
      <c r="M69" s="193"/>
      <c r="N69" s="7"/>
      <c r="O69" s="55" t="s">
        <v>48</v>
      </c>
    </row>
    <row r="70" spans="1:15" ht="16.8" thickTop="1" thickBot="1" x14ac:dyDescent="0.35">
      <c r="A70" s="56">
        <v>1</v>
      </c>
      <c r="B70" s="328" t="s">
        <v>62</v>
      </c>
      <c r="C70" s="328"/>
      <c r="D70" s="328"/>
      <c r="E70" s="328"/>
      <c r="F70" s="312"/>
      <c r="G70" s="312"/>
      <c r="H70" s="312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13" t="s">
        <v>64</v>
      </c>
      <c r="C71" s="313"/>
      <c r="D71" s="313"/>
      <c r="E71" s="313"/>
      <c r="F71" s="315"/>
      <c r="G71" s="315"/>
      <c r="H71" s="31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29" t="s">
        <v>65</v>
      </c>
      <c r="C72" s="329"/>
      <c r="D72" s="329"/>
      <c r="E72" s="329"/>
      <c r="F72" s="317"/>
      <c r="G72" s="317"/>
      <c r="H72" s="31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7" t="s">
        <v>66</v>
      </c>
      <c r="C73" s="330"/>
      <c r="D73" s="330"/>
      <c r="E73" s="330"/>
      <c r="F73" s="330"/>
      <c r="G73" s="330"/>
      <c r="H73" s="330"/>
      <c r="I73" s="288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31" t="s">
        <v>67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3"/>
      <c r="M74" s="80"/>
      <c r="N74" s="43"/>
      <c r="O74" s="75">
        <f>O73/3</f>
        <v>0</v>
      </c>
    </row>
    <row r="75" spans="1:15" ht="18.600000000000001" thickTop="1" thickBot="1" x14ac:dyDescent="0.35">
      <c r="A75" s="334"/>
      <c r="B75" s="335"/>
      <c r="C75" s="335"/>
      <c r="D75" s="335"/>
      <c r="E75" s="335"/>
      <c r="F75" s="335"/>
      <c r="G75" s="335"/>
      <c r="H75" s="335"/>
      <c r="I75" s="335"/>
      <c r="J75" s="335"/>
      <c r="K75" s="336"/>
      <c r="L75" s="336"/>
      <c r="M75" s="80"/>
      <c r="N75" s="43"/>
      <c r="O75" s="194"/>
    </row>
    <row r="76" spans="1:15" ht="27" thickBot="1" x14ac:dyDescent="0.35">
      <c r="A76" s="337" t="s">
        <v>68</v>
      </c>
      <c r="B76" s="338"/>
      <c r="C76" s="338"/>
      <c r="D76" s="338"/>
      <c r="E76" s="338"/>
      <c r="F76" s="338"/>
      <c r="G76" s="338"/>
      <c r="H76" s="339"/>
      <c r="I76" s="91" t="s">
        <v>44</v>
      </c>
      <c r="J76" s="55" t="s">
        <v>45</v>
      </c>
      <c r="K76" s="193"/>
      <c r="L76" s="193"/>
      <c r="M76" s="80"/>
      <c r="N76" s="43"/>
      <c r="O76" s="92" t="s">
        <v>48</v>
      </c>
    </row>
    <row r="77" spans="1:15" ht="16.2" thickBot="1" x14ac:dyDescent="0.35">
      <c r="A77" s="93">
        <v>1</v>
      </c>
      <c r="B77" s="340" t="s">
        <v>69</v>
      </c>
      <c r="C77" s="340"/>
      <c r="D77" s="340"/>
      <c r="E77" s="340"/>
      <c r="F77" s="341"/>
      <c r="G77" s="342"/>
      <c r="H77" s="34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13" t="s">
        <v>70</v>
      </c>
      <c r="C78" s="313"/>
      <c r="D78" s="313"/>
      <c r="E78" s="313"/>
      <c r="F78" s="315"/>
      <c r="G78" s="344"/>
      <c r="H78" s="34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29" t="s">
        <v>71</v>
      </c>
      <c r="C79" s="329"/>
      <c r="D79" s="329"/>
      <c r="E79" s="329"/>
      <c r="F79" s="317"/>
      <c r="G79" s="346"/>
      <c r="H79" s="34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48" t="s">
        <v>72</v>
      </c>
      <c r="B80" s="349"/>
      <c r="C80" s="349"/>
      <c r="D80" s="349"/>
      <c r="E80" s="349"/>
      <c r="F80" s="349"/>
      <c r="G80" s="349"/>
      <c r="H80" s="349"/>
      <c r="I80" s="35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25" t="s">
        <v>73</v>
      </c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7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6" t="s">
        <v>75</v>
      </c>
      <c r="B86" s="357"/>
      <c r="C86" s="357"/>
      <c r="D86" s="357"/>
      <c r="E86" s="357"/>
      <c r="F86" s="358"/>
      <c r="G86" s="358"/>
      <c r="H86" s="359"/>
      <c r="I86" s="91" t="s">
        <v>44</v>
      </c>
      <c r="J86" s="193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60" t="s">
        <v>76</v>
      </c>
      <c r="C87" s="361"/>
      <c r="D87" s="361"/>
      <c r="E87" s="361"/>
      <c r="F87" s="362"/>
      <c r="G87" s="362"/>
      <c r="H87" s="36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4" t="s">
        <v>78</v>
      </c>
      <c r="B89" s="365"/>
      <c r="C89" s="365"/>
      <c r="D89" s="365"/>
      <c r="E89" s="365"/>
      <c r="F89" s="365"/>
      <c r="G89" s="365"/>
      <c r="H89" s="365"/>
      <c r="I89" s="365"/>
      <c r="J89" s="365"/>
      <c r="K89" s="366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7" t="s">
        <v>79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9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70" t="s">
        <v>23</v>
      </c>
      <c r="B93" s="371"/>
      <c r="C93" s="371"/>
      <c r="D93" s="371"/>
      <c r="E93" s="371"/>
      <c r="F93" s="371"/>
      <c r="G93" s="371"/>
      <c r="H93" s="371"/>
      <c r="I93" s="371"/>
      <c r="J93" s="371"/>
      <c r="K93" s="372"/>
      <c r="L93" s="109"/>
      <c r="M93" s="109"/>
      <c r="N93" s="110"/>
      <c r="O93" s="111">
        <f>O41</f>
        <v>22</v>
      </c>
    </row>
    <row r="94" spans="1:15" ht="17.399999999999999" x14ac:dyDescent="0.3">
      <c r="A94" s="373" t="s">
        <v>80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5"/>
      <c r="L94" s="109"/>
      <c r="M94" s="109"/>
      <c r="N94" s="110"/>
      <c r="O94" s="112">
        <f>O67</f>
        <v>0</v>
      </c>
    </row>
    <row r="95" spans="1:15" ht="17.399999999999999" x14ac:dyDescent="0.3">
      <c r="A95" s="373" t="s">
        <v>81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5"/>
      <c r="L95" s="109"/>
      <c r="M95" s="109"/>
      <c r="N95" s="110"/>
      <c r="O95" s="113">
        <f>O74</f>
        <v>0</v>
      </c>
    </row>
    <row r="96" spans="1:15" ht="17.399999999999999" x14ac:dyDescent="0.3">
      <c r="A96" s="373" t="s">
        <v>82</v>
      </c>
      <c r="B96" s="374"/>
      <c r="C96" s="374"/>
      <c r="D96" s="374"/>
      <c r="E96" s="374"/>
      <c r="F96" s="374"/>
      <c r="G96" s="374"/>
      <c r="H96" s="374"/>
      <c r="I96" s="374"/>
      <c r="J96" s="374"/>
      <c r="K96" s="375"/>
      <c r="L96" s="109"/>
      <c r="M96" s="109"/>
      <c r="N96" s="110"/>
      <c r="O96" s="114">
        <f>O81</f>
        <v>0</v>
      </c>
    </row>
    <row r="97" spans="1:15" ht="18" thickBot="1" x14ac:dyDescent="0.35">
      <c r="A97" s="376" t="s">
        <v>83</v>
      </c>
      <c r="B97" s="377"/>
      <c r="C97" s="377"/>
      <c r="D97" s="377"/>
      <c r="E97" s="377"/>
      <c r="F97" s="377"/>
      <c r="G97" s="377"/>
      <c r="H97" s="377"/>
      <c r="I97" s="377"/>
      <c r="J97" s="377"/>
      <c r="K97" s="378"/>
      <c r="L97" s="109"/>
      <c r="M97" s="109"/>
      <c r="N97" s="110"/>
      <c r="O97" s="114">
        <f>O87</f>
        <v>0</v>
      </c>
    </row>
    <row r="98" spans="1:15" ht="24" thickTop="1" thickBot="1" x14ac:dyDescent="0.35">
      <c r="A98" s="351" t="s">
        <v>84</v>
      </c>
      <c r="B98" s="352"/>
      <c r="C98" s="352"/>
      <c r="D98" s="352"/>
      <c r="E98" s="352"/>
      <c r="F98" s="352"/>
      <c r="G98" s="352"/>
      <c r="H98" s="352"/>
      <c r="I98" s="352"/>
      <c r="J98" s="352"/>
      <c r="K98" s="353"/>
      <c r="L98" s="115"/>
      <c r="M98" s="116"/>
      <c r="N98" s="117"/>
      <c r="O98" s="118">
        <f>SUM(O93:O97)</f>
        <v>22</v>
      </c>
    </row>
  </sheetData>
  <sheetProtection algorithmName="SHA-512" hashValue="64yC/zPd6Hy1k2R6KmOR0iQm01VJtH1SllrVaQ8J+LZOT9HzzagN0Q9Sg5ndTZWKyYDx6m0qnHnhcBIYOU8+Rw==" saltValue="YEZPuFmJOl63wclHhq/8E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11:B11"/>
    <mergeCell ref="E11:F11"/>
    <mergeCell ref="G11:H11"/>
    <mergeCell ref="A9:B10"/>
    <mergeCell ref="C9:C10"/>
    <mergeCell ref="E9:F10"/>
    <mergeCell ref="G9:H10"/>
    <mergeCell ref="I9:I10"/>
    <mergeCell ref="J9:J10"/>
    <mergeCell ref="A5:D5"/>
    <mergeCell ref="E5:G5"/>
    <mergeCell ref="A6:D6"/>
    <mergeCell ref="A8:O8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O31" sqref="O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5546875" style="6"/>
    <col min="9" max="9" width="13.44140625" style="6" customWidth="1"/>
    <col min="10" max="10" width="13.33203125" style="6" customWidth="1"/>
    <col min="11" max="12" width="12.44140625" style="6" customWidth="1"/>
    <col min="13" max="13" width="11.5546875" style="6"/>
    <col min="14" max="14" width="5.5546875" style="6" customWidth="1"/>
    <col min="15" max="15" width="14.5546875" style="6" customWidth="1"/>
    <col min="16" max="16" width="11.5546875" style="6"/>
    <col min="17" max="17" width="11.88671875" style="6" bestFit="1" customWidth="1"/>
    <col min="18" max="257" width="11.554687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554687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5546875" style="6"/>
    <col min="270" max="270" width="5.5546875" style="6" customWidth="1"/>
    <col min="271" max="271" width="14.109375" style="6" customWidth="1"/>
    <col min="272" max="513" width="11.554687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554687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5546875" style="6"/>
    <col min="526" max="526" width="5.5546875" style="6" customWidth="1"/>
    <col min="527" max="527" width="14.109375" style="6" customWidth="1"/>
    <col min="528" max="769" width="11.554687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554687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5546875" style="6"/>
    <col min="782" max="782" width="5.5546875" style="6" customWidth="1"/>
    <col min="783" max="783" width="14.109375" style="6" customWidth="1"/>
    <col min="784" max="1025" width="11.554687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554687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5546875" style="6"/>
    <col min="1038" max="1038" width="5.5546875" style="6" customWidth="1"/>
    <col min="1039" max="1039" width="14.109375" style="6" customWidth="1"/>
    <col min="1040" max="1281" width="11.554687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554687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5546875" style="6"/>
    <col min="1294" max="1294" width="5.5546875" style="6" customWidth="1"/>
    <col min="1295" max="1295" width="14.109375" style="6" customWidth="1"/>
    <col min="1296" max="1537" width="11.554687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554687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5546875" style="6"/>
    <col min="1550" max="1550" width="5.5546875" style="6" customWidth="1"/>
    <col min="1551" max="1551" width="14.109375" style="6" customWidth="1"/>
    <col min="1552" max="1793" width="11.554687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554687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5546875" style="6"/>
    <col min="1806" max="1806" width="5.5546875" style="6" customWidth="1"/>
    <col min="1807" max="1807" width="14.109375" style="6" customWidth="1"/>
    <col min="1808" max="2049" width="11.554687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554687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5546875" style="6"/>
    <col min="2062" max="2062" width="5.5546875" style="6" customWidth="1"/>
    <col min="2063" max="2063" width="14.109375" style="6" customWidth="1"/>
    <col min="2064" max="2305" width="11.554687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554687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5546875" style="6"/>
    <col min="2318" max="2318" width="5.5546875" style="6" customWidth="1"/>
    <col min="2319" max="2319" width="14.109375" style="6" customWidth="1"/>
    <col min="2320" max="2561" width="11.554687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554687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5546875" style="6"/>
    <col min="2574" max="2574" width="5.5546875" style="6" customWidth="1"/>
    <col min="2575" max="2575" width="14.109375" style="6" customWidth="1"/>
    <col min="2576" max="2817" width="11.554687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554687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5546875" style="6"/>
    <col min="2830" max="2830" width="5.5546875" style="6" customWidth="1"/>
    <col min="2831" max="2831" width="14.109375" style="6" customWidth="1"/>
    <col min="2832" max="3073" width="11.554687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554687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5546875" style="6"/>
    <col min="3086" max="3086" width="5.5546875" style="6" customWidth="1"/>
    <col min="3087" max="3087" width="14.109375" style="6" customWidth="1"/>
    <col min="3088" max="3329" width="11.554687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554687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5546875" style="6"/>
    <col min="3342" max="3342" width="5.5546875" style="6" customWidth="1"/>
    <col min="3343" max="3343" width="14.109375" style="6" customWidth="1"/>
    <col min="3344" max="3585" width="11.554687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554687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5546875" style="6"/>
    <col min="3598" max="3598" width="5.5546875" style="6" customWidth="1"/>
    <col min="3599" max="3599" width="14.109375" style="6" customWidth="1"/>
    <col min="3600" max="3841" width="11.554687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554687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5546875" style="6"/>
    <col min="3854" max="3854" width="5.5546875" style="6" customWidth="1"/>
    <col min="3855" max="3855" width="14.109375" style="6" customWidth="1"/>
    <col min="3856" max="4097" width="11.554687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554687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5546875" style="6"/>
    <col min="4110" max="4110" width="5.5546875" style="6" customWidth="1"/>
    <col min="4111" max="4111" width="14.109375" style="6" customWidth="1"/>
    <col min="4112" max="4353" width="11.554687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554687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5546875" style="6"/>
    <col min="4366" max="4366" width="5.5546875" style="6" customWidth="1"/>
    <col min="4367" max="4367" width="14.109375" style="6" customWidth="1"/>
    <col min="4368" max="4609" width="11.554687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554687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5546875" style="6"/>
    <col min="4622" max="4622" width="5.5546875" style="6" customWidth="1"/>
    <col min="4623" max="4623" width="14.109375" style="6" customWidth="1"/>
    <col min="4624" max="4865" width="11.554687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554687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5546875" style="6"/>
    <col min="4878" max="4878" width="5.5546875" style="6" customWidth="1"/>
    <col min="4879" max="4879" width="14.109375" style="6" customWidth="1"/>
    <col min="4880" max="5121" width="11.554687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554687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5546875" style="6"/>
    <col min="5134" max="5134" width="5.5546875" style="6" customWidth="1"/>
    <col min="5135" max="5135" width="14.109375" style="6" customWidth="1"/>
    <col min="5136" max="5377" width="11.554687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554687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5546875" style="6"/>
    <col min="5390" max="5390" width="5.5546875" style="6" customWidth="1"/>
    <col min="5391" max="5391" width="14.109375" style="6" customWidth="1"/>
    <col min="5392" max="5633" width="11.554687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554687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5546875" style="6"/>
    <col min="5646" max="5646" width="5.5546875" style="6" customWidth="1"/>
    <col min="5647" max="5647" width="14.109375" style="6" customWidth="1"/>
    <col min="5648" max="5889" width="11.554687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554687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5546875" style="6"/>
    <col min="5902" max="5902" width="5.5546875" style="6" customWidth="1"/>
    <col min="5903" max="5903" width="14.109375" style="6" customWidth="1"/>
    <col min="5904" max="6145" width="11.554687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554687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5546875" style="6"/>
    <col min="6158" max="6158" width="5.5546875" style="6" customWidth="1"/>
    <col min="6159" max="6159" width="14.109375" style="6" customWidth="1"/>
    <col min="6160" max="6401" width="11.554687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554687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5546875" style="6"/>
    <col min="6414" max="6414" width="5.5546875" style="6" customWidth="1"/>
    <col min="6415" max="6415" width="14.109375" style="6" customWidth="1"/>
    <col min="6416" max="6657" width="11.554687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554687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5546875" style="6"/>
    <col min="6670" max="6670" width="5.5546875" style="6" customWidth="1"/>
    <col min="6671" max="6671" width="14.109375" style="6" customWidth="1"/>
    <col min="6672" max="6913" width="11.554687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554687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5546875" style="6"/>
    <col min="6926" max="6926" width="5.5546875" style="6" customWidth="1"/>
    <col min="6927" max="6927" width="14.109375" style="6" customWidth="1"/>
    <col min="6928" max="7169" width="11.554687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554687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5546875" style="6"/>
    <col min="7182" max="7182" width="5.5546875" style="6" customWidth="1"/>
    <col min="7183" max="7183" width="14.109375" style="6" customWidth="1"/>
    <col min="7184" max="7425" width="11.554687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554687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5546875" style="6"/>
    <col min="7438" max="7438" width="5.5546875" style="6" customWidth="1"/>
    <col min="7439" max="7439" width="14.109375" style="6" customWidth="1"/>
    <col min="7440" max="7681" width="11.554687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554687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5546875" style="6"/>
    <col min="7694" max="7694" width="5.5546875" style="6" customWidth="1"/>
    <col min="7695" max="7695" width="14.109375" style="6" customWidth="1"/>
    <col min="7696" max="7937" width="11.554687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554687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5546875" style="6"/>
    <col min="7950" max="7950" width="5.5546875" style="6" customWidth="1"/>
    <col min="7951" max="7951" width="14.109375" style="6" customWidth="1"/>
    <col min="7952" max="8193" width="11.554687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554687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5546875" style="6"/>
    <col min="8206" max="8206" width="5.5546875" style="6" customWidth="1"/>
    <col min="8207" max="8207" width="14.109375" style="6" customWidth="1"/>
    <col min="8208" max="8449" width="11.554687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554687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5546875" style="6"/>
    <col min="8462" max="8462" width="5.5546875" style="6" customWidth="1"/>
    <col min="8463" max="8463" width="14.109375" style="6" customWidth="1"/>
    <col min="8464" max="8705" width="11.554687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554687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5546875" style="6"/>
    <col min="8718" max="8718" width="5.5546875" style="6" customWidth="1"/>
    <col min="8719" max="8719" width="14.109375" style="6" customWidth="1"/>
    <col min="8720" max="8961" width="11.554687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554687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5546875" style="6"/>
    <col min="8974" max="8974" width="5.5546875" style="6" customWidth="1"/>
    <col min="8975" max="8975" width="14.109375" style="6" customWidth="1"/>
    <col min="8976" max="9217" width="11.554687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554687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5546875" style="6"/>
    <col min="9230" max="9230" width="5.5546875" style="6" customWidth="1"/>
    <col min="9231" max="9231" width="14.109375" style="6" customWidth="1"/>
    <col min="9232" max="9473" width="11.554687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554687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5546875" style="6"/>
    <col min="9486" max="9486" width="5.5546875" style="6" customWidth="1"/>
    <col min="9487" max="9487" width="14.109375" style="6" customWidth="1"/>
    <col min="9488" max="9729" width="11.554687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554687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5546875" style="6"/>
    <col min="9742" max="9742" width="5.5546875" style="6" customWidth="1"/>
    <col min="9743" max="9743" width="14.109375" style="6" customWidth="1"/>
    <col min="9744" max="9985" width="11.554687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554687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5546875" style="6"/>
    <col min="9998" max="9998" width="5.5546875" style="6" customWidth="1"/>
    <col min="9999" max="9999" width="14.109375" style="6" customWidth="1"/>
    <col min="10000" max="10241" width="11.554687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554687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5546875" style="6"/>
    <col min="10254" max="10254" width="5.5546875" style="6" customWidth="1"/>
    <col min="10255" max="10255" width="14.109375" style="6" customWidth="1"/>
    <col min="10256" max="10497" width="11.554687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554687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5546875" style="6"/>
    <col min="10510" max="10510" width="5.5546875" style="6" customWidth="1"/>
    <col min="10511" max="10511" width="14.109375" style="6" customWidth="1"/>
    <col min="10512" max="10753" width="11.554687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554687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5546875" style="6"/>
    <col min="10766" max="10766" width="5.5546875" style="6" customWidth="1"/>
    <col min="10767" max="10767" width="14.109375" style="6" customWidth="1"/>
    <col min="10768" max="11009" width="11.554687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554687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5546875" style="6"/>
    <col min="11022" max="11022" width="5.5546875" style="6" customWidth="1"/>
    <col min="11023" max="11023" width="14.109375" style="6" customWidth="1"/>
    <col min="11024" max="11265" width="11.554687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554687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5546875" style="6"/>
    <col min="11278" max="11278" width="5.5546875" style="6" customWidth="1"/>
    <col min="11279" max="11279" width="14.109375" style="6" customWidth="1"/>
    <col min="11280" max="11521" width="11.554687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554687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5546875" style="6"/>
    <col min="11534" max="11534" width="5.5546875" style="6" customWidth="1"/>
    <col min="11535" max="11535" width="14.109375" style="6" customWidth="1"/>
    <col min="11536" max="11777" width="11.554687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554687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5546875" style="6"/>
    <col min="11790" max="11790" width="5.5546875" style="6" customWidth="1"/>
    <col min="11791" max="11791" width="14.109375" style="6" customWidth="1"/>
    <col min="11792" max="12033" width="11.554687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554687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5546875" style="6"/>
    <col min="12046" max="12046" width="5.5546875" style="6" customWidth="1"/>
    <col min="12047" max="12047" width="14.109375" style="6" customWidth="1"/>
    <col min="12048" max="12289" width="11.554687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554687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5546875" style="6"/>
    <col min="12302" max="12302" width="5.5546875" style="6" customWidth="1"/>
    <col min="12303" max="12303" width="14.109375" style="6" customWidth="1"/>
    <col min="12304" max="12545" width="11.554687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554687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5546875" style="6"/>
    <col min="12558" max="12558" width="5.5546875" style="6" customWidth="1"/>
    <col min="12559" max="12559" width="14.109375" style="6" customWidth="1"/>
    <col min="12560" max="12801" width="11.554687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554687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5546875" style="6"/>
    <col min="12814" max="12814" width="5.5546875" style="6" customWidth="1"/>
    <col min="12815" max="12815" width="14.109375" style="6" customWidth="1"/>
    <col min="12816" max="13057" width="11.554687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554687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5546875" style="6"/>
    <col min="13070" max="13070" width="5.5546875" style="6" customWidth="1"/>
    <col min="13071" max="13071" width="14.109375" style="6" customWidth="1"/>
    <col min="13072" max="13313" width="11.554687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554687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5546875" style="6"/>
    <col min="13326" max="13326" width="5.5546875" style="6" customWidth="1"/>
    <col min="13327" max="13327" width="14.109375" style="6" customWidth="1"/>
    <col min="13328" max="13569" width="11.554687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554687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5546875" style="6"/>
    <col min="13582" max="13582" width="5.5546875" style="6" customWidth="1"/>
    <col min="13583" max="13583" width="14.109375" style="6" customWidth="1"/>
    <col min="13584" max="13825" width="11.554687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554687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5546875" style="6"/>
    <col min="13838" max="13838" width="5.5546875" style="6" customWidth="1"/>
    <col min="13839" max="13839" width="14.109375" style="6" customWidth="1"/>
    <col min="13840" max="14081" width="11.554687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554687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5546875" style="6"/>
    <col min="14094" max="14094" width="5.5546875" style="6" customWidth="1"/>
    <col min="14095" max="14095" width="14.109375" style="6" customWidth="1"/>
    <col min="14096" max="14337" width="11.554687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554687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5546875" style="6"/>
    <col min="14350" max="14350" width="5.5546875" style="6" customWidth="1"/>
    <col min="14351" max="14351" width="14.109375" style="6" customWidth="1"/>
    <col min="14352" max="14593" width="11.554687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554687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5546875" style="6"/>
    <col min="14606" max="14606" width="5.5546875" style="6" customWidth="1"/>
    <col min="14607" max="14607" width="14.109375" style="6" customWidth="1"/>
    <col min="14608" max="14849" width="11.554687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554687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5546875" style="6"/>
    <col min="14862" max="14862" width="5.5546875" style="6" customWidth="1"/>
    <col min="14863" max="14863" width="14.109375" style="6" customWidth="1"/>
    <col min="14864" max="15105" width="11.554687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554687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5546875" style="6"/>
    <col min="15118" max="15118" width="5.5546875" style="6" customWidth="1"/>
    <col min="15119" max="15119" width="14.109375" style="6" customWidth="1"/>
    <col min="15120" max="15361" width="11.554687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554687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5546875" style="6"/>
    <col min="15374" max="15374" width="5.5546875" style="6" customWidth="1"/>
    <col min="15375" max="15375" width="14.109375" style="6" customWidth="1"/>
    <col min="15376" max="15617" width="11.554687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554687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5546875" style="6"/>
    <col min="15630" max="15630" width="5.5546875" style="6" customWidth="1"/>
    <col min="15631" max="15631" width="14.109375" style="6" customWidth="1"/>
    <col min="15632" max="15873" width="11.554687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554687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5546875" style="6"/>
    <col min="15886" max="15886" width="5.5546875" style="6" customWidth="1"/>
    <col min="15887" max="15887" width="14.109375" style="6" customWidth="1"/>
    <col min="15888" max="16129" width="11.554687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554687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5546875" style="6"/>
    <col min="16142" max="16142" width="5.5546875" style="6" customWidth="1"/>
    <col min="16143" max="16143" width="14.109375" style="6" customWidth="1"/>
    <col min="16144" max="16384" width="11.5546875" style="6"/>
  </cols>
  <sheetData>
    <row r="1" spans="1:17" ht="21.75" customHeight="1" thickBot="1" x14ac:dyDescent="0.35">
      <c r="A1" s="240"/>
      <c r="B1" s="241"/>
      <c r="C1" s="241"/>
      <c r="D1" s="241"/>
      <c r="E1" s="242"/>
      <c r="F1" s="249" t="s">
        <v>9</v>
      </c>
      <c r="G1" s="249"/>
      <c r="H1" s="249"/>
      <c r="I1" s="249"/>
      <c r="J1" s="249"/>
      <c r="K1" s="249"/>
      <c r="L1" s="249"/>
      <c r="M1" s="249"/>
      <c r="N1" s="249"/>
      <c r="O1" s="250"/>
    </row>
    <row r="2" spans="1:17" ht="45" customHeight="1" thickBot="1" x14ac:dyDescent="0.35">
      <c r="A2" s="243"/>
      <c r="B2" s="244"/>
      <c r="C2" s="244"/>
      <c r="D2" s="244"/>
      <c r="E2" s="245"/>
      <c r="F2" s="249" t="s">
        <v>10</v>
      </c>
      <c r="G2" s="249"/>
      <c r="H2" s="249"/>
      <c r="I2" s="249"/>
      <c r="J2" s="249"/>
      <c r="K2" s="249"/>
      <c r="L2" s="249"/>
      <c r="M2" s="249"/>
      <c r="N2" s="249"/>
      <c r="O2" s="250"/>
      <c r="Q2" s="152" t="str">
        <f ca="1">MID(CELL("nombrearchivo",'FERRO BEDOYA CAMILO ALEJANDRO'!E10),FIND("]", CELL("nombrearchivo",'FERRO BEDOYA CAMILO ALEJANDRO'!E10),1)+1,LEN(CELL("nombrearchivo",'FERRO BEDOYA CAMILO ALEJANDRO'!E10))-FIND("]",CELL("nombrearchivo",'FERRO BEDOYA CAMILO ALEJANDRO'!E10),1))</f>
        <v>FERRO BEDOYA CAMILO ALEJANDRO</v>
      </c>
    </row>
    <row r="3" spans="1:17" ht="19.5" customHeight="1" thickBot="1" x14ac:dyDescent="0.35">
      <c r="A3" s="246"/>
      <c r="B3" s="247"/>
      <c r="C3" s="247"/>
      <c r="D3" s="247"/>
      <c r="E3" s="248"/>
      <c r="F3" s="249" t="s">
        <v>95</v>
      </c>
      <c r="G3" s="249"/>
      <c r="H3" s="249"/>
      <c r="I3" s="249"/>
      <c r="J3" s="249"/>
      <c r="K3" s="249"/>
      <c r="L3" s="249"/>
      <c r="M3" s="249"/>
      <c r="N3" s="249"/>
      <c r="O3" s="250"/>
      <c r="Q3" s="152"/>
    </row>
    <row r="4" spans="1:17" ht="15.6" x14ac:dyDescent="0.3">
      <c r="A4" s="251" t="s">
        <v>11</v>
      </c>
      <c r="B4" s="252"/>
      <c r="C4" s="252"/>
      <c r="D4" s="252"/>
      <c r="E4" s="253" t="str">
        <f>GENERAL!AC$2</f>
        <v>PLANTA</v>
      </c>
      <c r="F4" s="253"/>
      <c r="G4" s="253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56" t="s">
        <v>12</v>
      </c>
      <c r="B5" s="257"/>
      <c r="C5" s="257"/>
      <c r="D5" s="257"/>
      <c r="E5" s="258" t="str">
        <f>GENERAL!A$2</f>
        <v>CHA-P-09-2</v>
      </c>
      <c r="F5" s="258"/>
      <c r="G5" s="25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56" t="s">
        <v>13</v>
      </c>
      <c r="B6" s="257"/>
      <c r="C6" s="257"/>
      <c r="D6" s="257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272" t="s">
        <v>15</v>
      </c>
      <c r="B9" s="273"/>
      <c r="C9" s="276" t="s">
        <v>16</v>
      </c>
      <c r="D9" s="191"/>
      <c r="E9" s="278" t="s">
        <v>17</v>
      </c>
      <c r="F9" s="279"/>
      <c r="G9" s="278" t="s">
        <v>18</v>
      </c>
      <c r="H9" s="279"/>
      <c r="I9" s="254" t="s">
        <v>19</v>
      </c>
      <c r="J9" s="254" t="s">
        <v>20</v>
      </c>
      <c r="K9" s="254" t="s">
        <v>21</v>
      </c>
      <c r="L9" s="262" t="s">
        <v>22</v>
      </c>
      <c r="M9" s="264"/>
      <c r="N9" s="264"/>
      <c r="O9" s="266" t="s">
        <v>23</v>
      </c>
    </row>
    <row r="10" spans="1:17" ht="31.5" customHeight="1" thickBot="1" x14ac:dyDescent="0.35">
      <c r="A10" s="274"/>
      <c r="B10" s="275"/>
      <c r="C10" s="277"/>
      <c r="D10" s="188"/>
      <c r="E10" s="277"/>
      <c r="F10" s="280"/>
      <c r="G10" s="277"/>
      <c r="H10" s="280"/>
      <c r="I10" s="255"/>
      <c r="J10" s="255"/>
      <c r="K10" s="255"/>
      <c r="L10" s="263"/>
      <c r="M10" s="265"/>
      <c r="N10" s="265"/>
      <c r="O10" s="267"/>
    </row>
    <row r="11" spans="1:17" ht="44.25" customHeight="1" thickBot="1" x14ac:dyDescent="0.35">
      <c r="A11" s="268"/>
      <c r="B11" s="269"/>
      <c r="C11" s="189">
        <f>O15</f>
        <v>4</v>
      </c>
      <c r="D11" s="190"/>
      <c r="E11" s="270">
        <f>O17</f>
        <v>0</v>
      </c>
      <c r="F11" s="271"/>
      <c r="G11" s="270">
        <f>O19</f>
        <v>3</v>
      </c>
      <c r="H11" s="271"/>
      <c r="I11" s="19">
        <f>O21</f>
        <v>0</v>
      </c>
      <c r="J11" s="19">
        <f>O28</f>
        <v>5</v>
      </c>
      <c r="K11" s="19">
        <f>O33</f>
        <v>2.87</v>
      </c>
      <c r="L11" s="20">
        <f>O38</f>
        <v>0</v>
      </c>
      <c r="M11" s="21"/>
      <c r="N11" s="21"/>
      <c r="O11" s="22">
        <f>IF( SUM(C11:L11)&lt;=30,SUM(C11:L11),"EXCEDE LOS 30 PUNTOS")</f>
        <v>14.870000000000001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4" t="s">
        <v>24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6"/>
      <c r="O13" s="25" t="s">
        <v>25</v>
      </c>
    </row>
    <row r="14" spans="1:17" ht="23.4" thickBot="1" x14ac:dyDescent="0.35">
      <c r="A14" s="281" t="s">
        <v>26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3"/>
      <c r="N14" s="7"/>
      <c r="O14" s="24"/>
    </row>
    <row r="15" spans="1:17" ht="31.5" customHeight="1" thickBot="1" x14ac:dyDescent="0.35">
      <c r="A15" s="287" t="s">
        <v>27</v>
      </c>
      <c r="B15" s="288"/>
      <c r="C15" s="26"/>
      <c r="D15" s="289" t="s">
        <v>148</v>
      </c>
      <c r="E15" s="290"/>
      <c r="F15" s="290"/>
      <c r="G15" s="290"/>
      <c r="H15" s="290"/>
      <c r="I15" s="290"/>
      <c r="J15" s="290"/>
      <c r="K15" s="290"/>
      <c r="L15" s="290"/>
      <c r="M15" s="291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2" t="s">
        <v>28</v>
      </c>
      <c r="B17" s="293"/>
      <c r="C17" s="7"/>
      <c r="D17" s="32"/>
      <c r="E17" s="294"/>
      <c r="F17" s="295"/>
      <c r="G17" s="295"/>
      <c r="H17" s="295"/>
      <c r="I17" s="295"/>
      <c r="J17" s="295"/>
      <c r="K17" s="295"/>
      <c r="L17" s="295"/>
      <c r="M17" s="296"/>
      <c r="N17" s="27"/>
      <c r="O17" s="28"/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2" t="s">
        <v>29</v>
      </c>
      <c r="B19" s="293"/>
      <c r="C19" s="26"/>
      <c r="D19" s="195"/>
      <c r="E19" s="295" t="s">
        <v>149</v>
      </c>
      <c r="F19" s="295"/>
      <c r="G19" s="295"/>
      <c r="H19" s="295"/>
      <c r="I19" s="295"/>
      <c r="J19" s="295"/>
      <c r="K19" s="295"/>
      <c r="L19" s="295"/>
      <c r="M19" s="296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2" t="s">
        <v>30</v>
      </c>
      <c r="B21" s="293"/>
      <c r="C21" s="26"/>
      <c r="D21" s="297"/>
      <c r="E21" s="298"/>
      <c r="F21" s="298"/>
      <c r="G21" s="298"/>
      <c r="H21" s="298"/>
      <c r="I21" s="298"/>
      <c r="J21" s="298"/>
      <c r="K21" s="298"/>
      <c r="L21" s="298"/>
      <c r="M21" s="299"/>
      <c r="N21" s="27"/>
      <c r="O21" s="28">
        <v>0</v>
      </c>
    </row>
    <row r="22" spans="1:18" ht="16.2" thickBot="1" x14ac:dyDescent="0.35">
      <c r="A22" s="34"/>
      <c r="B22" s="35"/>
      <c r="C22" s="19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6"/>
      <c r="O22" s="38"/>
    </row>
    <row r="23" spans="1:18" ht="18.600000000000001" thickTop="1" thickBot="1" x14ac:dyDescent="0.35">
      <c r="A23" s="300" t="s">
        <v>31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81" t="s">
        <v>32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3"/>
      <c r="N25" s="7"/>
      <c r="O25" s="38"/>
    </row>
    <row r="26" spans="1:18" ht="105" customHeight="1" thickBot="1" x14ac:dyDescent="0.35">
      <c r="A26" s="287" t="s">
        <v>33</v>
      </c>
      <c r="B26" s="288"/>
      <c r="C26" s="26"/>
      <c r="D26" s="289" t="s">
        <v>197</v>
      </c>
      <c r="E26" s="290"/>
      <c r="F26" s="290"/>
      <c r="G26" s="290"/>
      <c r="H26" s="290"/>
      <c r="I26" s="290"/>
      <c r="J26" s="290"/>
      <c r="K26" s="290"/>
      <c r="L26" s="290"/>
      <c r="M26" s="291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9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6"/>
      <c r="O27" s="38"/>
    </row>
    <row r="28" spans="1:18" ht="18.600000000000001" thickTop="1" thickBot="1" x14ac:dyDescent="0.35">
      <c r="A28" s="300" t="s">
        <v>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19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81" t="s">
        <v>35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43"/>
      <c r="O30" s="38"/>
    </row>
    <row r="31" spans="1:18" ht="104.25" customHeight="1" thickBot="1" x14ac:dyDescent="0.35">
      <c r="A31" s="287" t="s">
        <v>36</v>
      </c>
      <c r="B31" s="288"/>
      <c r="C31" s="26"/>
      <c r="D31" s="289" t="s">
        <v>198</v>
      </c>
      <c r="E31" s="290"/>
      <c r="F31" s="290"/>
      <c r="G31" s="290"/>
      <c r="H31" s="290"/>
      <c r="I31" s="290"/>
      <c r="J31" s="290"/>
      <c r="K31" s="290"/>
      <c r="L31" s="290"/>
      <c r="M31" s="291"/>
      <c r="N31" s="27"/>
      <c r="O31" s="28">
        <v>2.87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0" t="s">
        <v>37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196"/>
      <c r="O33" s="151">
        <f>IF(O31&lt;=5,O31,"EXCEDE LOS 5 PUNTOS PERMITIDOS")</f>
        <v>2.87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81" t="s">
        <v>38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3"/>
      <c r="N35" s="7"/>
      <c r="O35" s="38"/>
    </row>
    <row r="36" spans="1:15" ht="105" customHeight="1" thickBot="1" x14ac:dyDescent="0.35">
      <c r="A36" s="292" t="s">
        <v>39</v>
      </c>
      <c r="B36" s="293"/>
      <c r="C36" s="26"/>
      <c r="D36" s="289"/>
      <c r="E36" s="290"/>
      <c r="F36" s="290"/>
      <c r="G36" s="290"/>
      <c r="H36" s="290"/>
      <c r="I36" s="290"/>
      <c r="J36" s="290"/>
      <c r="K36" s="290"/>
      <c r="L36" s="290"/>
      <c r="M36" s="291"/>
      <c r="N36" s="27"/>
      <c r="O36" s="28">
        <v>0</v>
      </c>
    </row>
    <row r="37" spans="1:15" ht="16.2" thickBot="1" x14ac:dyDescent="0.35">
      <c r="A37" s="34"/>
      <c r="B37" s="35"/>
      <c r="C37" s="19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6"/>
      <c r="O37" s="38"/>
    </row>
    <row r="38" spans="1:15" ht="18.600000000000001" thickTop="1" thickBot="1" x14ac:dyDescent="0.35">
      <c r="A38" s="300" t="s">
        <v>40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196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3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  <c r="N41" s="46"/>
      <c r="O41" s="47">
        <f>IF((O23+O28+O33+O38)&lt;=30,(O23+O28+O33+O38),"ERROR EXCEDE LOS 30 PUNTOS")</f>
        <v>14.870000000000001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6" t="s">
        <v>43</v>
      </c>
      <c r="B58" s="307"/>
      <c r="C58" s="307"/>
      <c r="D58" s="307"/>
      <c r="E58" s="307"/>
      <c r="F58" s="309"/>
      <c r="G58" s="309"/>
      <c r="H58" s="310"/>
      <c r="I58" s="51" t="s">
        <v>44</v>
      </c>
      <c r="J58" s="52" t="s">
        <v>45</v>
      </c>
      <c r="K58" s="192" t="s">
        <v>46</v>
      </c>
      <c r="L58" s="54" t="s">
        <v>47</v>
      </c>
      <c r="M58" s="193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11" t="s">
        <v>49</v>
      </c>
      <c r="C59" s="311"/>
      <c r="D59" s="311"/>
      <c r="E59" s="311"/>
      <c r="F59" s="312"/>
      <c r="G59" s="312"/>
      <c r="H59" s="312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13" t="s">
        <v>51</v>
      </c>
      <c r="C60" s="314"/>
      <c r="D60" s="314"/>
      <c r="E60" s="314"/>
      <c r="F60" s="315"/>
      <c r="G60" s="315"/>
      <c r="H60" s="31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14" t="s">
        <v>52</v>
      </c>
      <c r="C61" s="314"/>
      <c r="D61" s="314"/>
      <c r="E61" s="314"/>
      <c r="F61" s="315"/>
      <c r="G61" s="315"/>
      <c r="H61" s="31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14" t="s">
        <v>54</v>
      </c>
      <c r="C62" s="314"/>
      <c r="D62" s="314"/>
      <c r="E62" s="314"/>
      <c r="F62" s="315"/>
      <c r="G62" s="315"/>
      <c r="H62" s="31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14" t="s">
        <v>55</v>
      </c>
      <c r="C63" s="314"/>
      <c r="D63" s="314"/>
      <c r="E63" s="314"/>
      <c r="F63" s="315"/>
      <c r="G63" s="315"/>
      <c r="H63" s="31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14" t="s">
        <v>56</v>
      </c>
      <c r="C64" s="314"/>
      <c r="D64" s="314"/>
      <c r="E64" s="314"/>
      <c r="F64" s="315"/>
      <c r="G64" s="315"/>
      <c r="H64" s="31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16" t="s">
        <v>58</v>
      </c>
      <c r="C65" s="316"/>
      <c r="D65" s="316"/>
      <c r="E65" s="316"/>
      <c r="F65" s="317"/>
      <c r="G65" s="317"/>
      <c r="H65" s="31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6" t="s">
        <v>61</v>
      </c>
      <c r="B69" s="307"/>
      <c r="C69" s="307"/>
      <c r="D69" s="307"/>
      <c r="E69" s="307"/>
      <c r="F69" s="307"/>
      <c r="G69" s="307"/>
      <c r="H69" s="308"/>
      <c r="I69" s="76" t="s">
        <v>44</v>
      </c>
      <c r="J69" s="52" t="s">
        <v>45</v>
      </c>
      <c r="K69" s="192" t="s">
        <v>46</v>
      </c>
      <c r="L69" s="54" t="s">
        <v>47</v>
      </c>
      <c r="M69" s="193"/>
      <c r="N69" s="7"/>
      <c r="O69" s="55" t="s">
        <v>48</v>
      </c>
    </row>
    <row r="70" spans="1:15" ht="16.8" thickTop="1" thickBot="1" x14ac:dyDescent="0.35">
      <c r="A70" s="56">
        <v>1</v>
      </c>
      <c r="B70" s="328" t="s">
        <v>62</v>
      </c>
      <c r="C70" s="328"/>
      <c r="D70" s="328"/>
      <c r="E70" s="328"/>
      <c r="F70" s="312"/>
      <c r="G70" s="312"/>
      <c r="H70" s="312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13" t="s">
        <v>64</v>
      </c>
      <c r="C71" s="313"/>
      <c r="D71" s="313"/>
      <c r="E71" s="313"/>
      <c r="F71" s="315"/>
      <c r="G71" s="315"/>
      <c r="H71" s="31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29" t="s">
        <v>65</v>
      </c>
      <c r="C72" s="329"/>
      <c r="D72" s="329"/>
      <c r="E72" s="329"/>
      <c r="F72" s="317"/>
      <c r="G72" s="317"/>
      <c r="H72" s="31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7" t="s">
        <v>66</v>
      </c>
      <c r="C73" s="330"/>
      <c r="D73" s="330"/>
      <c r="E73" s="330"/>
      <c r="F73" s="330"/>
      <c r="G73" s="330"/>
      <c r="H73" s="330"/>
      <c r="I73" s="288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31" t="s">
        <v>67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3"/>
      <c r="M74" s="80"/>
      <c r="N74" s="43"/>
      <c r="O74" s="75">
        <f>O73/3</f>
        <v>0</v>
      </c>
    </row>
    <row r="75" spans="1:15" ht="18.600000000000001" thickTop="1" thickBot="1" x14ac:dyDescent="0.35">
      <c r="A75" s="334"/>
      <c r="B75" s="335"/>
      <c r="C75" s="335"/>
      <c r="D75" s="335"/>
      <c r="E75" s="335"/>
      <c r="F75" s="335"/>
      <c r="G75" s="335"/>
      <c r="H75" s="335"/>
      <c r="I75" s="335"/>
      <c r="J75" s="335"/>
      <c r="K75" s="336"/>
      <c r="L75" s="336"/>
      <c r="M75" s="80"/>
      <c r="N75" s="43"/>
      <c r="O75" s="194"/>
    </row>
    <row r="76" spans="1:15" ht="27" thickBot="1" x14ac:dyDescent="0.35">
      <c r="A76" s="337" t="s">
        <v>68</v>
      </c>
      <c r="B76" s="338"/>
      <c r="C76" s="338"/>
      <c r="D76" s="338"/>
      <c r="E76" s="338"/>
      <c r="F76" s="338"/>
      <c r="G76" s="338"/>
      <c r="H76" s="339"/>
      <c r="I76" s="91" t="s">
        <v>44</v>
      </c>
      <c r="J76" s="55" t="s">
        <v>45</v>
      </c>
      <c r="K76" s="193"/>
      <c r="L76" s="193"/>
      <c r="M76" s="80"/>
      <c r="N76" s="43"/>
      <c r="O76" s="92" t="s">
        <v>48</v>
      </c>
    </row>
    <row r="77" spans="1:15" ht="16.2" thickBot="1" x14ac:dyDescent="0.35">
      <c r="A77" s="93">
        <v>1</v>
      </c>
      <c r="B77" s="340" t="s">
        <v>69</v>
      </c>
      <c r="C77" s="340"/>
      <c r="D77" s="340"/>
      <c r="E77" s="340"/>
      <c r="F77" s="341"/>
      <c r="G77" s="342"/>
      <c r="H77" s="34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13" t="s">
        <v>70</v>
      </c>
      <c r="C78" s="313"/>
      <c r="D78" s="313"/>
      <c r="E78" s="313"/>
      <c r="F78" s="315"/>
      <c r="G78" s="344"/>
      <c r="H78" s="34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29" t="s">
        <v>71</v>
      </c>
      <c r="C79" s="329"/>
      <c r="D79" s="329"/>
      <c r="E79" s="329"/>
      <c r="F79" s="317"/>
      <c r="G79" s="346"/>
      <c r="H79" s="34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48" t="s">
        <v>72</v>
      </c>
      <c r="B80" s="349"/>
      <c r="C80" s="349"/>
      <c r="D80" s="349"/>
      <c r="E80" s="349"/>
      <c r="F80" s="349"/>
      <c r="G80" s="349"/>
      <c r="H80" s="349"/>
      <c r="I80" s="35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25" t="s">
        <v>73</v>
      </c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7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6" t="s">
        <v>75</v>
      </c>
      <c r="B86" s="357"/>
      <c r="C86" s="357"/>
      <c r="D86" s="357"/>
      <c r="E86" s="357"/>
      <c r="F86" s="358"/>
      <c r="G86" s="358"/>
      <c r="H86" s="359"/>
      <c r="I86" s="91" t="s">
        <v>44</v>
      </c>
      <c r="J86" s="193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60" t="s">
        <v>76</v>
      </c>
      <c r="C87" s="361"/>
      <c r="D87" s="361"/>
      <c r="E87" s="361"/>
      <c r="F87" s="362"/>
      <c r="G87" s="362"/>
      <c r="H87" s="36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4" t="s">
        <v>78</v>
      </c>
      <c r="B89" s="365"/>
      <c r="C89" s="365"/>
      <c r="D89" s="365"/>
      <c r="E89" s="365"/>
      <c r="F89" s="365"/>
      <c r="G89" s="365"/>
      <c r="H89" s="365"/>
      <c r="I89" s="365"/>
      <c r="J89" s="365"/>
      <c r="K89" s="366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7" t="s">
        <v>79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9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70" t="s">
        <v>23</v>
      </c>
      <c r="B93" s="371"/>
      <c r="C93" s="371"/>
      <c r="D93" s="371"/>
      <c r="E93" s="371"/>
      <c r="F93" s="371"/>
      <c r="G93" s="371"/>
      <c r="H93" s="371"/>
      <c r="I93" s="371"/>
      <c r="J93" s="371"/>
      <c r="K93" s="372"/>
      <c r="L93" s="109"/>
      <c r="M93" s="109"/>
      <c r="N93" s="110"/>
      <c r="O93" s="111">
        <f>O41</f>
        <v>14.870000000000001</v>
      </c>
    </row>
    <row r="94" spans="1:15" ht="17.399999999999999" x14ac:dyDescent="0.3">
      <c r="A94" s="373" t="s">
        <v>80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5"/>
      <c r="L94" s="109"/>
      <c r="M94" s="109"/>
      <c r="N94" s="110"/>
      <c r="O94" s="112">
        <f>O67</f>
        <v>0</v>
      </c>
    </row>
    <row r="95" spans="1:15" ht="17.399999999999999" x14ac:dyDescent="0.3">
      <c r="A95" s="373" t="s">
        <v>81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5"/>
      <c r="L95" s="109"/>
      <c r="M95" s="109"/>
      <c r="N95" s="110"/>
      <c r="O95" s="113">
        <f>O74</f>
        <v>0</v>
      </c>
    </row>
    <row r="96" spans="1:15" ht="17.399999999999999" x14ac:dyDescent="0.3">
      <c r="A96" s="373" t="s">
        <v>82</v>
      </c>
      <c r="B96" s="374"/>
      <c r="C96" s="374"/>
      <c r="D96" s="374"/>
      <c r="E96" s="374"/>
      <c r="F96" s="374"/>
      <c r="G96" s="374"/>
      <c r="H96" s="374"/>
      <c r="I96" s="374"/>
      <c r="J96" s="374"/>
      <c r="K96" s="375"/>
      <c r="L96" s="109"/>
      <c r="M96" s="109"/>
      <c r="N96" s="110"/>
      <c r="O96" s="114">
        <f>O81</f>
        <v>0</v>
      </c>
    </row>
    <row r="97" spans="1:15" ht="18" thickBot="1" x14ac:dyDescent="0.35">
      <c r="A97" s="376" t="s">
        <v>83</v>
      </c>
      <c r="B97" s="377"/>
      <c r="C97" s="377"/>
      <c r="D97" s="377"/>
      <c r="E97" s="377"/>
      <c r="F97" s="377"/>
      <c r="G97" s="377"/>
      <c r="H97" s="377"/>
      <c r="I97" s="377"/>
      <c r="J97" s="377"/>
      <c r="K97" s="378"/>
      <c r="L97" s="109"/>
      <c r="M97" s="109"/>
      <c r="N97" s="110"/>
      <c r="O97" s="114">
        <f>O87</f>
        <v>0</v>
      </c>
    </row>
    <row r="98" spans="1:15" ht="24" thickTop="1" thickBot="1" x14ac:dyDescent="0.35">
      <c r="A98" s="351" t="s">
        <v>84</v>
      </c>
      <c r="B98" s="352"/>
      <c r="C98" s="352"/>
      <c r="D98" s="352"/>
      <c r="E98" s="352"/>
      <c r="F98" s="352"/>
      <c r="G98" s="352"/>
      <c r="H98" s="352"/>
      <c r="I98" s="352"/>
      <c r="J98" s="352"/>
      <c r="K98" s="353"/>
      <c r="L98" s="115"/>
      <c r="M98" s="116"/>
      <c r="N98" s="117"/>
      <c r="O98" s="118">
        <f>SUM(O93:O97)</f>
        <v>14.870000000000001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9ii8IFvBU4xL16dFoEHvq3JJgGVUGBcVRMrIi3VhPZ4GrfLK9dbAW7s7PrUIDOV3UhcR3K4bJ9I9/NTSWIdlyg==" saltValue="im6NwAaO50q5zh1KFfCKD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" zoomScaleNormal="100" workbookViewId="0">
      <selection activeCell="D31" sqref="D31:M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5546875" style="6"/>
    <col min="9" max="9" width="13.44140625" style="6" customWidth="1"/>
    <col min="10" max="10" width="13.33203125" style="6" customWidth="1"/>
    <col min="11" max="12" width="12.44140625" style="6" customWidth="1"/>
    <col min="13" max="13" width="11.5546875" style="6"/>
    <col min="14" max="14" width="5.5546875" style="6" customWidth="1"/>
    <col min="15" max="15" width="14.5546875" style="6" customWidth="1"/>
    <col min="16" max="16" width="11.5546875" style="6"/>
    <col min="17" max="17" width="11.88671875" style="6" bestFit="1" customWidth="1"/>
    <col min="18" max="257" width="11.554687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554687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5546875" style="6"/>
    <col min="270" max="270" width="5.5546875" style="6" customWidth="1"/>
    <col min="271" max="271" width="14.109375" style="6" customWidth="1"/>
    <col min="272" max="513" width="11.554687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554687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5546875" style="6"/>
    <col min="526" max="526" width="5.5546875" style="6" customWidth="1"/>
    <col min="527" max="527" width="14.109375" style="6" customWidth="1"/>
    <col min="528" max="769" width="11.554687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554687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5546875" style="6"/>
    <col min="782" max="782" width="5.5546875" style="6" customWidth="1"/>
    <col min="783" max="783" width="14.109375" style="6" customWidth="1"/>
    <col min="784" max="1025" width="11.554687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554687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5546875" style="6"/>
    <col min="1038" max="1038" width="5.5546875" style="6" customWidth="1"/>
    <col min="1039" max="1039" width="14.109375" style="6" customWidth="1"/>
    <col min="1040" max="1281" width="11.554687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554687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5546875" style="6"/>
    <col min="1294" max="1294" width="5.5546875" style="6" customWidth="1"/>
    <col min="1295" max="1295" width="14.109375" style="6" customWidth="1"/>
    <col min="1296" max="1537" width="11.554687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554687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5546875" style="6"/>
    <col min="1550" max="1550" width="5.5546875" style="6" customWidth="1"/>
    <col min="1551" max="1551" width="14.109375" style="6" customWidth="1"/>
    <col min="1552" max="1793" width="11.554687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554687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5546875" style="6"/>
    <col min="1806" max="1806" width="5.5546875" style="6" customWidth="1"/>
    <col min="1807" max="1807" width="14.109375" style="6" customWidth="1"/>
    <col min="1808" max="2049" width="11.554687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554687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5546875" style="6"/>
    <col min="2062" max="2062" width="5.5546875" style="6" customWidth="1"/>
    <col min="2063" max="2063" width="14.109375" style="6" customWidth="1"/>
    <col min="2064" max="2305" width="11.554687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554687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5546875" style="6"/>
    <col min="2318" max="2318" width="5.5546875" style="6" customWidth="1"/>
    <col min="2319" max="2319" width="14.109375" style="6" customWidth="1"/>
    <col min="2320" max="2561" width="11.554687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554687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5546875" style="6"/>
    <col min="2574" max="2574" width="5.5546875" style="6" customWidth="1"/>
    <col min="2575" max="2575" width="14.109375" style="6" customWidth="1"/>
    <col min="2576" max="2817" width="11.554687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554687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5546875" style="6"/>
    <col min="2830" max="2830" width="5.5546875" style="6" customWidth="1"/>
    <col min="2831" max="2831" width="14.109375" style="6" customWidth="1"/>
    <col min="2832" max="3073" width="11.554687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554687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5546875" style="6"/>
    <col min="3086" max="3086" width="5.5546875" style="6" customWidth="1"/>
    <col min="3087" max="3087" width="14.109375" style="6" customWidth="1"/>
    <col min="3088" max="3329" width="11.554687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554687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5546875" style="6"/>
    <col min="3342" max="3342" width="5.5546875" style="6" customWidth="1"/>
    <col min="3343" max="3343" width="14.109375" style="6" customWidth="1"/>
    <col min="3344" max="3585" width="11.554687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554687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5546875" style="6"/>
    <col min="3598" max="3598" width="5.5546875" style="6" customWidth="1"/>
    <col min="3599" max="3599" width="14.109375" style="6" customWidth="1"/>
    <col min="3600" max="3841" width="11.554687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554687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5546875" style="6"/>
    <col min="3854" max="3854" width="5.5546875" style="6" customWidth="1"/>
    <col min="3855" max="3855" width="14.109375" style="6" customWidth="1"/>
    <col min="3856" max="4097" width="11.554687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554687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5546875" style="6"/>
    <col min="4110" max="4110" width="5.5546875" style="6" customWidth="1"/>
    <col min="4111" max="4111" width="14.109375" style="6" customWidth="1"/>
    <col min="4112" max="4353" width="11.554687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554687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5546875" style="6"/>
    <col min="4366" max="4366" width="5.5546875" style="6" customWidth="1"/>
    <col min="4367" max="4367" width="14.109375" style="6" customWidth="1"/>
    <col min="4368" max="4609" width="11.554687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554687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5546875" style="6"/>
    <col min="4622" max="4622" width="5.5546875" style="6" customWidth="1"/>
    <col min="4623" max="4623" width="14.109375" style="6" customWidth="1"/>
    <col min="4624" max="4865" width="11.554687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554687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5546875" style="6"/>
    <col min="4878" max="4878" width="5.5546875" style="6" customWidth="1"/>
    <col min="4879" max="4879" width="14.109375" style="6" customWidth="1"/>
    <col min="4880" max="5121" width="11.554687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554687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5546875" style="6"/>
    <col min="5134" max="5134" width="5.5546875" style="6" customWidth="1"/>
    <col min="5135" max="5135" width="14.109375" style="6" customWidth="1"/>
    <col min="5136" max="5377" width="11.554687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554687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5546875" style="6"/>
    <col min="5390" max="5390" width="5.5546875" style="6" customWidth="1"/>
    <col min="5391" max="5391" width="14.109375" style="6" customWidth="1"/>
    <col min="5392" max="5633" width="11.554687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554687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5546875" style="6"/>
    <col min="5646" max="5646" width="5.5546875" style="6" customWidth="1"/>
    <col min="5647" max="5647" width="14.109375" style="6" customWidth="1"/>
    <col min="5648" max="5889" width="11.554687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554687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5546875" style="6"/>
    <col min="5902" max="5902" width="5.5546875" style="6" customWidth="1"/>
    <col min="5903" max="5903" width="14.109375" style="6" customWidth="1"/>
    <col min="5904" max="6145" width="11.554687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554687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5546875" style="6"/>
    <col min="6158" max="6158" width="5.5546875" style="6" customWidth="1"/>
    <col min="6159" max="6159" width="14.109375" style="6" customWidth="1"/>
    <col min="6160" max="6401" width="11.554687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554687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5546875" style="6"/>
    <col min="6414" max="6414" width="5.5546875" style="6" customWidth="1"/>
    <col min="6415" max="6415" width="14.109375" style="6" customWidth="1"/>
    <col min="6416" max="6657" width="11.554687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554687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5546875" style="6"/>
    <col min="6670" max="6670" width="5.5546875" style="6" customWidth="1"/>
    <col min="6671" max="6671" width="14.109375" style="6" customWidth="1"/>
    <col min="6672" max="6913" width="11.554687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554687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5546875" style="6"/>
    <col min="6926" max="6926" width="5.5546875" style="6" customWidth="1"/>
    <col min="6927" max="6927" width="14.109375" style="6" customWidth="1"/>
    <col min="6928" max="7169" width="11.554687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554687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5546875" style="6"/>
    <col min="7182" max="7182" width="5.5546875" style="6" customWidth="1"/>
    <col min="7183" max="7183" width="14.109375" style="6" customWidth="1"/>
    <col min="7184" max="7425" width="11.554687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554687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5546875" style="6"/>
    <col min="7438" max="7438" width="5.5546875" style="6" customWidth="1"/>
    <col min="7439" max="7439" width="14.109375" style="6" customWidth="1"/>
    <col min="7440" max="7681" width="11.554687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554687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5546875" style="6"/>
    <col min="7694" max="7694" width="5.5546875" style="6" customWidth="1"/>
    <col min="7695" max="7695" width="14.109375" style="6" customWidth="1"/>
    <col min="7696" max="7937" width="11.554687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554687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5546875" style="6"/>
    <col min="7950" max="7950" width="5.5546875" style="6" customWidth="1"/>
    <col min="7951" max="7951" width="14.109375" style="6" customWidth="1"/>
    <col min="7952" max="8193" width="11.554687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554687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5546875" style="6"/>
    <col min="8206" max="8206" width="5.5546875" style="6" customWidth="1"/>
    <col min="8207" max="8207" width="14.109375" style="6" customWidth="1"/>
    <col min="8208" max="8449" width="11.554687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554687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5546875" style="6"/>
    <col min="8462" max="8462" width="5.5546875" style="6" customWidth="1"/>
    <col min="8463" max="8463" width="14.109375" style="6" customWidth="1"/>
    <col min="8464" max="8705" width="11.554687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554687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5546875" style="6"/>
    <col min="8718" max="8718" width="5.5546875" style="6" customWidth="1"/>
    <col min="8719" max="8719" width="14.109375" style="6" customWidth="1"/>
    <col min="8720" max="8961" width="11.554687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554687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5546875" style="6"/>
    <col min="8974" max="8974" width="5.5546875" style="6" customWidth="1"/>
    <col min="8975" max="8975" width="14.109375" style="6" customWidth="1"/>
    <col min="8976" max="9217" width="11.554687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554687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5546875" style="6"/>
    <col min="9230" max="9230" width="5.5546875" style="6" customWidth="1"/>
    <col min="9231" max="9231" width="14.109375" style="6" customWidth="1"/>
    <col min="9232" max="9473" width="11.554687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554687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5546875" style="6"/>
    <col min="9486" max="9486" width="5.5546875" style="6" customWidth="1"/>
    <col min="9487" max="9487" width="14.109375" style="6" customWidth="1"/>
    <col min="9488" max="9729" width="11.554687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554687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5546875" style="6"/>
    <col min="9742" max="9742" width="5.5546875" style="6" customWidth="1"/>
    <col min="9743" max="9743" width="14.109375" style="6" customWidth="1"/>
    <col min="9744" max="9985" width="11.554687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554687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5546875" style="6"/>
    <col min="9998" max="9998" width="5.5546875" style="6" customWidth="1"/>
    <col min="9999" max="9999" width="14.109375" style="6" customWidth="1"/>
    <col min="10000" max="10241" width="11.554687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554687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5546875" style="6"/>
    <col min="10254" max="10254" width="5.5546875" style="6" customWidth="1"/>
    <col min="10255" max="10255" width="14.109375" style="6" customWidth="1"/>
    <col min="10256" max="10497" width="11.554687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554687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5546875" style="6"/>
    <col min="10510" max="10510" width="5.5546875" style="6" customWidth="1"/>
    <col min="10511" max="10511" width="14.109375" style="6" customWidth="1"/>
    <col min="10512" max="10753" width="11.554687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554687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5546875" style="6"/>
    <col min="10766" max="10766" width="5.5546875" style="6" customWidth="1"/>
    <col min="10767" max="10767" width="14.109375" style="6" customWidth="1"/>
    <col min="10768" max="11009" width="11.554687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554687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5546875" style="6"/>
    <col min="11022" max="11022" width="5.5546875" style="6" customWidth="1"/>
    <col min="11023" max="11023" width="14.109375" style="6" customWidth="1"/>
    <col min="11024" max="11265" width="11.554687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554687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5546875" style="6"/>
    <col min="11278" max="11278" width="5.5546875" style="6" customWidth="1"/>
    <col min="11279" max="11279" width="14.109375" style="6" customWidth="1"/>
    <col min="11280" max="11521" width="11.554687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554687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5546875" style="6"/>
    <col min="11534" max="11534" width="5.5546875" style="6" customWidth="1"/>
    <col min="11535" max="11535" width="14.109375" style="6" customWidth="1"/>
    <col min="11536" max="11777" width="11.554687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554687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5546875" style="6"/>
    <col min="11790" max="11790" width="5.5546875" style="6" customWidth="1"/>
    <col min="11791" max="11791" width="14.109375" style="6" customWidth="1"/>
    <col min="11792" max="12033" width="11.554687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554687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5546875" style="6"/>
    <col min="12046" max="12046" width="5.5546875" style="6" customWidth="1"/>
    <col min="12047" max="12047" width="14.109375" style="6" customWidth="1"/>
    <col min="12048" max="12289" width="11.554687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554687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5546875" style="6"/>
    <col min="12302" max="12302" width="5.5546875" style="6" customWidth="1"/>
    <col min="12303" max="12303" width="14.109375" style="6" customWidth="1"/>
    <col min="12304" max="12545" width="11.554687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554687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5546875" style="6"/>
    <col min="12558" max="12558" width="5.5546875" style="6" customWidth="1"/>
    <col min="12559" max="12559" width="14.109375" style="6" customWidth="1"/>
    <col min="12560" max="12801" width="11.554687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554687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5546875" style="6"/>
    <col min="12814" max="12814" width="5.5546875" style="6" customWidth="1"/>
    <col min="12815" max="12815" width="14.109375" style="6" customWidth="1"/>
    <col min="12816" max="13057" width="11.554687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554687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5546875" style="6"/>
    <col min="13070" max="13070" width="5.5546875" style="6" customWidth="1"/>
    <col min="13071" max="13071" width="14.109375" style="6" customWidth="1"/>
    <col min="13072" max="13313" width="11.554687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554687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5546875" style="6"/>
    <col min="13326" max="13326" width="5.5546875" style="6" customWidth="1"/>
    <col min="13327" max="13327" width="14.109375" style="6" customWidth="1"/>
    <col min="13328" max="13569" width="11.554687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554687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5546875" style="6"/>
    <col min="13582" max="13582" width="5.5546875" style="6" customWidth="1"/>
    <col min="13583" max="13583" width="14.109375" style="6" customWidth="1"/>
    <col min="13584" max="13825" width="11.554687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554687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5546875" style="6"/>
    <col min="13838" max="13838" width="5.5546875" style="6" customWidth="1"/>
    <col min="13839" max="13839" width="14.109375" style="6" customWidth="1"/>
    <col min="13840" max="14081" width="11.554687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554687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5546875" style="6"/>
    <col min="14094" max="14094" width="5.5546875" style="6" customWidth="1"/>
    <col min="14095" max="14095" width="14.109375" style="6" customWidth="1"/>
    <col min="14096" max="14337" width="11.554687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554687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5546875" style="6"/>
    <col min="14350" max="14350" width="5.5546875" style="6" customWidth="1"/>
    <col min="14351" max="14351" width="14.109375" style="6" customWidth="1"/>
    <col min="14352" max="14593" width="11.554687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554687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5546875" style="6"/>
    <col min="14606" max="14606" width="5.5546875" style="6" customWidth="1"/>
    <col min="14607" max="14607" width="14.109375" style="6" customWidth="1"/>
    <col min="14608" max="14849" width="11.554687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554687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5546875" style="6"/>
    <col min="14862" max="14862" width="5.5546875" style="6" customWidth="1"/>
    <col min="14863" max="14863" width="14.109375" style="6" customWidth="1"/>
    <col min="14864" max="15105" width="11.554687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554687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5546875" style="6"/>
    <col min="15118" max="15118" width="5.5546875" style="6" customWidth="1"/>
    <col min="15119" max="15119" width="14.109375" style="6" customWidth="1"/>
    <col min="15120" max="15361" width="11.554687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554687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5546875" style="6"/>
    <col min="15374" max="15374" width="5.5546875" style="6" customWidth="1"/>
    <col min="15375" max="15375" width="14.109375" style="6" customWidth="1"/>
    <col min="15376" max="15617" width="11.554687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554687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5546875" style="6"/>
    <col min="15630" max="15630" width="5.5546875" style="6" customWidth="1"/>
    <col min="15631" max="15631" width="14.109375" style="6" customWidth="1"/>
    <col min="15632" max="15873" width="11.554687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554687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5546875" style="6"/>
    <col min="15886" max="15886" width="5.5546875" style="6" customWidth="1"/>
    <col min="15887" max="15887" width="14.109375" style="6" customWidth="1"/>
    <col min="15888" max="16129" width="11.554687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554687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5546875" style="6"/>
    <col min="16142" max="16142" width="5.5546875" style="6" customWidth="1"/>
    <col min="16143" max="16143" width="14.109375" style="6" customWidth="1"/>
    <col min="16144" max="16384" width="11.5546875" style="6"/>
  </cols>
  <sheetData>
    <row r="1" spans="1:17" ht="21.75" customHeight="1" thickBot="1" x14ac:dyDescent="0.35">
      <c r="A1" s="240"/>
      <c r="B1" s="241"/>
      <c r="C1" s="241"/>
      <c r="D1" s="241"/>
      <c r="E1" s="242"/>
      <c r="F1" s="249" t="s">
        <v>9</v>
      </c>
      <c r="G1" s="249"/>
      <c r="H1" s="249"/>
      <c r="I1" s="249"/>
      <c r="J1" s="249"/>
      <c r="K1" s="249"/>
      <c r="L1" s="249"/>
      <c r="M1" s="249"/>
      <c r="N1" s="249"/>
      <c r="O1" s="250"/>
    </row>
    <row r="2" spans="1:17" ht="45" customHeight="1" thickBot="1" x14ac:dyDescent="0.35">
      <c r="A2" s="243"/>
      <c r="B2" s="244"/>
      <c r="C2" s="244"/>
      <c r="D2" s="244"/>
      <c r="E2" s="245"/>
      <c r="F2" s="249" t="s">
        <v>10</v>
      </c>
      <c r="G2" s="249"/>
      <c r="H2" s="249"/>
      <c r="I2" s="249"/>
      <c r="J2" s="249"/>
      <c r="K2" s="249"/>
      <c r="L2" s="249"/>
      <c r="M2" s="249"/>
      <c r="N2" s="249"/>
      <c r="O2" s="250"/>
      <c r="Q2" s="152" t="str">
        <f ca="1">MID(CELL("nombrearchivo",'ARISITIZABAL RODRIGUEZ ERICK  F'!E10),FIND("]", CELL("nombrearchivo",'ARISITIZABAL RODRIGUEZ ERICK  F'!E10),1)+1,LEN(CELL("nombrearchivo",'ARISITIZABAL RODRIGUEZ ERICK  F'!E10))-FIND("]",CELL("nombrearchivo",'ARISITIZABAL RODRIGUEZ ERICK  F'!E10),1))</f>
        <v>ARISITIZABAL RODRIGUEZ ERICK  F</v>
      </c>
    </row>
    <row r="3" spans="1:17" ht="19.5" customHeight="1" thickBot="1" x14ac:dyDescent="0.35">
      <c r="A3" s="246"/>
      <c r="B3" s="247"/>
      <c r="C3" s="247"/>
      <c r="D3" s="247"/>
      <c r="E3" s="248"/>
      <c r="F3" s="249" t="s">
        <v>95</v>
      </c>
      <c r="G3" s="249"/>
      <c r="H3" s="249"/>
      <c r="I3" s="249"/>
      <c r="J3" s="249"/>
      <c r="K3" s="249"/>
      <c r="L3" s="249"/>
      <c r="M3" s="249"/>
      <c r="N3" s="249"/>
      <c r="O3" s="250"/>
      <c r="Q3" s="152"/>
    </row>
    <row r="4" spans="1:17" ht="15.6" x14ac:dyDescent="0.3">
      <c r="A4" s="251" t="s">
        <v>11</v>
      </c>
      <c r="B4" s="252"/>
      <c r="C4" s="252"/>
      <c r="D4" s="252"/>
      <c r="E4" s="253" t="str">
        <f>GENERAL!AC$2</f>
        <v>PLANTA</v>
      </c>
      <c r="F4" s="253"/>
      <c r="G4" s="253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56" t="s">
        <v>12</v>
      </c>
      <c r="B5" s="257"/>
      <c r="C5" s="257"/>
      <c r="D5" s="257"/>
      <c r="E5" s="258" t="str">
        <f>GENERAL!A$2</f>
        <v>CHA-P-09-2</v>
      </c>
      <c r="F5" s="258"/>
      <c r="G5" s="25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56" t="s">
        <v>13</v>
      </c>
      <c r="B6" s="257"/>
      <c r="C6" s="257"/>
      <c r="D6" s="257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272" t="s">
        <v>15</v>
      </c>
      <c r="B9" s="273"/>
      <c r="C9" s="276" t="s">
        <v>16</v>
      </c>
      <c r="D9" s="191"/>
      <c r="E9" s="278" t="s">
        <v>17</v>
      </c>
      <c r="F9" s="279"/>
      <c r="G9" s="278" t="s">
        <v>18</v>
      </c>
      <c r="H9" s="279"/>
      <c r="I9" s="254" t="s">
        <v>19</v>
      </c>
      <c r="J9" s="254" t="s">
        <v>20</v>
      </c>
      <c r="K9" s="254" t="s">
        <v>21</v>
      </c>
      <c r="L9" s="262" t="s">
        <v>22</v>
      </c>
      <c r="M9" s="264"/>
      <c r="N9" s="264"/>
      <c r="O9" s="266" t="s">
        <v>23</v>
      </c>
    </row>
    <row r="10" spans="1:17" ht="31.5" customHeight="1" thickBot="1" x14ac:dyDescent="0.35">
      <c r="A10" s="274"/>
      <c r="B10" s="275"/>
      <c r="C10" s="277"/>
      <c r="D10" s="188"/>
      <c r="E10" s="277"/>
      <c r="F10" s="280"/>
      <c r="G10" s="277"/>
      <c r="H10" s="280"/>
      <c r="I10" s="255"/>
      <c r="J10" s="255"/>
      <c r="K10" s="255"/>
      <c r="L10" s="263"/>
      <c r="M10" s="265"/>
      <c r="N10" s="265"/>
      <c r="O10" s="267"/>
    </row>
    <row r="11" spans="1:17" ht="44.25" customHeight="1" thickBot="1" x14ac:dyDescent="0.35">
      <c r="A11" s="268"/>
      <c r="B11" s="269"/>
      <c r="C11" s="189">
        <f>O15</f>
        <v>4</v>
      </c>
      <c r="D11" s="190"/>
      <c r="E11" s="270">
        <f>O17</f>
        <v>1</v>
      </c>
      <c r="F11" s="271"/>
      <c r="G11" s="270">
        <f>O19</f>
        <v>3</v>
      </c>
      <c r="H11" s="271"/>
      <c r="I11" s="19">
        <f>O21</f>
        <v>0</v>
      </c>
      <c r="J11" s="19">
        <f>O28</f>
        <v>4.75</v>
      </c>
      <c r="K11" s="19">
        <f>O33</f>
        <v>1.83</v>
      </c>
      <c r="L11" s="20">
        <f>O38</f>
        <v>0</v>
      </c>
      <c r="M11" s="21"/>
      <c r="N11" s="21"/>
      <c r="O11" s="22">
        <f>IF( SUM(C11:K11)&lt;=30,SUM(C11:K11),"EXCEDE LOS 30 PUNTOS")</f>
        <v>14.58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4" t="s">
        <v>24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6"/>
      <c r="O13" s="25" t="s">
        <v>25</v>
      </c>
    </row>
    <row r="14" spans="1:17" ht="23.4" thickBot="1" x14ac:dyDescent="0.35">
      <c r="A14" s="281" t="s">
        <v>26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3"/>
      <c r="N14" s="7"/>
      <c r="O14" s="24"/>
    </row>
    <row r="15" spans="1:17" ht="31.5" customHeight="1" thickBot="1" x14ac:dyDescent="0.35">
      <c r="A15" s="287" t="s">
        <v>27</v>
      </c>
      <c r="B15" s="288"/>
      <c r="C15" s="26"/>
      <c r="D15" s="289" t="s">
        <v>109</v>
      </c>
      <c r="E15" s="290"/>
      <c r="F15" s="290"/>
      <c r="G15" s="290"/>
      <c r="H15" s="290"/>
      <c r="I15" s="290"/>
      <c r="J15" s="290"/>
      <c r="K15" s="290"/>
      <c r="L15" s="290"/>
      <c r="M15" s="291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2" t="s">
        <v>28</v>
      </c>
      <c r="B17" s="293"/>
      <c r="C17" s="7"/>
      <c r="D17" s="32"/>
      <c r="E17" s="294" t="s">
        <v>110</v>
      </c>
      <c r="F17" s="295"/>
      <c r="G17" s="295"/>
      <c r="H17" s="295"/>
      <c r="I17" s="295"/>
      <c r="J17" s="295"/>
      <c r="K17" s="295"/>
      <c r="L17" s="295"/>
      <c r="M17" s="296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2" t="s">
        <v>29</v>
      </c>
      <c r="B19" s="293"/>
      <c r="C19" s="26"/>
      <c r="D19" s="195"/>
      <c r="E19" s="295" t="s">
        <v>111</v>
      </c>
      <c r="F19" s="295"/>
      <c r="G19" s="295"/>
      <c r="H19" s="295"/>
      <c r="I19" s="295"/>
      <c r="J19" s="295"/>
      <c r="K19" s="295"/>
      <c r="L19" s="295"/>
      <c r="M19" s="296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2" t="s">
        <v>30</v>
      </c>
      <c r="B21" s="293"/>
      <c r="C21" s="26"/>
      <c r="D21" s="297"/>
      <c r="E21" s="298"/>
      <c r="F21" s="298"/>
      <c r="G21" s="298"/>
      <c r="H21" s="298"/>
      <c r="I21" s="298"/>
      <c r="J21" s="298"/>
      <c r="K21" s="298"/>
      <c r="L21" s="298"/>
      <c r="M21" s="299"/>
      <c r="N21" s="27"/>
      <c r="O21" s="28">
        <v>0</v>
      </c>
    </row>
    <row r="22" spans="1:18" ht="16.2" thickBot="1" x14ac:dyDescent="0.35">
      <c r="A22" s="34"/>
      <c r="B22" s="35"/>
      <c r="C22" s="19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6"/>
      <c r="O22" s="38"/>
    </row>
    <row r="23" spans="1:18" ht="18.600000000000001" thickTop="1" thickBot="1" x14ac:dyDescent="0.35">
      <c r="A23" s="300" t="s">
        <v>31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  <c r="N23" s="7"/>
      <c r="O23" s="151">
        <f>IF( SUM(O15:O21)&lt;=10,SUM(O15:O21),"EXCEDE LOS 10 PUNTOS VALIDOS")</f>
        <v>8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81" t="s">
        <v>32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3"/>
      <c r="N25" s="7"/>
      <c r="O25" s="38"/>
    </row>
    <row r="26" spans="1:18" ht="105" customHeight="1" thickBot="1" x14ac:dyDescent="0.35">
      <c r="A26" s="287" t="s">
        <v>33</v>
      </c>
      <c r="B26" s="288"/>
      <c r="C26" s="26"/>
      <c r="D26" s="289" t="s">
        <v>199</v>
      </c>
      <c r="E26" s="290"/>
      <c r="F26" s="290"/>
      <c r="G26" s="290"/>
      <c r="H26" s="290"/>
      <c r="I26" s="290"/>
      <c r="J26" s="290"/>
      <c r="K26" s="290"/>
      <c r="L26" s="290"/>
      <c r="M26" s="291"/>
      <c r="N26" s="27"/>
      <c r="O26" s="28">
        <v>4.75</v>
      </c>
      <c r="Q26" s="41"/>
      <c r="R26" s="41"/>
    </row>
    <row r="27" spans="1:18" ht="16.2" thickBot="1" x14ac:dyDescent="0.35">
      <c r="A27" s="34"/>
      <c r="B27" s="35"/>
      <c r="C27" s="19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6"/>
      <c r="O27" s="38"/>
    </row>
    <row r="28" spans="1:18" ht="18.600000000000001" thickTop="1" thickBot="1" x14ac:dyDescent="0.35">
      <c r="A28" s="300" t="s">
        <v>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196"/>
      <c r="O28" s="151">
        <f>IF(O26&lt;=5,O26,"EXCEDE LOS 5 PUNTOS PERMITIDOS")</f>
        <v>4.75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81" t="s">
        <v>35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43"/>
      <c r="O30" s="38"/>
    </row>
    <row r="31" spans="1:18" ht="104.25" customHeight="1" thickBot="1" x14ac:dyDescent="0.35">
      <c r="A31" s="287" t="s">
        <v>36</v>
      </c>
      <c r="B31" s="288"/>
      <c r="C31" s="26"/>
      <c r="D31" s="289" t="s">
        <v>200</v>
      </c>
      <c r="E31" s="290"/>
      <c r="F31" s="290"/>
      <c r="G31" s="290"/>
      <c r="H31" s="290"/>
      <c r="I31" s="290"/>
      <c r="J31" s="290"/>
      <c r="K31" s="290"/>
      <c r="L31" s="290"/>
      <c r="M31" s="291"/>
      <c r="N31" s="27"/>
      <c r="O31" s="28">
        <v>1.83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0" t="s">
        <v>37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196"/>
      <c r="O33" s="151">
        <f>IF(O31&lt;=5,O31,"EXCEDE LOS 5 PUNTOS PERMITIDOS")</f>
        <v>1.83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81" t="s">
        <v>38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3"/>
      <c r="N35" s="7"/>
      <c r="O35" s="38"/>
    </row>
    <row r="36" spans="1:15" ht="105" customHeight="1" thickBot="1" x14ac:dyDescent="0.35">
      <c r="A36" s="292" t="s">
        <v>39</v>
      </c>
      <c r="B36" s="293"/>
      <c r="C36" s="26"/>
      <c r="D36" s="289"/>
      <c r="E36" s="290"/>
      <c r="F36" s="290"/>
      <c r="G36" s="290"/>
      <c r="H36" s="290"/>
      <c r="I36" s="290"/>
      <c r="J36" s="290"/>
      <c r="K36" s="290"/>
      <c r="L36" s="290"/>
      <c r="M36" s="291"/>
      <c r="N36" s="27"/>
      <c r="O36" s="28">
        <v>0</v>
      </c>
    </row>
    <row r="37" spans="1:15" ht="16.2" thickBot="1" x14ac:dyDescent="0.35">
      <c r="A37" s="34"/>
      <c r="B37" s="35"/>
      <c r="C37" s="19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6"/>
      <c r="O37" s="38"/>
    </row>
    <row r="38" spans="1:15" ht="18.600000000000001" thickTop="1" thickBot="1" x14ac:dyDescent="0.35">
      <c r="A38" s="300" t="s">
        <v>40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196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3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  <c r="N41" s="46"/>
      <c r="O41" s="47">
        <f>IF((O23+O28+O33+O38)&lt;=30,(O23+O28+O33+O38),"ERROR EXCEDE LOS 30 PUNTOS")</f>
        <v>14.58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6" t="s">
        <v>43</v>
      </c>
      <c r="B58" s="307"/>
      <c r="C58" s="307"/>
      <c r="D58" s="307"/>
      <c r="E58" s="307"/>
      <c r="F58" s="309"/>
      <c r="G58" s="309"/>
      <c r="H58" s="310"/>
      <c r="I58" s="51" t="s">
        <v>44</v>
      </c>
      <c r="J58" s="52" t="s">
        <v>45</v>
      </c>
      <c r="K58" s="192" t="s">
        <v>46</v>
      </c>
      <c r="L58" s="54" t="s">
        <v>47</v>
      </c>
      <c r="M58" s="193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11" t="s">
        <v>49</v>
      </c>
      <c r="C59" s="311"/>
      <c r="D59" s="311"/>
      <c r="E59" s="311"/>
      <c r="F59" s="312"/>
      <c r="G59" s="312"/>
      <c r="H59" s="312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13" t="s">
        <v>51</v>
      </c>
      <c r="C60" s="314"/>
      <c r="D60" s="314"/>
      <c r="E60" s="314"/>
      <c r="F60" s="315"/>
      <c r="G60" s="315"/>
      <c r="H60" s="31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14" t="s">
        <v>52</v>
      </c>
      <c r="C61" s="314"/>
      <c r="D61" s="314"/>
      <c r="E61" s="314"/>
      <c r="F61" s="315"/>
      <c r="G61" s="315"/>
      <c r="H61" s="31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14" t="s">
        <v>54</v>
      </c>
      <c r="C62" s="314"/>
      <c r="D62" s="314"/>
      <c r="E62" s="314"/>
      <c r="F62" s="315"/>
      <c r="G62" s="315"/>
      <c r="H62" s="31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14" t="s">
        <v>55</v>
      </c>
      <c r="C63" s="314"/>
      <c r="D63" s="314"/>
      <c r="E63" s="314"/>
      <c r="F63" s="315"/>
      <c r="G63" s="315"/>
      <c r="H63" s="31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14" t="s">
        <v>56</v>
      </c>
      <c r="C64" s="314"/>
      <c r="D64" s="314"/>
      <c r="E64" s="314"/>
      <c r="F64" s="315"/>
      <c r="G64" s="315"/>
      <c r="H64" s="31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16" t="s">
        <v>58</v>
      </c>
      <c r="C65" s="316"/>
      <c r="D65" s="316"/>
      <c r="E65" s="316"/>
      <c r="F65" s="317"/>
      <c r="G65" s="317"/>
      <c r="H65" s="31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6" t="s">
        <v>61</v>
      </c>
      <c r="B69" s="307"/>
      <c r="C69" s="307"/>
      <c r="D69" s="307"/>
      <c r="E69" s="307"/>
      <c r="F69" s="307"/>
      <c r="G69" s="307"/>
      <c r="H69" s="308"/>
      <c r="I69" s="76" t="s">
        <v>44</v>
      </c>
      <c r="J69" s="52" t="s">
        <v>45</v>
      </c>
      <c r="K69" s="192" t="s">
        <v>46</v>
      </c>
      <c r="L69" s="54" t="s">
        <v>47</v>
      </c>
      <c r="M69" s="193"/>
      <c r="N69" s="7"/>
      <c r="O69" s="55" t="s">
        <v>48</v>
      </c>
    </row>
    <row r="70" spans="1:15" ht="16.8" thickTop="1" thickBot="1" x14ac:dyDescent="0.35">
      <c r="A70" s="56">
        <v>1</v>
      </c>
      <c r="B70" s="328" t="s">
        <v>62</v>
      </c>
      <c r="C70" s="328"/>
      <c r="D70" s="328"/>
      <c r="E70" s="328"/>
      <c r="F70" s="312"/>
      <c r="G70" s="312"/>
      <c r="H70" s="312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13" t="s">
        <v>64</v>
      </c>
      <c r="C71" s="313"/>
      <c r="D71" s="313"/>
      <c r="E71" s="313"/>
      <c r="F71" s="315"/>
      <c r="G71" s="315"/>
      <c r="H71" s="31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29" t="s">
        <v>65</v>
      </c>
      <c r="C72" s="329"/>
      <c r="D72" s="329"/>
      <c r="E72" s="329"/>
      <c r="F72" s="317"/>
      <c r="G72" s="317"/>
      <c r="H72" s="31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7" t="s">
        <v>66</v>
      </c>
      <c r="C73" s="330"/>
      <c r="D73" s="330"/>
      <c r="E73" s="330"/>
      <c r="F73" s="330"/>
      <c r="G73" s="330"/>
      <c r="H73" s="330"/>
      <c r="I73" s="288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31" t="s">
        <v>67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3"/>
      <c r="M74" s="80"/>
      <c r="N74" s="43"/>
      <c r="O74" s="75">
        <f>O73/3</f>
        <v>0</v>
      </c>
    </row>
    <row r="75" spans="1:15" ht="18.600000000000001" thickTop="1" thickBot="1" x14ac:dyDescent="0.35">
      <c r="A75" s="334"/>
      <c r="B75" s="335"/>
      <c r="C75" s="335"/>
      <c r="D75" s="335"/>
      <c r="E75" s="335"/>
      <c r="F75" s="335"/>
      <c r="G75" s="335"/>
      <c r="H75" s="335"/>
      <c r="I75" s="335"/>
      <c r="J75" s="335"/>
      <c r="K75" s="336"/>
      <c r="L75" s="336"/>
      <c r="M75" s="80"/>
      <c r="N75" s="43"/>
      <c r="O75" s="194"/>
    </row>
    <row r="76" spans="1:15" ht="27" thickBot="1" x14ac:dyDescent="0.35">
      <c r="A76" s="337" t="s">
        <v>68</v>
      </c>
      <c r="B76" s="338"/>
      <c r="C76" s="338"/>
      <c r="D76" s="338"/>
      <c r="E76" s="338"/>
      <c r="F76" s="338"/>
      <c r="G76" s="338"/>
      <c r="H76" s="339"/>
      <c r="I76" s="91" t="s">
        <v>44</v>
      </c>
      <c r="J76" s="55" t="s">
        <v>45</v>
      </c>
      <c r="K76" s="193"/>
      <c r="L76" s="193"/>
      <c r="M76" s="80"/>
      <c r="N76" s="43"/>
      <c r="O76" s="92" t="s">
        <v>48</v>
      </c>
    </row>
    <row r="77" spans="1:15" ht="16.2" thickBot="1" x14ac:dyDescent="0.35">
      <c r="A77" s="93">
        <v>1</v>
      </c>
      <c r="B77" s="340" t="s">
        <v>69</v>
      </c>
      <c r="C77" s="340"/>
      <c r="D77" s="340"/>
      <c r="E77" s="340"/>
      <c r="F77" s="341"/>
      <c r="G77" s="342"/>
      <c r="H77" s="34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13" t="s">
        <v>70</v>
      </c>
      <c r="C78" s="313"/>
      <c r="D78" s="313"/>
      <c r="E78" s="313"/>
      <c r="F78" s="315"/>
      <c r="G78" s="344"/>
      <c r="H78" s="34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29" t="s">
        <v>71</v>
      </c>
      <c r="C79" s="329"/>
      <c r="D79" s="329"/>
      <c r="E79" s="329"/>
      <c r="F79" s="317"/>
      <c r="G79" s="346"/>
      <c r="H79" s="34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48" t="s">
        <v>72</v>
      </c>
      <c r="B80" s="349"/>
      <c r="C80" s="349"/>
      <c r="D80" s="349"/>
      <c r="E80" s="349"/>
      <c r="F80" s="349"/>
      <c r="G80" s="349"/>
      <c r="H80" s="349"/>
      <c r="I80" s="35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25" t="s">
        <v>73</v>
      </c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7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6" t="s">
        <v>75</v>
      </c>
      <c r="B86" s="357"/>
      <c r="C86" s="357"/>
      <c r="D86" s="357"/>
      <c r="E86" s="357"/>
      <c r="F86" s="358"/>
      <c r="G86" s="358"/>
      <c r="H86" s="359"/>
      <c r="I86" s="91" t="s">
        <v>44</v>
      </c>
      <c r="J86" s="193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60" t="s">
        <v>76</v>
      </c>
      <c r="C87" s="361"/>
      <c r="D87" s="361"/>
      <c r="E87" s="361"/>
      <c r="F87" s="362"/>
      <c r="G87" s="362"/>
      <c r="H87" s="36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4" t="s">
        <v>78</v>
      </c>
      <c r="B89" s="365"/>
      <c r="C89" s="365"/>
      <c r="D89" s="365"/>
      <c r="E89" s="365"/>
      <c r="F89" s="365"/>
      <c r="G89" s="365"/>
      <c r="H89" s="365"/>
      <c r="I89" s="365"/>
      <c r="J89" s="365"/>
      <c r="K89" s="366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7" t="s">
        <v>79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9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70" t="s">
        <v>23</v>
      </c>
      <c r="B93" s="371"/>
      <c r="C93" s="371"/>
      <c r="D93" s="371"/>
      <c r="E93" s="371"/>
      <c r="F93" s="371"/>
      <c r="G93" s="371"/>
      <c r="H93" s="371"/>
      <c r="I93" s="371"/>
      <c r="J93" s="371"/>
      <c r="K93" s="372"/>
      <c r="L93" s="109"/>
      <c r="M93" s="109"/>
      <c r="N93" s="110"/>
      <c r="O93" s="111">
        <f>O41</f>
        <v>14.58</v>
      </c>
    </row>
    <row r="94" spans="1:15" ht="17.399999999999999" x14ac:dyDescent="0.3">
      <c r="A94" s="373" t="s">
        <v>80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5"/>
      <c r="L94" s="109"/>
      <c r="M94" s="109"/>
      <c r="N94" s="110"/>
      <c r="O94" s="112">
        <f>O67</f>
        <v>0</v>
      </c>
    </row>
    <row r="95" spans="1:15" ht="17.399999999999999" x14ac:dyDescent="0.3">
      <c r="A95" s="373" t="s">
        <v>81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5"/>
      <c r="L95" s="109"/>
      <c r="M95" s="109"/>
      <c r="N95" s="110"/>
      <c r="O95" s="113">
        <f>O74</f>
        <v>0</v>
      </c>
    </row>
    <row r="96" spans="1:15" ht="17.399999999999999" x14ac:dyDescent="0.3">
      <c r="A96" s="373" t="s">
        <v>82</v>
      </c>
      <c r="B96" s="374"/>
      <c r="C96" s="374"/>
      <c r="D96" s="374"/>
      <c r="E96" s="374"/>
      <c r="F96" s="374"/>
      <c r="G96" s="374"/>
      <c r="H96" s="374"/>
      <c r="I96" s="374"/>
      <c r="J96" s="374"/>
      <c r="K96" s="375"/>
      <c r="L96" s="109"/>
      <c r="M96" s="109"/>
      <c r="N96" s="110"/>
      <c r="O96" s="114">
        <f>O81</f>
        <v>0</v>
      </c>
    </row>
    <row r="97" spans="1:15" ht="18" thickBot="1" x14ac:dyDescent="0.35">
      <c r="A97" s="376" t="s">
        <v>83</v>
      </c>
      <c r="B97" s="377"/>
      <c r="C97" s="377"/>
      <c r="D97" s="377"/>
      <c r="E97" s="377"/>
      <c r="F97" s="377"/>
      <c r="G97" s="377"/>
      <c r="H97" s="377"/>
      <c r="I97" s="377"/>
      <c r="J97" s="377"/>
      <c r="K97" s="378"/>
      <c r="L97" s="109"/>
      <c r="M97" s="109"/>
      <c r="N97" s="110"/>
      <c r="O97" s="114">
        <f>O87</f>
        <v>0</v>
      </c>
    </row>
    <row r="98" spans="1:15" ht="24" thickTop="1" thickBot="1" x14ac:dyDescent="0.35">
      <c r="A98" s="351" t="s">
        <v>84</v>
      </c>
      <c r="B98" s="352"/>
      <c r="C98" s="352"/>
      <c r="D98" s="352"/>
      <c r="E98" s="352"/>
      <c r="F98" s="352"/>
      <c r="G98" s="352"/>
      <c r="H98" s="352"/>
      <c r="I98" s="352"/>
      <c r="J98" s="352"/>
      <c r="K98" s="353"/>
      <c r="L98" s="115"/>
      <c r="M98" s="116"/>
      <c r="N98" s="117"/>
      <c r="O98" s="118">
        <f>SUM(O93:O97)</f>
        <v>14.58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un2RQiZZLis8lFfy7y8+NQAVqveJ2SxN3lzJ8ECHEIRLDqTzWT3W/ZBuI5U1ZmF2PISOr8F8XTw/q/GG70kQSg==" saltValue="dBa+GjAI/KsCDYmL0Ii0z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" zoomScaleNormal="100" workbookViewId="0">
      <selection activeCell="D36" sqref="D36:M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0"/>
      <c r="B1" s="241"/>
      <c r="C1" s="241"/>
      <c r="D1" s="241"/>
      <c r="E1" s="242"/>
      <c r="F1" s="249" t="s">
        <v>9</v>
      </c>
      <c r="G1" s="249"/>
      <c r="H1" s="249"/>
      <c r="I1" s="249"/>
      <c r="J1" s="249"/>
      <c r="K1" s="249"/>
      <c r="L1" s="249"/>
      <c r="M1" s="249"/>
      <c r="N1" s="249"/>
      <c r="O1" s="250"/>
    </row>
    <row r="2" spans="1:17" ht="45" customHeight="1" thickBot="1" x14ac:dyDescent="0.35">
      <c r="A2" s="243"/>
      <c r="B2" s="244"/>
      <c r="C2" s="244"/>
      <c r="D2" s="244"/>
      <c r="E2" s="245"/>
      <c r="F2" s="249" t="s">
        <v>10</v>
      </c>
      <c r="G2" s="249"/>
      <c r="H2" s="249"/>
      <c r="I2" s="249"/>
      <c r="J2" s="249"/>
      <c r="K2" s="249"/>
      <c r="L2" s="249"/>
      <c r="M2" s="249"/>
      <c r="N2" s="249"/>
      <c r="O2" s="250"/>
      <c r="Q2" s="152" t="str">
        <f ca="1">MID(CELL("nombrearchivo",'CASTELLANOS AVENDAÑO CALUDIA M'!E10),FIND("]", CELL("nombrearchivo",'CASTELLANOS AVENDAÑO CALUDIA M'!E10),1)+1,LEN(CELL("nombrearchivo",'CASTELLANOS AVENDAÑO CALUDIA M'!E10))-FIND("]",CELL("nombrearchivo",'CASTELLANOS AVENDAÑO CALUDIA M'!E10),1))</f>
        <v>CASTELLANOS AVENDAÑO CALUDIA M</v>
      </c>
    </row>
    <row r="3" spans="1:17" ht="19.5" customHeight="1" thickBot="1" x14ac:dyDescent="0.35">
      <c r="A3" s="246"/>
      <c r="B3" s="247"/>
      <c r="C3" s="247"/>
      <c r="D3" s="247"/>
      <c r="E3" s="248"/>
      <c r="F3" s="249" t="s">
        <v>95</v>
      </c>
      <c r="G3" s="249"/>
      <c r="H3" s="249"/>
      <c r="I3" s="249"/>
      <c r="J3" s="249"/>
      <c r="K3" s="249"/>
      <c r="L3" s="249"/>
      <c r="M3" s="249"/>
      <c r="N3" s="249"/>
      <c r="O3" s="250"/>
      <c r="Q3" s="152"/>
    </row>
    <row r="4" spans="1:17" ht="15.6" x14ac:dyDescent="0.3">
      <c r="A4" s="251" t="s">
        <v>11</v>
      </c>
      <c r="B4" s="252"/>
      <c r="C4" s="252"/>
      <c r="D4" s="252"/>
      <c r="E4" s="253" t="str">
        <f>GENERAL!AC$2</f>
        <v>PLANTA</v>
      </c>
      <c r="F4" s="253"/>
      <c r="G4" s="253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56" t="s">
        <v>12</v>
      </c>
      <c r="B5" s="257"/>
      <c r="C5" s="257"/>
      <c r="D5" s="257"/>
      <c r="E5" s="258" t="str">
        <f>GENERAL!A$2</f>
        <v>CHA-P-09-2</v>
      </c>
      <c r="F5" s="258"/>
      <c r="G5" s="258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56" t="s">
        <v>13</v>
      </c>
      <c r="B6" s="257"/>
      <c r="C6" s="257"/>
      <c r="D6" s="257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272" t="s">
        <v>15</v>
      </c>
      <c r="B9" s="273"/>
      <c r="C9" s="276" t="s">
        <v>16</v>
      </c>
      <c r="D9" s="14"/>
      <c r="E9" s="278" t="s">
        <v>17</v>
      </c>
      <c r="F9" s="279"/>
      <c r="G9" s="278" t="s">
        <v>18</v>
      </c>
      <c r="H9" s="279"/>
      <c r="I9" s="254" t="s">
        <v>19</v>
      </c>
      <c r="J9" s="254" t="s">
        <v>20</v>
      </c>
      <c r="K9" s="254" t="s">
        <v>21</v>
      </c>
      <c r="L9" s="262" t="s">
        <v>22</v>
      </c>
      <c r="M9" s="264"/>
      <c r="N9" s="264"/>
      <c r="O9" s="266" t="s">
        <v>23</v>
      </c>
    </row>
    <row r="10" spans="1:17" ht="31.5" customHeight="1" thickBot="1" x14ac:dyDescent="0.35">
      <c r="A10" s="274"/>
      <c r="B10" s="275"/>
      <c r="C10" s="277"/>
      <c r="D10" s="16"/>
      <c r="E10" s="277"/>
      <c r="F10" s="280"/>
      <c r="G10" s="277"/>
      <c r="H10" s="280"/>
      <c r="I10" s="255"/>
      <c r="J10" s="255"/>
      <c r="K10" s="255"/>
      <c r="L10" s="263"/>
      <c r="M10" s="265"/>
      <c r="N10" s="265"/>
      <c r="O10" s="267"/>
    </row>
    <row r="11" spans="1:17" ht="44.25" customHeight="1" thickBot="1" x14ac:dyDescent="0.35">
      <c r="A11" s="268" t="s">
        <v>201</v>
      </c>
      <c r="B11" s="269"/>
      <c r="C11" s="17">
        <f>O15</f>
        <v>4</v>
      </c>
      <c r="D11" s="18"/>
      <c r="E11" s="270">
        <f>O17</f>
        <v>1</v>
      </c>
      <c r="F11" s="271"/>
      <c r="G11" s="270">
        <f>O19</f>
        <v>3</v>
      </c>
      <c r="H11" s="271"/>
      <c r="I11" s="19">
        <f>O21</f>
        <v>0</v>
      </c>
      <c r="J11" s="19">
        <f>O28</f>
        <v>4.58</v>
      </c>
      <c r="K11" s="19">
        <f>O33</f>
        <v>2.79</v>
      </c>
      <c r="L11" s="20">
        <f>O38</f>
        <v>0</v>
      </c>
      <c r="M11" s="21"/>
      <c r="N11" s="21"/>
      <c r="O11" s="22">
        <f>IF( SUM(C11:K11)&lt;=30,SUM(C11:K11),"EXCEDE LOS 30 PUNTOS")</f>
        <v>15.370000000000001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84" t="s">
        <v>24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6"/>
      <c r="O13" s="25" t="s">
        <v>25</v>
      </c>
    </row>
    <row r="14" spans="1:17" ht="23.4" thickBot="1" x14ac:dyDescent="0.35">
      <c r="A14" s="281" t="s">
        <v>26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3"/>
      <c r="N14" s="7"/>
      <c r="O14" s="24"/>
    </row>
    <row r="15" spans="1:17" ht="31.5" customHeight="1" thickBot="1" x14ac:dyDescent="0.35">
      <c r="A15" s="287" t="s">
        <v>27</v>
      </c>
      <c r="B15" s="288"/>
      <c r="C15" s="26"/>
      <c r="D15" s="289" t="s">
        <v>157</v>
      </c>
      <c r="E15" s="290"/>
      <c r="F15" s="290"/>
      <c r="G15" s="290"/>
      <c r="H15" s="290"/>
      <c r="I15" s="290"/>
      <c r="J15" s="290"/>
      <c r="K15" s="290"/>
      <c r="L15" s="290"/>
      <c r="M15" s="291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2" t="s">
        <v>28</v>
      </c>
      <c r="B17" s="293"/>
      <c r="C17" s="7"/>
      <c r="D17" s="32"/>
      <c r="E17" s="294" t="s">
        <v>158</v>
      </c>
      <c r="F17" s="295"/>
      <c r="G17" s="295"/>
      <c r="H17" s="295"/>
      <c r="I17" s="295"/>
      <c r="J17" s="295"/>
      <c r="K17" s="295"/>
      <c r="L17" s="295"/>
      <c r="M17" s="296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2" t="s">
        <v>29</v>
      </c>
      <c r="B19" s="293"/>
      <c r="C19" s="26"/>
      <c r="D19" s="33"/>
      <c r="E19" s="295" t="s">
        <v>159</v>
      </c>
      <c r="F19" s="295"/>
      <c r="G19" s="295"/>
      <c r="H19" s="295"/>
      <c r="I19" s="295"/>
      <c r="J19" s="295"/>
      <c r="K19" s="295"/>
      <c r="L19" s="295"/>
      <c r="M19" s="296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2" t="s">
        <v>30</v>
      </c>
      <c r="B21" s="293"/>
      <c r="C21" s="26"/>
      <c r="D21" s="297"/>
      <c r="E21" s="298"/>
      <c r="F21" s="298"/>
      <c r="G21" s="298"/>
      <c r="H21" s="298"/>
      <c r="I21" s="298"/>
      <c r="J21" s="298"/>
      <c r="K21" s="298"/>
      <c r="L21" s="298"/>
      <c r="M21" s="299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00" t="s">
        <v>31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  <c r="N23" s="7"/>
      <c r="O23" s="151">
        <f>IF( SUM(O15:O21)&lt;=10,SUM(O15:O21),"EXCEDE LOS 10 PUNTOS VALIDOS")</f>
        <v>8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81" t="s">
        <v>32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3"/>
      <c r="N25" s="7"/>
      <c r="O25" s="38"/>
    </row>
    <row r="26" spans="1:18" ht="105" customHeight="1" thickBot="1" x14ac:dyDescent="0.35">
      <c r="A26" s="287" t="s">
        <v>33</v>
      </c>
      <c r="B26" s="288"/>
      <c r="C26" s="26"/>
      <c r="D26" s="289" t="s">
        <v>203</v>
      </c>
      <c r="E26" s="290"/>
      <c r="F26" s="290"/>
      <c r="G26" s="290"/>
      <c r="H26" s="290"/>
      <c r="I26" s="290"/>
      <c r="J26" s="290"/>
      <c r="K26" s="290"/>
      <c r="L26" s="290"/>
      <c r="M26" s="291"/>
      <c r="N26" s="27"/>
      <c r="O26" s="28">
        <v>4.58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00" t="s">
        <v>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36"/>
      <c r="O28" s="151">
        <f>IF(O26&lt;=5,O26,"EXCEDE LOS 5 PUNTOS PERMITIDOS")</f>
        <v>4.58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81" t="s">
        <v>35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43"/>
      <c r="O30" s="38"/>
    </row>
    <row r="31" spans="1:18" ht="104.25" customHeight="1" thickBot="1" x14ac:dyDescent="0.35">
      <c r="A31" s="287" t="s">
        <v>36</v>
      </c>
      <c r="B31" s="288"/>
      <c r="C31" s="26"/>
      <c r="D31" s="289" t="s">
        <v>204</v>
      </c>
      <c r="E31" s="290"/>
      <c r="F31" s="290"/>
      <c r="G31" s="290"/>
      <c r="H31" s="290"/>
      <c r="I31" s="290"/>
      <c r="J31" s="290"/>
      <c r="K31" s="290"/>
      <c r="L31" s="290"/>
      <c r="M31" s="291"/>
      <c r="N31" s="27"/>
      <c r="O31" s="28">
        <v>2.79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0" t="s">
        <v>37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36"/>
      <c r="O33" s="151">
        <f>IF(O31&lt;=5,O31,"EXCEDE LOS 5 PUNTOS PERMITIDOS")</f>
        <v>2.79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81" t="s">
        <v>38</v>
      </c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3"/>
      <c r="N35" s="7"/>
      <c r="O35" s="38"/>
    </row>
    <row r="36" spans="1:15" ht="105" customHeight="1" thickBot="1" x14ac:dyDescent="0.35">
      <c r="A36" s="292" t="s">
        <v>39</v>
      </c>
      <c r="B36" s="293"/>
      <c r="C36" s="26"/>
      <c r="D36" s="289" t="s">
        <v>205</v>
      </c>
      <c r="E36" s="290"/>
      <c r="F36" s="290"/>
      <c r="G36" s="290"/>
      <c r="H36" s="290"/>
      <c r="I36" s="290"/>
      <c r="J36" s="290"/>
      <c r="K36" s="290"/>
      <c r="L36" s="290"/>
      <c r="M36" s="291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00" t="s">
        <v>40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36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3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  <c r="N41" s="46"/>
      <c r="O41" s="47">
        <f>IF((O23+O28+O33+O38)&lt;=30,(O23+O28+O33+O38),"ERROR EXCEDE LOS 30 PUNTOS")</f>
        <v>15.370000000000001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6" t="s">
        <v>43</v>
      </c>
      <c r="B58" s="307"/>
      <c r="C58" s="307"/>
      <c r="D58" s="307"/>
      <c r="E58" s="307"/>
      <c r="F58" s="309"/>
      <c r="G58" s="309"/>
      <c r="H58" s="310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11" t="s">
        <v>49</v>
      </c>
      <c r="C59" s="311"/>
      <c r="D59" s="311"/>
      <c r="E59" s="311"/>
      <c r="F59" s="312"/>
      <c r="G59" s="312"/>
      <c r="H59" s="312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13" t="s">
        <v>51</v>
      </c>
      <c r="C60" s="314"/>
      <c r="D60" s="314"/>
      <c r="E60" s="314"/>
      <c r="F60" s="315"/>
      <c r="G60" s="315"/>
      <c r="H60" s="31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14" t="s">
        <v>52</v>
      </c>
      <c r="C61" s="314"/>
      <c r="D61" s="314"/>
      <c r="E61" s="314"/>
      <c r="F61" s="315"/>
      <c r="G61" s="315"/>
      <c r="H61" s="31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14" t="s">
        <v>54</v>
      </c>
      <c r="C62" s="314"/>
      <c r="D62" s="314"/>
      <c r="E62" s="314"/>
      <c r="F62" s="315"/>
      <c r="G62" s="315"/>
      <c r="H62" s="31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14" t="s">
        <v>55</v>
      </c>
      <c r="C63" s="314"/>
      <c r="D63" s="314"/>
      <c r="E63" s="314"/>
      <c r="F63" s="315"/>
      <c r="G63" s="315"/>
      <c r="H63" s="31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14" t="s">
        <v>56</v>
      </c>
      <c r="C64" s="314"/>
      <c r="D64" s="314"/>
      <c r="E64" s="314"/>
      <c r="F64" s="315"/>
      <c r="G64" s="315"/>
      <c r="H64" s="31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16" t="s">
        <v>58</v>
      </c>
      <c r="C65" s="316"/>
      <c r="D65" s="316"/>
      <c r="E65" s="316"/>
      <c r="F65" s="317"/>
      <c r="G65" s="317"/>
      <c r="H65" s="31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8" t="s">
        <v>59</v>
      </c>
      <c r="B66" s="319"/>
      <c r="C66" s="319"/>
      <c r="D66" s="319"/>
      <c r="E66" s="319"/>
      <c r="F66" s="319"/>
      <c r="G66" s="319"/>
      <c r="H66" s="319"/>
      <c r="I66" s="32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21" t="s">
        <v>60</v>
      </c>
      <c r="B67" s="322"/>
      <c r="C67" s="322"/>
      <c r="D67" s="322"/>
      <c r="E67" s="322"/>
      <c r="F67" s="322"/>
      <c r="G67" s="322"/>
      <c r="H67" s="322"/>
      <c r="I67" s="322"/>
      <c r="J67" s="323"/>
      <c r="K67" s="323"/>
      <c r="L67" s="32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6" t="s">
        <v>61</v>
      </c>
      <c r="B69" s="307"/>
      <c r="C69" s="307"/>
      <c r="D69" s="307"/>
      <c r="E69" s="307"/>
      <c r="F69" s="307"/>
      <c r="G69" s="307"/>
      <c r="H69" s="308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28" t="s">
        <v>62</v>
      </c>
      <c r="C70" s="328"/>
      <c r="D70" s="328"/>
      <c r="E70" s="328"/>
      <c r="F70" s="312"/>
      <c r="G70" s="312"/>
      <c r="H70" s="312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13" t="s">
        <v>64</v>
      </c>
      <c r="C71" s="313"/>
      <c r="D71" s="313"/>
      <c r="E71" s="313"/>
      <c r="F71" s="315"/>
      <c r="G71" s="315"/>
      <c r="H71" s="31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29" t="s">
        <v>65</v>
      </c>
      <c r="C72" s="329"/>
      <c r="D72" s="329"/>
      <c r="E72" s="329"/>
      <c r="F72" s="317"/>
      <c r="G72" s="317"/>
      <c r="H72" s="31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7" t="s">
        <v>66</v>
      </c>
      <c r="C73" s="330"/>
      <c r="D73" s="330"/>
      <c r="E73" s="330"/>
      <c r="F73" s="330"/>
      <c r="G73" s="330"/>
      <c r="H73" s="330"/>
      <c r="I73" s="288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31" t="s">
        <v>67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3"/>
      <c r="M74" s="80"/>
      <c r="N74" s="43"/>
      <c r="O74" s="75">
        <f>O73/3</f>
        <v>0</v>
      </c>
    </row>
    <row r="75" spans="1:15" ht="18.600000000000001" thickTop="1" thickBot="1" x14ac:dyDescent="0.35">
      <c r="A75" s="334"/>
      <c r="B75" s="335"/>
      <c r="C75" s="335"/>
      <c r="D75" s="335"/>
      <c r="E75" s="335"/>
      <c r="F75" s="335"/>
      <c r="G75" s="335"/>
      <c r="H75" s="335"/>
      <c r="I75" s="335"/>
      <c r="J75" s="335"/>
      <c r="K75" s="336"/>
      <c r="L75" s="336"/>
      <c r="M75" s="80"/>
      <c r="N75" s="43"/>
      <c r="O75" s="90"/>
    </row>
    <row r="76" spans="1:15" ht="27" thickBot="1" x14ac:dyDescent="0.35">
      <c r="A76" s="337" t="s">
        <v>68</v>
      </c>
      <c r="B76" s="338"/>
      <c r="C76" s="338"/>
      <c r="D76" s="338"/>
      <c r="E76" s="338"/>
      <c r="F76" s="338"/>
      <c r="G76" s="338"/>
      <c r="H76" s="33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40" t="s">
        <v>69</v>
      </c>
      <c r="C77" s="340"/>
      <c r="D77" s="340"/>
      <c r="E77" s="340"/>
      <c r="F77" s="341"/>
      <c r="G77" s="342"/>
      <c r="H77" s="34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13" t="s">
        <v>70</v>
      </c>
      <c r="C78" s="313"/>
      <c r="D78" s="313"/>
      <c r="E78" s="313"/>
      <c r="F78" s="315"/>
      <c r="G78" s="344"/>
      <c r="H78" s="34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29" t="s">
        <v>71</v>
      </c>
      <c r="C79" s="329"/>
      <c r="D79" s="329"/>
      <c r="E79" s="329"/>
      <c r="F79" s="317"/>
      <c r="G79" s="346"/>
      <c r="H79" s="34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48" t="s">
        <v>72</v>
      </c>
      <c r="B80" s="349"/>
      <c r="C80" s="349"/>
      <c r="D80" s="349"/>
      <c r="E80" s="349"/>
      <c r="F80" s="349"/>
      <c r="G80" s="349"/>
      <c r="H80" s="349"/>
      <c r="I80" s="35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25" t="s">
        <v>73</v>
      </c>
      <c r="B81" s="326"/>
      <c r="C81" s="326"/>
      <c r="D81" s="326"/>
      <c r="E81" s="326"/>
      <c r="F81" s="326"/>
      <c r="G81" s="326"/>
      <c r="H81" s="326"/>
      <c r="I81" s="326"/>
      <c r="J81" s="326"/>
      <c r="K81" s="326"/>
      <c r="L81" s="327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35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6" t="s">
        <v>75</v>
      </c>
      <c r="B86" s="357"/>
      <c r="C86" s="357"/>
      <c r="D86" s="357"/>
      <c r="E86" s="357"/>
      <c r="F86" s="358"/>
      <c r="G86" s="358"/>
      <c r="H86" s="359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60" t="s">
        <v>76</v>
      </c>
      <c r="C87" s="361"/>
      <c r="D87" s="361"/>
      <c r="E87" s="361"/>
      <c r="F87" s="362"/>
      <c r="G87" s="362"/>
      <c r="H87" s="36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4" t="s">
        <v>78</v>
      </c>
      <c r="B89" s="365"/>
      <c r="C89" s="365"/>
      <c r="D89" s="365"/>
      <c r="E89" s="365"/>
      <c r="F89" s="365"/>
      <c r="G89" s="365"/>
      <c r="H89" s="365"/>
      <c r="I89" s="365"/>
      <c r="J89" s="365"/>
      <c r="K89" s="366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7" t="s">
        <v>79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9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70" t="s">
        <v>23</v>
      </c>
      <c r="B93" s="371"/>
      <c r="C93" s="371"/>
      <c r="D93" s="371"/>
      <c r="E93" s="371"/>
      <c r="F93" s="371"/>
      <c r="G93" s="371"/>
      <c r="H93" s="371"/>
      <c r="I93" s="371"/>
      <c r="J93" s="371"/>
      <c r="K93" s="372"/>
      <c r="L93" s="109"/>
      <c r="M93" s="109"/>
      <c r="N93" s="110"/>
      <c r="O93" s="111">
        <f>O41</f>
        <v>15.370000000000001</v>
      </c>
    </row>
    <row r="94" spans="1:15" ht="17.399999999999999" x14ac:dyDescent="0.3">
      <c r="A94" s="373" t="s">
        <v>80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5"/>
      <c r="L94" s="109"/>
      <c r="M94" s="109"/>
      <c r="N94" s="110"/>
      <c r="O94" s="112">
        <f>O67</f>
        <v>0</v>
      </c>
    </row>
    <row r="95" spans="1:15" ht="17.399999999999999" x14ac:dyDescent="0.3">
      <c r="A95" s="373" t="s">
        <v>81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5"/>
      <c r="L95" s="109"/>
      <c r="M95" s="109"/>
      <c r="N95" s="110"/>
      <c r="O95" s="113">
        <f>O74</f>
        <v>0</v>
      </c>
    </row>
    <row r="96" spans="1:15" ht="17.399999999999999" x14ac:dyDescent="0.3">
      <c r="A96" s="373" t="s">
        <v>82</v>
      </c>
      <c r="B96" s="374"/>
      <c r="C96" s="374"/>
      <c r="D96" s="374"/>
      <c r="E96" s="374"/>
      <c r="F96" s="374"/>
      <c r="G96" s="374"/>
      <c r="H96" s="374"/>
      <c r="I96" s="374"/>
      <c r="J96" s="374"/>
      <c r="K96" s="375"/>
      <c r="L96" s="109"/>
      <c r="M96" s="109"/>
      <c r="N96" s="110"/>
      <c r="O96" s="114">
        <f>O81</f>
        <v>0</v>
      </c>
    </row>
    <row r="97" spans="1:15" ht="18" thickBot="1" x14ac:dyDescent="0.35">
      <c r="A97" s="376" t="s">
        <v>83</v>
      </c>
      <c r="B97" s="377"/>
      <c r="C97" s="377"/>
      <c r="D97" s="377"/>
      <c r="E97" s="377"/>
      <c r="F97" s="377"/>
      <c r="G97" s="377"/>
      <c r="H97" s="377"/>
      <c r="I97" s="377"/>
      <c r="J97" s="377"/>
      <c r="K97" s="378"/>
      <c r="L97" s="109"/>
      <c r="M97" s="109"/>
      <c r="N97" s="110"/>
      <c r="O97" s="114">
        <f>O87</f>
        <v>0</v>
      </c>
    </row>
    <row r="98" spans="1:15" ht="24" thickTop="1" thickBot="1" x14ac:dyDescent="0.35">
      <c r="A98" s="351" t="s">
        <v>84</v>
      </c>
      <c r="B98" s="352"/>
      <c r="C98" s="352"/>
      <c r="D98" s="352"/>
      <c r="E98" s="352"/>
      <c r="F98" s="352"/>
      <c r="G98" s="352"/>
      <c r="H98" s="352"/>
      <c r="I98" s="352"/>
      <c r="J98" s="352"/>
      <c r="K98" s="353"/>
      <c r="L98" s="115"/>
      <c r="M98" s="116"/>
      <c r="N98" s="117"/>
      <c r="O98" s="118">
        <f>SUM(O93:O97)</f>
        <v>15.370000000000001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2xBTwt+67vrR9Bnkq4b6ng/DcteILLBw7S73Z3HGldb+iiKyhiAXt+XUdeQ5yPDQtUoXymZ0MlHQ4JAwBnT0eg==" saltValue="d2pIe5ORg+pId/1n69y6hA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EVALUACION PERFIL </vt:lpstr>
      <vt:lpstr>GENERAL</vt:lpstr>
      <vt:lpstr>PEÑA OCAMPO JHON JAIRO</vt:lpstr>
      <vt:lpstr>FERRO BEDOYA CAMILO ALEJANDRO</vt:lpstr>
      <vt:lpstr>ARISITIZABAL RODRIGUEZ ERICK  F</vt:lpstr>
      <vt:lpstr>CASTELLANOS AVENDAÑO CALUDIA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2015-04-08T01:13:53Z</dcterms:modified>
</cp:coreProperties>
</file>