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9. Facultad de ciencias humanas y artes\"/>
    </mc:Choice>
  </mc:AlternateContent>
  <workbookProtection workbookAlgorithmName="SHA-512" workbookHashValue="SMAgo+JkxNGvqPMSpwkwb4+Ntc61fKNCjHiVSl05Hvqpha0uADWbyjF2yz2Cd20/Sqo2BwVxlioKZfAl9/+Hwg==" workbookSaltValue="5xr2tN11ER9sfhugta2cJA==" workbookSpinCount="100000" lockStructure="1"/>
  <bookViews>
    <workbookView xWindow="0" yWindow="0" windowWidth="12816" windowHeight="12432" tabRatio="500" activeTab="7"/>
  </bookViews>
  <sheets>
    <sheet name="EVALUACION PERFIL " sheetId="3" r:id="rId1"/>
    <sheet name="CHA-P-09-11" sheetId="1" state="hidden" r:id="rId2"/>
    <sheet name="ORTEGON CUFINO OSWALDO" sheetId="5" r:id="rId3"/>
    <sheet name="GAVIRIA CUARTAS CESAR AUGUSTO" sheetId="6" r:id="rId4"/>
    <sheet name="POLO PAREDES DIEGO ALBERTO" sheetId="7" r:id="rId5"/>
    <sheet name="PATIÑO OSPINA SANDRA CAROLINA" sheetId="8" r:id="rId6"/>
    <sheet name="BOHORQUEZ OVIEDO ANGELA MARIA" sheetId="9" r:id="rId7"/>
    <sheet name="AGUAS MUÑOZ LUISA FERNANDA" sheetId="10" r:id="rId8"/>
    <sheet name="1" sheetId="2" state="hidden" r:id="rId9"/>
  </sheets>
  <externalReferences>
    <externalReference r:id="rId10"/>
  </externalReferences>
  <definedNames>
    <definedName name="_xlnm._FilterDatabase" localSheetId="1" hidden="1">'CHA-P-09-11'!$B$3:$WWA$5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7" l="1"/>
  <c r="O89" i="7"/>
  <c r="J80" i="7"/>
  <c r="O79" i="7"/>
  <c r="O78" i="7"/>
  <c r="O77" i="7"/>
  <c r="L73" i="7"/>
  <c r="K73" i="7"/>
  <c r="J73" i="7"/>
  <c r="O72" i="7"/>
  <c r="O71" i="7"/>
  <c r="O70" i="7"/>
  <c r="O73" i="7" s="1"/>
  <c r="O74" i="7" s="1"/>
  <c r="O95" i="7" s="1"/>
  <c r="L66" i="7"/>
  <c r="K66" i="7"/>
  <c r="J66" i="7"/>
  <c r="O65" i="7"/>
  <c r="O64" i="7"/>
  <c r="O63" i="7"/>
  <c r="O62" i="7"/>
  <c r="O61" i="7"/>
  <c r="O60" i="7"/>
  <c r="O59" i="7"/>
  <c r="O38" i="7"/>
  <c r="L11" i="7" s="1"/>
  <c r="O33" i="7"/>
  <c r="K11" i="7" s="1"/>
  <c r="O28" i="7"/>
  <c r="O23" i="7"/>
  <c r="J11" i="7"/>
  <c r="I11" i="7"/>
  <c r="G11" i="7"/>
  <c r="E11" i="7"/>
  <c r="C11" i="7"/>
  <c r="E6" i="7"/>
  <c r="E4" i="7"/>
  <c r="Q2" i="7"/>
  <c r="O11" i="7" l="1"/>
  <c r="O66" i="7"/>
  <c r="O67" i="7" s="1"/>
  <c r="O94" i="7" s="1"/>
  <c r="O81" i="7"/>
  <c r="O96" i="7" s="1"/>
  <c r="O41" i="7"/>
  <c r="O93" i="7" s="1"/>
  <c r="O98" i="7" s="1"/>
  <c r="O97" i="10"/>
  <c r="O89" i="10"/>
  <c r="J80" i="10"/>
  <c r="O79" i="10"/>
  <c r="O78" i="10"/>
  <c r="O77" i="10"/>
  <c r="L73" i="10"/>
  <c r="K73" i="10"/>
  <c r="J73" i="10"/>
  <c r="O72" i="10"/>
  <c r="O71" i="10"/>
  <c r="O70" i="10"/>
  <c r="O73" i="10" s="1"/>
  <c r="O74" i="10" s="1"/>
  <c r="O95" i="10" s="1"/>
  <c r="L66" i="10"/>
  <c r="K66" i="10"/>
  <c r="J66" i="10"/>
  <c r="O65" i="10"/>
  <c r="O64" i="10"/>
  <c r="O63" i="10"/>
  <c r="O62" i="10"/>
  <c r="O61" i="10"/>
  <c r="O60" i="10"/>
  <c r="O59" i="10"/>
  <c r="O38" i="10"/>
  <c r="L11" i="10" s="1"/>
  <c r="O33" i="10"/>
  <c r="K11" i="10" s="1"/>
  <c r="O28" i="10"/>
  <c r="O23" i="10"/>
  <c r="J11" i="10"/>
  <c r="I11" i="10"/>
  <c r="G11" i="10"/>
  <c r="E11" i="10"/>
  <c r="C11" i="10"/>
  <c r="E6" i="10"/>
  <c r="E5" i="10"/>
  <c r="Q2" i="10"/>
  <c r="O97" i="9"/>
  <c r="O89" i="9"/>
  <c r="J80" i="9"/>
  <c r="O79" i="9"/>
  <c r="O78" i="9"/>
  <c r="O77" i="9"/>
  <c r="O81" i="9" s="1"/>
  <c r="O96" i="9" s="1"/>
  <c r="L73" i="9"/>
  <c r="K73" i="9"/>
  <c r="J73" i="9"/>
  <c r="O72" i="9"/>
  <c r="O71" i="9"/>
  <c r="O70" i="9"/>
  <c r="O73" i="9" s="1"/>
  <c r="O74" i="9" s="1"/>
  <c r="O95" i="9" s="1"/>
  <c r="L66" i="9"/>
  <c r="K66" i="9"/>
  <c r="J66" i="9"/>
  <c r="O65" i="9"/>
  <c r="O64" i="9"/>
  <c r="O63" i="9"/>
  <c r="O62" i="9"/>
  <c r="O61" i="9"/>
  <c r="O60" i="9"/>
  <c r="O59" i="9"/>
  <c r="O38" i="9"/>
  <c r="L11" i="9" s="1"/>
  <c r="O33" i="9"/>
  <c r="K11" i="9" s="1"/>
  <c r="O28" i="9"/>
  <c r="J11" i="9" s="1"/>
  <c r="O23" i="9"/>
  <c r="I11" i="9"/>
  <c r="G11" i="9"/>
  <c r="E11" i="9"/>
  <c r="C11" i="9"/>
  <c r="E6" i="9"/>
  <c r="E5" i="9"/>
  <c r="Q2" i="9"/>
  <c r="O97" i="8"/>
  <c r="O89" i="8"/>
  <c r="J80" i="8"/>
  <c r="O79" i="8"/>
  <c r="O78" i="8"/>
  <c r="O77" i="8"/>
  <c r="L73" i="8"/>
  <c r="K73" i="8"/>
  <c r="J73" i="8"/>
  <c r="O72" i="8"/>
  <c r="O71" i="8"/>
  <c r="O70" i="8"/>
  <c r="O73" i="8" s="1"/>
  <c r="O74" i="8" s="1"/>
  <c r="O95" i="8" s="1"/>
  <c r="L66" i="8"/>
  <c r="K66" i="8"/>
  <c r="J66" i="8"/>
  <c r="O65" i="8"/>
  <c r="O64" i="8"/>
  <c r="O63" i="8"/>
  <c r="O62" i="8"/>
  <c r="O61" i="8"/>
  <c r="O60" i="8"/>
  <c r="O59" i="8"/>
  <c r="O38" i="8"/>
  <c r="L11" i="8" s="1"/>
  <c r="O33" i="8"/>
  <c r="K11" i="8" s="1"/>
  <c r="O28" i="8"/>
  <c r="J11" i="8" s="1"/>
  <c r="O23" i="8"/>
  <c r="I11" i="8"/>
  <c r="G11" i="8"/>
  <c r="E11" i="8"/>
  <c r="C11" i="8"/>
  <c r="E6" i="8"/>
  <c r="E5" i="8"/>
  <c r="Q2" i="8"/>
  <c r="O97" i="6"/>
  <c r="O89" i="6"/>
  <c r="J80" i="6"/>
  <c r="O79" i="6"/>
  <c r="O78" i="6"/>
  <c r="O77" i="6"/>
  <c r="L73" i="6"/>
  <c r="K73" i="6"/>
  <c r="J73" i="6"/>
  <c r="O72" i="6"/>
  <c r="O71" i="6"/>
  <c r="O70" i="6"/>
  <c r="O73" i="6" s="1"/>
  <c r="O74" i="6" s="1"/>
  <c r="O95" i="6" s="1"/>
  <c r="L66" i="6"/>
  <c r="K66" i="6"/>
  <c r="J66" i="6"/>
  <c r="O65" i="6"/>
  <c r="O64" i="6"/>
  <c r="O63" i="6"/>
  <c r="O62" i="6"/>
  <c r="O61" i="6"/>
  <c r="O60" i="6"/>
  <c r="O59" i="6"/>
  <c r="O38" i="6"/>
  <c r="O33" i="6"/>
  <c r="K11" i="6" s="1"/>
  <c r="O28" i="6"/>
  <c r="O23" i="6"/>
  <c r="L11" i="6"/>
  <c r="J11" i="6"/>
  <c r="I11" i="6"/>
  <c r="G11" i="6"/>
  <c r="E11" i="6"/>
  <c r="C11" i="6"/>
  <c r="E6" i="6"/>
  <c r="E5" i="6"/>
  <c r="Q2" i="6"/>
  <c r="O97" i="5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38" i="5"/>
  <c r="L11" i="5" s="1"/>
  <c r="O33" i="5"/>
  <c r="K11" i="5" s="1"/>
  <c r="O28" i="5"/>
  <c r="J11" i="5" s="1"/>
  <c r="O23" i="5"/>
  <c r="I11" i="5"/>
  <c r="G11" i="5"/>
  <c r="E11" i="5"/>
  <c r="C11" i="5"/>
  <c r="E6" i="5"/>
  <c r="E5" i="5"/>
  <c r="Q2" i="5"/>
  <c r="O66" i="5" l="1"/>
  <c r="O67" i="5" s="1"/>
  <c r="O94" i="5" s="1"/>
  <c r="O66" i="8"/>
  <c r="O67" i="8" s="1"/>
  <c r="O94" i="8" s="1"/>
  <c r="O81" i="8"/>
  <c r="O96" i="8" s="1"/>
  <c r="O66" i="10"/>
  <c r="O67" i="10" s="1"/>
  <c r="O94" i="10" s="1"/>
  <c r="O66" i="9"/>
  <c r="O67" i="9" s="1"/>
  <c r="O94" i="9" s="1"/>
  <c r="O66" i="6"/>
  <c r="O67" i="6" s="1"/>
  <c r="O94" i="6" s="1"/>
  <c r="O81" i="6"/>
  <c r="O96" i="6" s="1"/>
  <c r="O81" i="10"/>
  <c r="O96" i="10" s="1"/>
  <c r="O41" i="10"/>
  <c r="O93" i="10" s="1"/>
  <c r="O41" i="8"/>
  <c r="O93" i="8" s="1"/>
  <c r="O98" i="8" s="1"/>
  <c r="O41" i="9"/>
  <c r="O93" i="9" s="1"/>
  <c r="O41" i="6"/>
  <c r="O93" i="6" s="1"/>
  <c r="O11" i="10"/>
  <c r="O11" i="9"/>
  <c r="O11" i="8"/>
  <c r="O11" i="6"/>
  <c r="O11" i="5"/>
  <c r="O41" i="5"/>
  <c r="O93" i="5" s="1"/>
  <c r="O98" i="5" s="1"/>
  <c r="O98" i="6" l="1"/>
  <c r="O98" i="9"/>
  <c r="O98" i="10"/>
  <c r="A6" i="3"/>
  <c r="A7" i="3" s="1"/>
  <c r="A8" i="3" s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9" l="1"/>
  <c r="E4" i="5"/>
  <c r="E4" i="6"/>
  <c r="E4" i="10"/>
  <c r="E4" i="8"/>
  <c r="E4" i="2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11" i="2" s="1"/>
  <c r="O73" i="2" l="1"/>
  <c r="O74" i="2" s="1"/>
  <c r="O95" i="2" s="1"/>
  <c r="O66" i="2"/>
  <c r="O67" i="2" s="1"/>
  <c r="O94" i="2" s="1"/>
  <c r="O93" i="2"/>
  <c r="O98" i="2" s="1"/>
</calcChain>
</file>

<file path=xl/sharedStrings.xml><?xml version="1.0" encoding="utf-8"?>
<sst xmlns="http://schemas.openxmlformats.org/spreadsheetml/2006/main" count="999" uniqueCount="288">
  <si>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</si>
  <si>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</si>
  <si>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</si>
  <si>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</si>
  <si>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</si>
  <si>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</si>
  <si>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</si>
  <si>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</si>
  <si>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</si>
  <si>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</si>
  <si>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</si>
  <si>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</si>
  <si>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</si>
  <si>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</si>
  <si>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</si>
  <si>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</si>
  <si>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</si>
  <si>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</si>
  <si>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</si>
  <si>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</si>
  <si>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</si>
  <si>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</si>
  <si>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</si>
  <si>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</si>
  <si>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</si>
  <si>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</si>
  <si>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</si>
  <si>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</si>
  <si>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</si>
  <si>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</si>
  <si>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</si>
  <si>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</si>
  <si>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</si>
  <si>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</si>
  <si>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</si>
  <si>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</si>
  <si>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</si>
  <si>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</si>
  <si>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</si>
  <si>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</si>
  <si>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</si>
  <si>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</si>
  <si>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</si>
  <si>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</si>
  <si>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</si>
  <si>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</si>
  <si>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</si>
  <si>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</si>
  <si>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</si>
  <si>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</si>
  <si>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</si>
  <si>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</si>
  <si>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</si>
  <si>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</si>
  <si>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</si>
  <si>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</si>
  <si>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</si>
  <si>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</si>
  <si>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</si>
  <si>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</si>
  <si>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</si>
  <si>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</si>
  <si>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</si>
  <si>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</si>
  <si>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</si>
  <si>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</si>
  <si>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</si>
  <si>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</si>
  <si>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</si>
  <si>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</si>
  <si>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</si>
  <si>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</si>
  <si>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</si>
  <si>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</si>
  <si>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</si>
  <si>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</si>
  <si>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</si>
  <si>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</si>
  <si>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</si>
  <si>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</si>
  <si>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</si>
  <si>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</si>
  <si>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</si>
  <si>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</si>
  <si>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</si>
  <si>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</si>
  <si>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</si>
  <si>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</si>
  <si>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</si>
  <si>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</si>
  <si>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</si>
  <si>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</si>
  <si>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</si>
  <si>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</si>
  <si>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</si>
  <si>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</si>
  <si>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</si>
  <si>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</si>
  <si>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</si>
  <si>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</si>
  <si>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</si>
  <si>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</si>
  <si>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CUNDINAMARCA </t>
  </si>
  <si>
    <t>BOGOTA DC</t>
  </si>
  <si>
    <t>PERSONAL</t>
  </si>
  <si>
    <t>CHA -P -09-11</t>
  </si>
  <si>
    <t xml:space="preserve">ROJAS SIERRA </t>
  </si>
  <si>
    <t xml:space="preserve">SERGIO DANIEL </t>
  </si>
  <si>
    <t>3158411644
6965052</t>
  </si>
  <si>
    <t>srdaniel00@gmail.com</t>
  </si>
  <si>
    <t>CALLE 75 NO 22 41 APTO 301</t>
  </si>
  <si>
    <t>LICENCIADO EN ESPAÑOL Y FILOLOGIA CLASICA - UNIVERSIDAD NACIONAL DE COLOMBIA - 17-03-2009</t>
  </si>
  <si>
    <t>MAGISTER EN LITERATURA - PONTIFICIA UNIVERSIDAD JAVERINA - 31-05-2012
 MAESTRIA EN COMUNICACIÓN Y MEDIOS - UNIVERSIDAD NACIONAL DE COLOMBIA - PENDIENTE DE GARDUACION 25-03-2015</t>
  </si>
  <si>
    <t xml:space="preserve">PERSONAL </t>
  </si>
  <si>
    <t xml:space="preserve">LOSADA POSADA </t>
  </si>
  <si>
    <t>BENJAMIN</t>
  </si>
  <si>
    <t>CRA 21 NO 37 64</t>
  </si>
  <si>
    <t>ABOGADO - UNIVERSIDAD LA GRAN COLOMBIA - 11-12-1981</t>
  </si>
  <si>
    <t>MAGISTER EN ECONOMIA PUBLICA Y ADMINISTRATIVA - EEUU. 19-05-1986</t>
  </si>
  <si>
    <t>DOCTOR EN CIENCIAS DE LA EDUCACION CON ENFASIS EN INVESTIGACION EVALUACION Y FORMULACION DE PROYECTOS EDUCATIVOS - UNIVERSIDAD METROPOLITANA DE  EDUCACION CIENCIA Y TECNOLOGIA UMCIT - PANAMA- 15-10-2014</t>
  </si>
  <si>
    <t>MURILLO GARNICA</t>
  </si>
  <si>
    <t>JACQUELINE</t>
  </si>
  <si>
    <t>2569426
3103225354</t>
  </si>
  <si>
    <t>jmurillo55@hotmail.com</t>
  </si>
  <si>
    <t>CRA 28 NO 86 55 BLOQUE 5 APTO 303</t>
  </si>
  <si>
    <t xml:space="preserve">LICENCIADA EN EDUCACION BASICA PRIMARIA - PONTIFICIA UNIVERSIDAD JAVERIANA - 25-10-2004 </t>
  </si>
  <si>
    <t>MAGISTRA EN LITERATURA - PONTIFICIA UNIVERSIDAD JAVERIANA - 27-11-2008</t>
  </si>
  <si>
    <t xml:space="preserve">DOCTORADO  NO HA SUSTENTADO TESIS </t>
  </si>
  <si>
    <t xml:space="preserve">BONILLA DIEZ </t>
  </si>
  <si>
    <t>MARCO ANTONIO</t>
  </si>
  <si>
    <t>8067721
3108786304</t>
  </si>
  <si>
    <t>marcobd@hotmail.com</t>
  </si>
  <si>
    <t>CRA 24 NO 22 42</t>
  </si>
  <si>
    <t xml:space="preserve">BOGOTA DC 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</si>
  <si>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</si>
  <si>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</si>
  <si>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</si>
  <si>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AYA URIBE </t>
  </si>
  <si>
    <t>EDGAR FERNEY</t>
  </si>
  <si>
    <t>4344464 EXT 165
3107882511</t>
  </si>
  <si>
    <t>edgaraya13@gmail.com</t>
  </si>
  <si>
    <t xml:space="preserve">MANZANA 5 CASA 12 BARRIO VARSOVIA 1 </t>
  </si>
  <si>
    <t xml:space="preserve">IBAGUE </t>
  </si>
  <si>
    <t xml:space="preserve">TOLIMA </t>
  </si>
  <si>
    <t>MAGISTER EN COMINICACION Y CREACION CULTURAL - UNIVERSIDAD CAECE- ARGENTINA -07-04-2011</t>
  </si>
  <si>
    <t>PROFESIONAL EN CIANECIAS SOCIALES - UNIVERSIDAD DEL TOLIMA - 11-06-2004</t>
  </si>
  <si>
    <t>1 LIBRO</t>
  </si>
  <si>
    <t xml:space="preserve">POLO PAREDES </t>
  </si>
  <si>
    <t>DIEGO ALBERTO</t>
  </si>
  <si>
    <t xml:space="preserve">diego.polop@gmail.com </t>
  </si>
  <si>
    <t xml:space="preserve">CRA 34C NO 25 05 URBANIZACION EL TESORO </t>
  </si>
  <si>
    <t xml:space="preserve">NEIVA </t>
  </si>
  <si>
    <t>COMUNICADOR SOCIAL - PERIODISTA - UNIVERSIDAD SUR COLOMBIANA - 27-05-2005</t>
  </si>
  <si>
    <t xml:space="preserve">ESPECIALISTA EN GERENCIA DE RECURSOS HUMANOS - UNIVERSIDAD JORGE TADEO LOZANO - 21-08-2008
</t>
  </si>
  <si>
    <t>MAGISTER EN CONFLICTO EN TERRITORIO Y CULTURA - UNIVERSIDAD SUR COLOMBIANA - 17-08-2012</t>
  </si>
  <si>
    <t>BOHORQUEZ OVIEDO</t>
  </si>
  <si>
    <t xml:space="preserve">ANGELA MARIA </t>
  </si>
  <si>
    <t>angelamariabohorquez@gmail.com</t>
  </si>
  <si>
    <t xml:space="preserve">CRA 34 BIS NO 50 30 TORRE 5 APTO C3 CONJUNTO SANTA MARIA BARRIO EL GUAMAL </t>
  </si>
  <si>
    <t xml:space="preserve">MANIZALES </t>
  </si>
  <si>
    <t>COMUNICADOR SOCIAL - PERIODISTA - UNIVERSIDAD DE MANIZALES- 26-09-2008</t>
  </si>
  <si>
    <t>MAGISTER EN CIENCIAS SOCIALES - UNIVERSIDAD DE CALDAS - 20-11-2013
MASTER EN CIENCIAS HUMANAS -  ACTUALMETE ESTUDIANDO</t>
  </si>
  <si>
    <t xml:space="preserve">AGUAS MUÑOZ </t>
  </si>
  <si>
    <t xml:space="preserve">LUISA FERNANDA </t>
  </si>
  <si>
    <t>3184177266
8601082</t>
  </si>
  <si>
    <t>luisafam@gmail.com</t>
  </si>
  <si>
    <t>CRA 15 NO 20 16 TIMANCO III</t>
  </si>
  <si>
    <t>COMUNICADOR SOCIAL  - PERIODISTA - UNIVERSIDAD SUR COLOMBINA  - 19-12-2008</t>
  </si>
  <si>
    <t>MAGISTER EN CONFLICTO EN TERRITORIO Y CULTURA - UNIVERSIDAD SUR COLOMBIANA - 29-07-2011</t>
  </si>
  <si>
    <t>CERVERA GOMEZ</t>
  </si>
  <si>
    <t>MARIA ALEXANDRA</t>
  </si>
  <si>
    <t>cervera540@gmail.com</t>
  </si>
  <si>
    <t xml:space="preserve">MANZANA A CASA 13 BARRIO ENTRE RIOS </t>
  </si>
  <si>
    <t>COMUNICADOR SOCIAL - UNIVERSIDAD NACIONAL ABIERTA Y ADISTANCIA - BOGOTA - 18-12-2009</t>
  </si>
  <si>
    <t>ESPECIALISTA EN DIRECCION DE ORGANIZACIONES - UNIVERSIDAD DEL TOLIMA - 5-06-2013</t>
  </si>
  <si>
    <t xml:space="preserve">GAVIRIA CUARTAS </t>
  </si>
  <si>
    <t xml:space="preserve">CESAR AUGUSTO </t>
  </si>
  <si>
    <t>3002883544
2578948</t>
  </si>
  <si>
    <t>maestrogaviria@gmail.com</t>
  </si>
  <si>
    <t xml:space="preserve">CALLE 78A NO 71 - 39 URBANIZACION BOSQUES DE SAU PAULO </t>
  </si>
  <si>
    <t xml:space="preserve">MEDELLIN </t>
  </si>
  <si>
    <t xml:space="preserve">ANTIOQUIA </t>
  </si>
  <si>
    <t>COMUNICADOR SOCIAL - UNIVERSIDAD DE ANTIOQUIA -25-08-2000</t>
  </si>
  <si>
    <t>ESPECIALISTA EN CIENCIAS POLITICA - UNIVERSIDAD NACIONAL DE COLOMBIA - MEDELLIN - 18-09-2003</t>
  </si>
  <si>
    <t>MAGISTER EN HISTORIA - UNIVERSIDAD NACIONAL DE COLOMBIA - MEDELLIN - 13-09-2007</t>
  </si>
  <si>
    <t>PATIÑO OSPINA</t>
  </si>
  <si>
    <t>SANDRA CAROLINA</t>
  </si>
  <si>
    <t>3108083221
2213761</t>
  </si>
  <si>
    <t>critofilms@yahoo.com</t>
  </si>
  <si>
    <t>CRA 64 NO 23A 49 INT 3 APTO 904</t>
  </si>
  <si>
    <t>COMUNICADOR SOCIAL  - PERIODISTA - UNIVERSIDAD EXTERNADO DE COLOMBIA  - 31-08-1992</t>
  </si>
  <si>
    <t>MAGISTER EN PRODUCCION DOCUMELTAL Y FOTOGRAFIA DE TELEVISION - THE UNIVERSITY OF SALFORD - INGLATERRA - 14-07-2004</t>
  </si>
  <si>
    <t xml:space="preserve">DOCTORADO  CANDIDATA </t>
  </si>
  <si>
    <t xml:space="preserve">1 LIBRO </t>
  </si>
  <si>
    <t xml:space="preserve">CORTES AGUDELO </t>
  </si>
  <si>
    <t>CHISTIAN MAURICIO</t>
  </si>
  <si>
    <t>crimacoa86@homail.com</t>
  </si>
  <si>
    <t>CALLE 17 NO 50C 33 BARRIO FELIX DIAZ II</t>
  </si>
  <si>
    <t xml:space="preserve">HUILA </t>
  </si>
  <si>
    <t>COMUNICADOR SOCIAL  - PERIODISTA - UNIVERSIDAD SUR COLOMBINA  - 25-02-2011</t>
  </si>
  <si>
    <t>MAGISTER EN CONFLICTO EN TERRITORIO Y CULTURA - UNIVERSIDAD SUR COLOMBIANA - 27-02-2015</t>
  </si>
  <si>
    <t xml:space="preserve">ALARCON REINA </t>
  </si>
  <si>
    <t xml:space="preserve">DIANA ROCIO </t>
  </si>
  <si>
    <t>3118684868
2690701</t>
  </si>
  <si>
    <t>alarcon.diana@gmail.com</t>
  </si>
  <si>
    <t>RESERVA DEL CAMPESTRE  CASA 14 ZONA 5</t>
  </si>
  <si>
    <t>COMUNIACADOR SOCIAL - PERIODISTA - UNIVERSIDAD DE LA SABANA - 27-08-1993</t>
  </si>
  <si>
    <t>ESPECIALISTA ENGERCIA SOCIAL - ESCUELA SUPERIOR DE ADMINISTRACION PUBLICA - ESAP - IBAGUE - 30-10-2007
 ESPECIALISTA EN GERENCIA DE LA COMUNICACIÓN ORGANIZACIONAL - UNIVERSIDAD DE LA SABANA - 12-12-2003</t>
  </si>
  <si>
    <t>MAGISTRA EN POLITICA SOCIAL - PONTIFICIA UNIVERSIDAD JAVERIANA - 19-05-2011</t>
  </si>
  <si>
    <t>ORTEGON CUFIÑO</t>
  </si>
  <si>
    <t xml:space="preserve">OSWALDO </t>
  </si>
  <si>
    <t>oswaldoortegon@gmailcom</t>
  </si>
  <si>
    <t>16UNIVERSITY COURT AP C 104</t>
  </si>
  <si>
    <t>LEXINGTON  KENTUCKY</t>
  </si>
  <si>
    <t>EEUU</t>
  </si>
  <si>
    <t>COMUNIACADOR SOCIAL - PERIODISTA - UNIVERSIDAD DE LA SABANA - 19-12-1992</t>
  </si>
  <si>
    <t>MAGISTER EN ESTUDIOS POLITICOS - PONTIFICIA UNIVERSIDAD JAVERIANA- 15-06-1995
MASTER EN ARTES - UNIVERSIDAD DE WESTERN ONTARIO- 23-02-2007</t>
  </si>
  <si>
    <t xml:space="preserve">DOCTOR  PENDIENTE DE SUSTENTAR TESIS </t>
  </si>
  <si>
    <t>ELECTRONICO</t>
  </si>
  <si>
    <t>CAICEDO FRAIDE</t>
  </si>
  <si>
    <t xml:space="preserve">EDER MAYLOR </t>
  </si>
  <si>
    <t>edermaylor@gmail.com</t>
  </si>
  <si>
    <t>CALLE 3 NO 14 16</t>
  </si>
  <si>
    <t xml:space="preserve">BOGOTA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</si>
  <si>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</si>
  <si>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</si>
  <si>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</si>
  <si>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</si>
  <si>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</si>
  <si>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</si>
  <si>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</si>
  <si>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</si>
  <si>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</si>
  <si>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</si>
  <si>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</si>
  <si>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</si>
  <si>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PROFESIONAL DE LA COMUNICACIÓN CON MAESTRÍA O DOCTORADO EN EL ÁREA DE LAS CIENCIAS SOCIALES O HUMANAS. CON EXPERIENCIA DOCENTE UNIVERSITARIA.  CON EXPERIENCIA INVESTIGATIVA EN EL ÁREA DE LA COMUNICACIÓN O MEDIOS
</t>
  </si>
  <si>
    <t xml:space="preserve">                                                      EVALUACIÓN DE LAS HOJAS DE VIDA PARA EL CUMPLIMIENTO DEL PERFIL DE LOS ASPIRANTES AL CÓDIGO DE CONCURSO CHA-P-09-11</t>
  </si>
  <si>
    <t>BONILLA DIEZ MARCO ANTONIO</t>
  </si>
  <si>
    <t>ESPECIALISTA EN ESTUDIOS CULTURALES - PONTIFICIA UNIVERSIDAD JAVERIANA - 23-11-2006 MAGISTER EN CIENCIA POLITICA - UNIVERSIDAD DE LOS ANDES - 23-02-2008</t>
  </si>
  <si>
    <t>EL TITULO DE PREGRADO NO ES EN EL AREA DEL CONCURSO.</t>
  </si>
  <si>
    <t>ALARCON REINA DIANA ROCIO</t>
  </si>
  <si>
    <t>ESPECIALISTA ENGERCIA SOCIAL - ESCUELA SUPERIOR DE ADMINISTRACION PUBLICA - ESAP - IBAGUE - 30-10-2007
 ESPECIALISTA EN GERENCIA DE LA COMUNICACIÓN ORGANIZACIONAL - UNIVERSIDAD DE LA SABANA - 12-12-2003 MAGISTRA EN POLITICA SOCIAL - PONTIFICIA UNIVERSIDAD JAVERIANA - 19-05-2011</t>
  </si>
  <si>
    <t>CORTES AGUDELO CHRISTIAN MAURICIO</t>
  </si>
  <si>
    <t>CERVERA GOMEZ MARIA ALEXANDRA</t>
  </si>
  <si>
    <t>AYA URIBE EDGAR FERNEY</t>
  </si>
  <si>
    <t>ROJAS SIERRA SERGIO DANIEL</t>
  </si>
  <si>
    <t>MURILLO GARNICA JACQUELINE</t>
  </si>
  <si>
    <t xml:space="preserve">     </t>
  </si>
  <si>
    <t>ORTEGON CUFIÑO OSWLDO</t>
  </si>
  <si>
    <t>UNIVERSIDAD DISTRITAL PROFESOR TIEMP COMPLETO 13 MESES: 1,12 PUNTOS, PROFESOR CATEDRATICO 561 HORAS: 1,16 PUNTOS.  UNIVERSIDAD WESTERN  OCASIONAL: 2000 HORAS. 4,16 PUNTOS. SE ASIGNA EL MAXIMO DE PUNTOS</t>
  </si>
  <si>
    <t xml:space="preserve"> ACTER, 20 MESES: 1,7 PUNTOS, UNIVERSIDAD DISTRITAL FRANCISO JOSE DE CALDAS 11 MESES: 0,91 PUNTOS, SEGUROS CONDOR 2 AÑOS: 2 PUNTOS</t>
  </si>
  <si>
    <t>ARTICULO REVISTA INDEXADA A2  FOLIOS 0123-4870 2011. 4 PUNTOS, ARTICUL REVISTA INDEXADA C  SOCIEDAD COLOMBAN DE PSICOANLISIS 20130 2 PUNTOS, CAPITULO DE LIBRO EDITORIAL UNIJAVERIANA 2013: 0,15 PUNTOS. ARTICUL REVISTA HOMOLOGADA B SINCRONIA  2011. 2 PUNTOS</t>
  </si>
  <si>
    <t>GAVIRIA CUARTAS CESAR AUGUSTO</t>
  </si>
  <si>
    <t xml:space="preserve"> 5 MESES: 0,4 PUNTOS, UNIVERSIDAD DE IBAGUE. 1.2 PUNTOS,  AGENCIA ESTILO Y DISEÑO 22 MESES :1,8 PUNTOS, PERIODICO EL MUNDO : 1,6 PUNTOS,  UNIVERSIDAD COOPERATICA  INVESTIGADOR PRINCIPAL, CORPORACION EDUCATIVA Y CULTURAL SIMON BOLIVAR  INVESTIGADOR UNIVERSIDAD DE ANTIOQUIA  CIEC. SE ASIGAN EL MAXIMO DE PUNTOS</t>
  </si>
  <si>
    <t>PROFESOR CATEDRATICO UNIVERSIDA DE ANTIOQUIA 1111 HORAS: 2,31 PUNTOS,  PROFESOR CATEDRATICO UNOVERSIDAD EAFIT 1264 HORAS. 2,63  PUNTOS, UNIVERSIDAD COOPERATIVA DE COLOMBIA PROFSOR TIEMPO COMPLETO:2,46 PUNTOS. SE ASIGNA EL MAXIMO DE PUNTOS</t>
  </si>
  <si>
    <t>ARTICULO REVISTA INDEXADA A2  REVISTA LASALISTA DE INVESTIGACION 2014: 4 PUNTOS. ARTICULO REVISTA INDEXADA A2 ANAGRAMAS 2012. 4. ARTICUL REVISTA NO INDEXADA JOURNAL OF LATIN AMERICAN COMMUNICATION RESERACH  2013: 0,5 PUNTOS ARTICULO REVISTA NO INDEXADA  INTERCULTURAL COMMUNICATION RESERACH 2012: 0,5  PUNTOS</t>
  </si>
  <si>
    <t>ORTEGON CUFIÑO OSWALDO</t>
  </si>
  <si>
    <t>ESPECIALISTA EN CIENCIAS POLITICA - UNIVERSIDAD NACIONAL DE COLOMBIA - MEDELLIN - 18-09-2003MAGISTER EN HISTORIA - UNIVERSIDAD NACIONAL DE COLOMBIA - MEDELLIN - 13-09-2007</t>
  </si>
  <si>
    <t>POLO PAREDES  DIEGO ALBERTO</t>
  </si>
  <si>
    <t>COMUNICADOR SOCIAL Y PERIODISTA - UNIVERSIDAD SURCOLOMBIANA - NEIVA - 27/05/2005</t>
  </si>
  <si>
    <t>ESPECIALISTA EN GERENCIA DE RECURSOS HUMANOS - FUNDACIÓN UNIVERSITARIA DE BOGOTÁ JORGE TADEO LOZANO - BOGOTÁ - 21/08/2008 MAGÍSTER EN CONFLICTO, TERRITORIO Y CULTURA - UNIVERSIDAD SURCOLOMBIANA - NEIVA - 17/08/2012</t>
  </si>
  <si>
    <t>POLO PAREDES DIEGO ALBERTO</t>
  </si>
  <si>
    <t>ESPECIALISTA EN GERENCIA DE RECURSOS HUMANOS - FUNDACIÓN UNIVERSITARIA DE BOGOTÁ JORGE TADEO LOZANO - BOGOTÁ - 21/08/2008</t>
  </si>
  <si>
    <t>MAGÍSTER EN CONFLICTO, TERRITORIO Y CULTURA - UNIVERSIDAD SURCOLOMBIANA - NEIVA - 17/08/2012</t>
  </si>
  <si>
    <t>NOTICIAS 13 ( 2005-2006)7 MESES : 0,59 PUNTOS,D.VT.V (2006-2007) 10 MESES: 0,83 PUNTOS, NOTIREGIONAL (2008) 11 MESES : 0,95 PUNTOS. INVESTIGADOR  SURCOLOMBIANA GRUPO MEMORIA Y REGION: 0,73 PUNTOS, INVESTIGADOR  CORHUILA : 0,54 PUNTOS</t>
  </si>
  <si>
    <t>PROFESOR  TIEMPO   COMPLETO UNIVERSIDAD SURCOLOMBIANA 67 MESES= 5,41  PUNTOS . SE ASIGNA EL MAXIMO DE PUNTOS.</t>
  </si>
  <si>
    <t xml:space="preserve"> HAY ALTERNATIVAS VIABLES LA PORBLEMA DEL AGUA EN NEIVA? EDITORIAL SURCOLOMBIANA 2013: 5 PUNTOS. ARTICULO REVSITA INDEXADA C REVISTA ENTORNOS  HAY ALTERNATIVAS VIABLES LA PORBLEMA DEL AGUA EN NEIVA? 2013 : 2 PUNTOS</t>
  </si>
  <si>
    <t>CHA-P-09-11</t>
  </si>
  <si>
    <t>BOHORQUEZ ANGELA MARIA</t>
  </si>
  <si>
    <t>PROGRAMA MUNDIAL DE ALIMENTOS  ( PMA) 16 MESES: 1,3 PUNTOS, PROGRAMA DE LAS NACIONES UNIDAS (PNUD) 7 MESES: 0,58 PUNTOS, PERIODICO LA PATRIA  3 MESES: 0,29 PUNTOS. JOVEN INVESTIGADORA COLCIENCIAS 1 AÑO: 1 PUNTO</t>
  </si>
  <si>
    <t xml:space="preserve"> DOCENTE MEDIO TIEMPO UNIVERSIDAD DE MANIZALES  16 MESES : 0,66 PUNTOS, LA EXPERIENCI COMO CATEDRATICA NO ESPECIFICA NUMERO DE HORAS DICTADAS.</t>
  </si>
  <si>
    <t>ARTICULO REVISTA NO INDEXADA REVISTA FOLIO DE LA PALABRA  2014: 0,5 PUNTOS, 2013: 0,5 PUNTOS, 2012: 0,5 PUNTOS, 2011 :0,5 PUNTOS.</t>
  </si>
  <si>
    <t>BOHORQUEZ OVIEDO ANGELA MARIA</t>
  </si>
  <si>
    <t>PRESELECCIONADA</t>
  </si>
  <si>
    <t>PATIÑO OSPINA SANDRA CAROLINA</t>
  </si>
  <si>
    <t>PROFESORA TIEMPO COMPLETO UNIVERSIDAD NACIONAL  9 AÑOS: 5  PUNTOS. SE ASIGNA EL MAXIMO DE PUNTOS</t>
  </si>
  <si>
    <t>ARTICULO REVISTA NO INDEXADA  JOURNAL OF MEDIA PRACTICE 2014 : 0,5 PUNTOS. EL RESTO DE LA PRODUCCION INTELECTUAL  NO ESTA DENTRO DE LOS ULTIMOS 5 AÑOS.</t>
  </si>
  <si>
    <t>UNIVESIDAD JORGE TADEO LOZANO. 3,96 PUNTOS, NOTICIERO CMI  1 MES: 0,08 PUNTOS, UNIVERSIDAD NACINAL INVESTIGADORA.</t>
  </si>
  <si>
    <t>AGUAS MUÑOZ LUISA FERNANDA</t>
  </si>
  <si>
    <t xml:space="preserve">CROPORACON COM-UNIDAD MEDIO TIEMPO 49 MESES: 2,04 PUNTOS,  ACR 3 MESES MEDIO TIEMPO 0,25 PUNTOS,  UNIVERSIDAD SURCOLOMBIANA. 0,41 PUNTOS, CUN, INVESTIGADORA: 0,6 PUNTOS, UNIMINUTO INVESTIGADORA: 0,25 PUNTOS, </t>
  </si>
  <si>
    <t xml:space="preserve"> PROFESORA  MEDIO TIEMPO CUN: 0,16 PUNTOS. PROFESORA MEDIO TIEMPO UNIMINUTO 0,33 PUNTOS</t>
  </si>
  <si>
    <t>CAPITULO LIBRO EITORIAL  UNIJAVERIANA 2013: 0,26 PUNTOS.  EL RESTO DE LA PRODUCCION INTLECTUAL NO SE PRESENTO DE ACUERDO  A LO ESTIPULADO EN LOS TERMINOS DE REFERENCIA</t>
  </si>
  <si>
    <t>AGUAS MUÑOZ  LUISA FERNANDA</t>
  </si>
  <si>
    <r>
      <t xml:space="preserve">NO PRESELECCIONADO
</t>
    </r>
    <r>
      <rPr>
        <sz val="10"/>
        <rFont val="Arial"/>
        <family val="2"/>
      </rPr>
      <t>NO CERTIFICA DEBIDAMENTE LA EXPERIENCIA INVESTIGATIVA EN EL ÁREA DELCONCURSO.</t>
    </r>
  </si>
  <si>
    <r>
      <t xml:space="preserve">NO PRESELECCIONADO
</t>
    </r>
    <r>
      <rPr>
        <sz val="10"/>
        <rFont val="Arial"/>
        <family val="2"/>
      </rPr>
      <t>NO ACREDITA TITULO DE MAESTRIA  O DOCTORADO.</t>
    </r>
  </si>
  <si>
    <r>
      <t xml:space="preserve">NO PRESELECCIONADO
</t>
    </r>
    <r>
      <rPr>
        <sz val="10"/>
        <rFont val="Arial"/>
        <family val="2"/>
      </rPr>
      <t>EL TITULO DE PREGRADO NO ES EN EL AREA DEL CONCURSO.</t>
    </r>
  </si>
  <si>
    <t>VAC/BENÍTEZ/LUIS ALFONSO ARGÜELLO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</si>
</sst>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6" xfId="3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8" fillId="0" borderId="44" xfId="4" applyNumberFormat="1" applyFont="1" applyBorder="1" applyAlignment="1">
      <alignment horizontal="center" vertical="center" wrapText="1"/>
    </xf>
    <xf numFmtId="2" fontId="28" fillId="0" borderId="6" xfId="4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133351</xdr:rowOff>
    </xdr:from>
    <xdr:to>
      <xdr:col>1</xdr:col>
      <xdr:colOff>733425</xdr:colOff>
      <xdr:row>1</xdr:row>
      <xdr:rowOff>295275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1"/>
          <a:ext cx="1362075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%20-P-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ON PERFIL "/>
      <sheetName val="GENERAL"/>
      <sheetName val="POLO PAREDES DIEGO ALBERTO"/>
      <sheetName val="CASTELLANOS AGUDELO JAVIER  E"/>
      <sheetName val="INFORMACION IMPORTANTE "/>
    </sheetNames>
    <sheetDataSet>
      <sheetData sheetId="0"/>
      <sheetData sheetId="1">
        <row r="1">
          <cell r="A1" t="str">
            <v>CIENCIAS HUMANAS Y ARTES</v>
          </cell>
        </row>
        <row r="2">
          <cell r="AC2" t="str">
            <v>PLANTA</v>
          </cell>
        </row>
      </sheetData>
      <sheetData sheetId="2">
        <row r="10">
          <cell r="E10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ervera540@gmail.com" TargetMode="External"/><Relationship Id="rId13" Type="http://schemas.openxmlformats.org/officeDocument/2006/relationships/hyperlink" Target="mailto:oswaldoortegon@gmailcom" TargetMode="External"/><Relationship Id="rId3" Type="http://schemas.openxmlformats.org/officeDocument/2006/relationships/hyperlink" Target="mailto:marcobd@hotmail.com" TargetMode="External"/><Relationship Id="rId7" Type="http://schemas.openxmlformats.org/officeDocument/2006/relationships/hyperlink" Target="mailto:luisafam@gmail.com" TargetMode="External"/><Relationship Id="rId12" Type="http://schemas.openxmlformats.org/officeDocument/2006/relationships/hyperlink" Target="mailto:alarcon.diana@gmail.com" TargetMode="External"/><Relationship Id="rId2" Type="http://schemas.openxmlformats.org/officeDocument/2006/relationships/hyperlink" Target="mailto:jmurillo55@hotmail.com" TargetMode="External"/><Relationship Id="rId1" Type="http://schemas.openxmlformats.org/officeDocument/2006/relationships/hyperlink" Target="mailto:srdaniel00@gmail.com" TargetMode="External"/><Relationship Id="rId6" Type="http://schemas.openxmlformats.org/officeDocument/2006/relationships/hyperlink" Target="mailto:angelamariabohorquez@gmail.com" TargetMode="External"/><Relationship Id="rId11" Type="http://schemas.openxmlformats.org/officeDocument/2006/relationships/hyperlink" Target="mailto:crimacoa86@homail.com" TargetMode="External"/><Relationship Id="rId5" Type="http://schemas.openxmlformats.org/officeDocument/2006/relationships/hyperlink" Target="mailto:diego.polop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ritofilms@yahoo.com" TargetMode="External"/><Relationship Id="rId4" Type="http://schemas.openxmlformats.org/officeDocument/2006/relationships/hyperlink" Target="mailto:edgaraya13@gmail.com" TargetMode="External"/><Relationship Id="rId9" Type="http://schemas.openxmlformats.org/officeDocument/2006/relationships/hyperlink" Target="mailto:maestrogaviria@gmail.com" TargetMode="External"/><Relationship Id="rId14" Type="http://schemas.openxmlformats.org/officeDocument/2006/relationships/hyperlink" Target="mailto:edermaylor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9"/>
  <sheetViews>
    <sheetView zoomScaleNormal="100" workbookViewId="0">
      <selection activeCell="A20" sqref="A20"/>
    </sheetView>
  </sheetViews>
  <sheetFormatPr baseColWidth="10" defaultRowHeight="14.4" x14ac:dyDescent="0.3"/>
  <cols>
    <col min="2" max="2" width="15" customWidth="1"/>
    <col min="5" max="5" width="20.5546875" customWidth="1"/>
    <col min="6" max="6" width="32.5546875" customWidth="1"/>
    <col min="9" max="9" width="31.5546875" customWidth="1"/>
    <col min="10" max="10" width="37.33203125" customWidth="1"/>
  </cols>
  <sheetData>
    <row r="1" spans="1:10" ht="29.25" customHeight="1" x14ac:dyDescent="0.3">
      <c r="A1" s="180" t="s">
        <v>224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9.75" customHeight="1" x14ac:dyDescent="0.3">
      <c r="A2" s="181" t="s">
        <v>237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3.5" customHeight="1" thickBot="1" x14ac:dyDescent="0.3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ht="63.75" customHeight="1" thickBot="1" x14ac:dyDescent="0.35">
      <c r="A4" s="182" t="s">
        <v>225</v>
      </c>
      <c r="B4" s="182" t="s">
        <v>226</v>
      </c>
      <c r="C4" s="182" t="s">
        <v>227</v>
      </c>
      <c r="D4" s="184" t="s">
        <v>228</v>
      </c>
      <c r="E4" s="185"/>
      <c r="F4" s="186" t="s">
        <v>229</v>
      </c>
      <c r="G4" s="184" t="s">
        <v>230</v>
      </c>
      <c r="H4" s="185"/>
      <c r="I4" s="188" t="s">
        <v>231</v>
      </c>
      <c r="J4" s="186" t="s">
        <v>6</v>
      </c>
    </row>
    <row r="5" spans="1:10" ht="15" thickBot="1" x14ac:dyDescent="0.35">
      <c r="A5" s="183"/>
      <c r="B5" s="183"/>
      <c r="C5" s="183"/>
      <c r="D5" s="147" t="s">
        <v>7</v>
      </c>
      <c r="E5" s="147" t="s">
        <v>8</v>
      </c>
      <c r="F5" s="187"/>
      <c r="G5" s="148" t="s">
        <v>232</v>
      </c>
      <c r="H5" s="148" t="s">
        <v>233</v>
      </c>
      <c r="I5" s="189"/>
      <c r="J5" s="187"/>
    </row>
    <row r="6" spans="1:10" ht="136.19999999999999" customHeight="1" x14ac:dyDescent="0.3">
      <c r="A6" s="149">
        <f>+A5+1</f>
        <v>1</v>
      </c>
      <c r="B6" s="150" t="s">
        <v>257</v>
      </c>
      <c r="C6" s="176" t="s">
        <v>248</v>
      </c>
      <c r="D6" s="151" t="s">
        <v>215</v>
      </c>
      <c r="E6" s="151" t="s">
        <v>216</v>
      </c>
      <c r="F6" s="178" t="s">
        <v>236</v>
      </c>
      <c r="G6" s="152" t="s">
        <v>234</v>
      </c>
      <c r="H6" s="152"/>
      <c r="I6" s="153">
        <v>27.76</v>
      </c>
      <c r="J6" s="154" t="s">
        <v>235</v>
      </c>
    </row>
    <row r="7" spans="1:10" ht="127.95" customHeight="1" x14ac:dyDescent="0.3">
      <c r="A7" s="155">
        <f>+A6+1</f>
        <v>2</v>
      </c>
      <c r="B7" s="156" t="s">
        <v>253</v>
      </c>
      <c r="C7" s="177"/>
      <c r="D7" s="151" t="s">
        <v>182</v>
      </c>
      <c r="E7" s="151" t="s">
        <v>258</v>
      </c>
      <c r="F7" s="179"/>
      <c r="G7" s="157" t="s">
        <v>234</v>
      </c>
      <c r="H7" s="157"/>
      <c r="I7" s="158">
        <v>27</v>
      </c>
      <c r="J7" s="159" t="s">
        <v>235</v>
      </c>
    </row>
    <row r="8" spans="1:10" ht="195.6" customHeight="1" x14ac:dyDescent="0.3">
      <c r="A8" s="155">
        <f t="shared" ref="A8" si="0">+A7+1</f>
        <v>3</v>
      </c>
      <c r="B8" s="156" t="s">
        <v>259</v>
      </c>
      <c r="C8" s="177"/>
      <c r="D8" s="151" t="s">
        <v>260</v>
      </c>
      <c r="E8" s="151" t="s">
        <v>261</v>
      </c>
      <c r="F8" s="179"/>
      <c r="G8" s="157" t="s">
        <v>234</v>
      </c>
      <c r="H8" s="157"/>
      <c r="I8" s="158">
        <v>23.64</v>
      </c>
      <c r="J8" s="159" t="s">
        <v>235</v>
      </c>
    </row>
    <row r="9" spans="1:10" ht="105.6" customHeight="1" x14ac:dyDescent="0.3">
      <c r="A9" s="155">
        <v>4</v>
      </c>
      <c r="B9" s="156" t="s">
        <v>275</v>
      </c>
      <c r="C9" s="177"/>
      <c r="D9" s="151" t="s">
        <v>190</v>
      </c>
      <c r="E9" s="151" t="s">
        <v>191</v>
      </c>
      <c r="F9" s="179"/>
      <c r="G9" s="157" t="s">
        <v>234</v>
      </c>
      <c r="H9" s="157"/>
      <c r="I9" s="158">
        <v>16.04</v>
      </c>
      <c r="J9" s="159" t="s">
        <v>274</v>
      </c>
    </row>
    <row r="10" spans="1:10" ht="113.4" customHeight="1" x14ac:dyDescent="0.3">
      <c r="A10" s="155">
        <v>5</v>
      </c>
      <c r="B10" s="156" t="s">
        <v>273</v>
      </c>
      <c r="C10" s="177"/>
      <c r="D10" s="151" t="s">
        <v>160</v>
      </c>
      <c r="E10" s="151" t="s">
        <v>161</v>
      </c>
      <c r="F10" s="179"/>
      <c r="G10" s="157" t="s">
        <v>234</v>
      </c>
      <c r="H10" s="157"/>
      <c r="I10" s="158">
        <v>12.9</v>
      </c>
      <c r="J10" s="159" t="s">
        <v>274</v>
      </c>
    </row>
    <row r="11" spans="1:10" ht="124.95" customHeight="1" x14ac:dyDescent="0.3">
      <c r="A11" s="155">
        <v>6</v>
      </c>
      <c r="B11" s="156" t="s">
        <v>283</v>
      </c>
      <c r="C11" s="177"/>
      <c r="D11" s="151" t="s">
        <v>167</v>
      </c>
      <c r="E11" s="151" t="s">
        <v>168</v>
      </c>
      <c r="F11" s="179"/>
      <c r="G11" s="157" t="s">
        <v>234</v>
      </c>
      <c r="H11" s="157"/>
      <c r="I11" s="158">
        <v>11.3</v>
      </c>
      <c r="J11" s="159" t="s">
        <v>274</v>
      </c>
    </row>
    <row r="12" spans="1:10" ht="130.19999999999999" customHeight="1" x14ac:dyDescent="0.3">
      <c r="A12" s="155">
        <v>7</v>
      </c>
      <c r="B12" s="156" t="s">
        <v>238</v>
      </c>
      <c r="C12" s="177"/>
      <c r="D12" s="151" t="s">
        <v>134</v>
      </c>
      <c r="E12" s="151" t="s">
        <v>239</v>
      </c>
      <c r="F12" s="179"/>
      <c r="G12" s="157"/>
      <c r="H12" s="157" t="s">
        <v>234</v>
      </c>
      <c r="I12" s="158"/>
      <c r="J12" s="159" t="s">
        <v>240</v>
      </c>
    </row>
    <row r="13" spans="1:10" ht="247.95" customHeight="1" x14ac:dyDescent="0.3">
      <c r="A13" s="155">
        <v>8</v>
      </c>
      <c r="B13" s="156" t="s">
        <v>241</v>
      </c>
      <c r="C13" s="177"/>
      <c r="D13" s="151" t="s">
        <v>206</v>
      </c>
      <c r="E13" s="151" t="s">
        <v>242</v>
      </c>
      <c r="F13" s="179"/>
      <c r="G13" s="157"/>
      <c r="H13" s="157" t="s">
        <v>234</v>
      </c>
      <c r="I13" s="158"/>
      <c r="J13" s="159" t="s">
        <v>284</v>
      </c>
    </row>
    <row r="14" spans="1:10" ht="119.4" customHeight="1" x14ac:dyDescent="0.3">
      <c r="A14" s="155">
        <v>9</v>
      </c>
      <c r="B14" s="156" t="s">
        <v>243</v>
      </c>
      <c r="C14" s="177"/>
      <c r="D14" s="151" t="s">
        <v>199</v>
      </c>
      <c r="E14" s="151" t="s">
        <v>200</v>
      </c>
      <c r="F14" s="179"/>
      <c r="G14" s="157"/>
      <c r="H14" s="157" t="s">
        <v>234</v>
      </c>
      <c r="I14" s="158"/>
      <c r="J14" s="159" t="s">
        <v>284</v>
      </c>
    </row>
    <row r="15" spans="1:10" ht="95.4" customHeight="1" x14ac:dyDescent="0.3">
      <c r="A15" s="155">
        <v>10</v>
      </c>
      <c r="B15" s="156" t="s">
        <v>244</v>
      </c>
      <c r="C15" s="177"/>
      <c r="D15" s="151" t="s">
        <v>173</v>
      </c>
      <c r="E15" s="151" t="s">
        <v>174</v>
      </c>
      <c r="F15" s="179"/>
      <c r="G15" s="157"/>
      <c r="H15" s="157" t="s">
        <v>234</v>
      </c>
      <c r="I15" s="158"/>
      <c r="J15" s="159" t="s">
        <v>285</v>
      </c>
    </row>
    <row r="16" spans="1:10" ht="109.95" customHeight="1" x14ac:dyDescent="0.3">
      <c r="A16" s="155">
        <v>11</v>
      </c>
      <c r="B16" s="156" t="s">
        <v>245</v>
      </c>
      <c r="C16" s="177"/>
      <c r="D16" s="151" t="s">
        <v>145</v>
      </c>
      <c r="E16" s="151" t="s">
        <v>144</v>
      </c>
      <c r="F16" s="179"/>
      <c r="G16" s="157"/>
      <c r="H16" s="157" t="s">
        <v>234</v>
      </c>
      <c r="I16" s="158"/>
      <c r="J16" s="159" t="s">
        <v>286</v>
      </c>
    </row>
    <row r="17" spans="1:10" ht="152.4" customHeight="1" x14ac:dyDescent="0.3">
      <c r="A17" s="155">
        <v>12</v>
      </c>
      <c r="B17" s="156" t="s">
        <v>246</v>
      </c>
      <c r="C17" s="177"/>
      <c r="D17" s="151" t="s">
        <v>111</v>
      </c>
      <c r="E17" s="151" t="s">
        <v>112</v>
      </c>
      <c r="F17" s="179"/>
      <c r="G17" s="157"/>
      <c r="H17" s="157" t="s">
        <v>234</v>
      </c>
      <c r="I17" s="158"/>
      <c r="J17" s="159" t="s">
        <v>286</v>
      </c>
    </row>
    <row r="18" spans="1:10" ht="138" customHeight="1" x14ac:dyDescent="0.3">
      <c r="A18" s="155">
        <v>13</v>
      </c>
      <c r="B18" s="156" t="s">
        <v>247</v>
      </c>
      <c r="C18" s="177"/>
      <c r="D18" s="151" t="s">
        <v>125</v>
      </c>
      <c r="E18" s="151" t="s">
        <v>126</v>
      </c>
      <c r="F18" s="179"/>
      <c r="G18" s="157"/>
      <c r="H18" s="157" t="s">
        <v>234</v>
      </c>
      <c r="I18" s="158"/>
      <c r="J18" s="159" t="s">
        <v>286</v>
      </c>
    </row>
    <row r="19" spans="1:10" ht="15.75" customHeight="1" x14ac:dyDescent="0.3">
      <c r="A19" s="160" t="s">
        <v>287</v>
      </c>
      <c r="B19" s="161"/>
      <c r="C19" s="161"/>
      <c r="D19" s="161"/>
      <c r="E19" s="161"/>
      <c r="F19" s="162"/>
      <c r="G19" s="163"/>
      <c r="H19" s="164"/>
      <c r="I19" s="165"/>
      <c r="J19" s="166"/>
    </row>
  </sheetData>
  <sheetProtection algorithmName="SHA-512" hashValue="5dknolAQNqVlYoVbCbpzRn7P/1rDVvvhRYCLDHD3s9rVVm7nQsdVw3kHcJpXo2x8BoaNpDDzIHH9UC49+pChSg==" saltValue="n51tjaiJsdpSCK5VJx1DRA==" spinCount="100000" sheet="1" objects="1" scenarios="1"/>
  <mergeCells count="12">
    <mergeCell ref="C6:C18"/>
    <mergeCell ref="F6:F18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"/>
  <sheetViews>
    <sheetView topLeftCell="J13" zoomScale="80" zoomScaleNormal="80" workbookViewId="0">
      <selection activeCell="M13" sqref="M13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9.109375" style="142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196" t="s">
        <v>101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C1" s="118">
        <f>COUNTA(C:C)-1</f>
        <v>15</v>
      </c>
    </row>
    <row r="2" spans="1:29" ht="15" thickBot="1" x14ac:dyDescent="0.35">
      <c r="A2" s="196" t="s">
        <v>105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00" t="s">
        <v>93</v>
      </c>
      <c r="B3" s="190" t="s">
        <v>91</v>
      </c>
      <c r="C3" s="190" t="s">
        <v>92</v>
      </c>
      <c r="D3" s="190" t="s">
        <v>89</v>
      </c>
      <c r="E3" s="190" t="s">
        <v>90</v>
      </c>
      <c r="F3" s="190" t="s">
        <v>0</v>
      </c>
      <c r="G3" s="190" t="s">
        <v>1</v>
      </c>
      <c r="H3" s="190" t="s">
        <v>2</v>
      </c>
      <c r="I3" s="193" t="s">
        <v>3</v>
      </c>
      <c r="J3" s="193" t="s">
        <v>99</v>
      </c>
      <c r="K3" s="203" t="s">
        <v>4</v>
      </c>
      <c r="L3" s="204"/>
      <c r="M3" s="204"/>
      <c r="N3" s="205"/>
      <c r="O3" s="190" t="s">
        <v>5</v>
      </c>
      <c r="P3" s="190" t="s">
        <v>88</v>
      </c>
      <c r="Q3" s="193" t="s">
        <v>96</v>
      </c>
      <c r="R3" s="193" t="s">
        <v>97</v>
      </c>
      <c r="S3" s="190" t="s">
        <v>6</v>
      </c>
      <c r="T3" s="198" t="s">
        <v>16</v>
      </c>
      <c r="U3" s="198" t="s">
        <v>17</v>
      </c>
      <c r="V3" s="198" t="s">
        <v>18</v>
      </c>
      <c r="W3" s="198" t="s">
        <v>19</v>
      </c>
      <c r="X3" s="198" t="s">
        <v>20</v>
      </c>
      <c r="Y3" s="198" t="s">
        <v>21</v>
      </c>
      <c r="Z3" s="198" t="s">
        <v>22</v>
      </c>
      <c r="AA3" s="193" t="s">
        <v>94</v>
      </c>
    </row>
    <row r="4" spans="1:29" s="1" customFormat="1" ht="15.75" customHeight="1" thickBot="1" x14ac:dyDescent="0.35">
      <c r="A4" s="201"/>
      <c r="B4" s="191"/>
      <c r="C4" s="191"/>
      <c r="D4" s="191"/>
      <c r="E4" s="191"/>
      <c r="F4" s="191"/>
      <c r="G4" s="191"/>
      <c r="H4" s="191"/>
      <c r="I4" s="194"/>
      <c r="J4" s="194"/>
      <c r="K4" s="193" t="s">
        <v>7</v>
      </c>
      <c r="L4" s="119"/>
      <c r="M4" s="119" t="s">
        <v>8</v>
      </c>
      <c r="N4" s="120"/>
      <c r="O4" s="191"/>
      <c r="P4" s="191"/>
      <c r="Q4" s="194"/>
      <c r="R4" s="194"/>
      <c r="S4" s="191"/>
      <c r="T4" s="199"/>
      <c r="U4" s="199"/>
      <c r="V4" s="199"/>
      <c r="W4" s="199"/>
      <c r="X4" s="199"/>
      <c r="Y4" s="199"/>
      <c r="Z4" s="199"/>
      <c r="AA4" s="194"/>
    </row>
    <row r="5" spans="1:29" s="1" customFormat="1" ht="13.5" customHeight="1" thickBot="1" x14ac:dyDescent="0.35">
      <c r="A5" s="202"/>
      <c r="B5" s="192"/>
      <c r="C5" s="192"/>
      <c r="D5" s="192"/>
      <c r="E5" s="192"/>
      <c r="F5" s="192"/>
      <c r="G5" s="192"/>
      <c r="H5" s="192"/>
      <c r="I5" s="195"/>
      <c r="J5" s="195"/>
      <c r="K5" s="195"/>
      <c r="L5" s="120" t="s">
        <v>85</v>
      </c>
      <c r="M5" s="121" t="s">
        <v>86</v>
      </c>
      <c r="N5" s="121" t="s">
        <v>87</v>
      </c>
      <c r="O5" s="192"/>
      <c r="P5" s="192"/>
      <c r="Q5" s="195"/>
      <c r="R5" s="195"/>
      <c r="S5" s="192"/>
      <c r="T5" s="199"/>
      <c r="U5" s="199"/>
      <c r="V5" s="199"/>
      <c r="W5" s="199"/>
      <c r="X5" s="199"/>
      <c r="Y5" s="199"/>
      <c r="Z5" s="199"/>
      <c r="AA5" s="195"/>
    </row>
    <row r="6" spans="1:29" ht="150" customHeight="1" x14ac:dyDescent="0.25">
      <c r="A6" s="122">
        <v>1</v>
      </c>
      <c r="B6" s="123" t="s">
        <v>98</v>
      </c>
      <c r="C6" s="124">
        <v>110473340</v>
      </c>
      <c r="D6" s="124" t="s">
        <v>106</v>
      </c>
      <c r="E6" s="125" t="s">
        <v>107</v>
      </c>
      <c r="F6" s="140" t="s">
        <v>108</v>
      </c>
      <c r="G6" s="143" t="s">
        <v>109</v>
      </c>
      <c r="H6" s="140" t="s">
        <v>110</v>
      </c>
      <c r="I6" s="140" t="s">
        <v>103</v>
      </c>
      <c r="J6" s="125" t="s">
        <v>102</v>
      </c>
      <c r="K6" s="140" t="s">
        <v>111</v>
      </c>
      <c r="L6" s="140"/>
      <c r="M6" s="140" t="s">
        <v>112</v>
      </c>
      <c r="N6" s="123"/>
      <c r="O6" s="125">
        <v>20</v>
      </c>
      <c r="P6" s="123" t="s">
        <v>113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25">
      <c r="A7" s="122">
        <v>2</v>
      </c>
      <c r="B7" s="123" t="s">
        <v>98</v>
      </c>
      <c r="C7" s="124">
        <v>19291510</v>
      </c>
      <c r="D7" s="144" t="s">
        <v>114</v>
      </c>
      <c r="E7" s="140" t="s">
        <v>115</v>
      </c>
      <c r="F7" s="140">
        <v>3134241849</v>
      </c>
      <c r="G7" s="143"/>
      <c r="H7" s="140" t="s">
        <v>116</v>
      </c>
      <c r="I7" s="140" t="s">
        <v>103</v>
      </c>
      <c r="J7" s="125" t="s">
        <v>102</v>
      </c>
      <c r="K7" s="140" t="s">
        <v>117</v>
      </c>
      <c r="L7" s="123"/>
      <c r="M7" s="140" t="s">
        <v>118</v>
      </c>
      <c r="N7" s="140" t="s">
        <v>119</v>
      </c>
      <c r="O7" s="125">
        <v>175</v>
      </c>
      <c r="P7" s="123" t="s">
        <v>104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25">
      <c r="A8" s="122">
        <v>3</v>
      </c>
      <c r="B8" s="123" t="s">
        <v>98</v>
      </c>
      <c r="C8" s="124">
        <v>65691927</v>
      </c>
      <c r="D8" s="124" t="s">
        <v>120</v>
      </c>
      <c r="E8" s="125" t="s">
        <v>121</v>
      </c>
      <c r="F8" s="140" t="s">
        <v>122</v>
      </c>
      <c r="G8" s="143" t="s">
        <v>123</v>
      </c>
      <c r="H8" s="140" t="s">
        <v>124</v>
      </c>
      <c r="I8" s="140" t="s">
        <v>103</v>
      </c>
      <c r="J8" s="125" t="s">
        <v>102</v>
      </c>
      <c r="K8" s="140" t="s">
        <v>125</v>
      </c>
      <c r="L8" s="140"/>
      <c r="M8" s="140" t="s">
        <v>126</v>
      </c>
      <c r="N8" s="123" t="s">
        <v>127</v>
      </c>
      <c r="O8" s="125"/>
      <c r="P8" s="123" t="s">
        <v>100</v>
      </c>
      <c r="Q8" s="126"/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25">
      <c r="A9" s="122">
        <v>4</v>
      </c>
      <c r="B9" s="123" t="s">
        <v>98</v>
      </c>
      <c r="C9" s="124">
        <v>74180988</v>
      </c>
      <c r="D9" s="124" t="s">
        <v>128</v>
      </c>
      <c r="E9" s="125" t="s">
        <v>129</v>
      </c>
      <c r="F9" s="140" t="s">
        <v>130</v>
      </c>
      <c r="G9" s="143" t="s">
        <v>131</v>
      </c>
      <c r="H9" s="125" t="s">
        <v>132</v>
      </c>
      <c r="I9" s="140" t="s">
        <v>133</v>
      </c>
      <c r="J9" s="125" t="s">
        <v>102</v>
      </c>
      <c r="K9" s="140" t="s">
        <v>134</v>
      </c>
      <c r="L9" s="140" t="s">
        <v>135</v>
      </c>
      <c r="M9" s="140" t="s">
        <v>136</v>
      </c>
      <c r="N9" s="123"/>
      <c r="O9" s="123">
        <v>17</v>
      </c>
      <c r="P9" s="123" t="s">
        <v>113</v>
      </c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>
        <v>5</v>
      </c>
      <c r="B10" s="123" t="s">
        <v>98</v>
      </c>
      <c r="C10" s="124">
        <v>93401918</v>
      </c>
      <c r="D10" s="124" t="s">
        <v>137</v>
      </c>
      <c r="E10" s="125" t="s">
        <v>138</v>
      </c>
      <c r="F10" s="140" t="s">
        <v>139</v>
      </c>
      <c r="G10" s="143" t="s">
        <v>140</v>
      </c>
      <c r="H10" s="140" t="s">
        <v>141</v>
      </c>
      <c r="I10" s="140" t="s">
        <v>142</v>
      </c>
      <c r="J10" s="125" t="s">
        <v>143</v>
      </c>
      <c r="K10" s="140" t="s">
        <v>145</v>
      </c>
      <c r="L10" s="123"/>
      <c r="M10" s="140" t="s">
        <v>144</v>
      </c>
      <c r="N10" s="125"/>
      <c r="O10" s="125">
        <v>96</v>
      </c>
      <c r="P10" s="123" t="s">
        <v>104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>
        <v>6</v>
      </c>
      <c r="B11" s="123" t="s">
        <v>98</v>
      </c>
      <c r="C11" s="124">
        <v>7713989</v>
      </c>
      <c r="D11" s="124" t="s">
        <v>147</v>
      </c>
      <c r="E11" s="125" t="s">
        <v>148</v>
      </c>
      <c r="F11" s="140">
        <v>3115573124</v>
      </c>
      <c r="G11" s="143" t="s">
        <v>149</v>
      </c>
      <c r="H11" s="140" t="s">
        <v>150</v>
      </c>
      <c r="I11" s="125" t="s">
        <v>151</v>
      </c>
      <c r="K11" s="140" t="s">
        <v>152</v>
      </c>
      <c r="L11" s="140" t="s">
        <v>153</v>
      </c>
      <c r="M11" s="140" t="s">
        <v>154</v>
      </c>
      <c r="N11" s="140"/>
      <c r="O11" s="125">
        <v>65</v>
      </c>
      <c r="P11" s="123" t="s">
        <v>104</v>
      </c>
      <c r="Q11" s="126" t="s">
        <v>146</v>
      </c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>
        <v>7</v>
      </c>
      <c r="B12" s="123" t="s">
        <v>98</v>
      </c>
      <c r="C12" s="124">
        <v>65633505</v>
      </c>
      <c r="D12" s="124" t="s">
        <v>155</v>
      </c>
      <c r="E12" s="125" t="s">
        <v>156</v>
      </c>
      <c r="F12" s="140">
        <v>3137193559</v>
      </c>
      <c r="G12" s="145" t="s">
        <v>157</v>
      </c>
      <c r="H12" s="140" t="s">
        <v>158</v>
      </c>
      <c r="I12" s="140" t="s">
        <v>159</v>
      </c>
      <c r="J12" s="125"/>
      <c r="K12" s="140" t="s">
        <v>160</v>
      </c>
      <c r="L12" s="123"/>
      <c r="M12" s="140" t="s">
        <v>161</v>
      </c>
      <c r="N12" s="140"/>
      <c r="O12" s="140">
        <v>102</v>
      </c>
      <c r="P12" s="123" t="s">
        <v>113</v>
      </c>
      <c r="Q12" s="126"/>
      <c r="R12" s="126"/>
      <c r="S12" s="126"/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>
        <v>8</v>
      </c>
      <c r="B13" s="123" t="s">
        <v>98</v>
      </c>
      <c r="C13" s="124">
        <v>1075212059</v>
      </c>
      <c r="D13" s="124" t="s">
        <v>162</v>
      </c>
      <c r="E13" s="125" t="s">
        <v>163</v>
      </c>
      <c r="F13" s="140" t="s">
        <v>164</v>
      </c>
      <c r="G13" s="143" t="s">
        <v>165</v>
      </c>
      <c r="H13" s="140" t="s">
        <v>166</v>
      </c>
      <c r="I13" s="140" t="s">
        <v>151</v>
      </c>
      <c r="J13" s="125"/>
      <c r="K13" s="140" t="s">
        <v>167</v>
      </c>
      <c r="L13" s="123"/>
      <c r="M13" s="140" t="s">
        <v>168</v>
      </c>
      <c r="N13" s="140"/>
      <c r="O13" s="123"/>
      <c r="P13" s="123" t="s">
        <v>113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>
        <v>9</v>
      </c>
      <c r="B14" s="123" t="s">
        <v>98</v>
      </c>
      <c r="C14" s="124">
        <v>65759705</v>
      </c>
      <c r="D14" s="124" t="s">
        <v>169</v>
      </c>
      <c r="E14" s="125" t="s">
        <v>170</v>
      </c>
      <c r="F14" s="140">
        <v>3165032887</v>
      </c>
      <c r="G14" s="143" t="s">
        <v>171</v>
      </c>
      <c r="H14" s="140" t="s">
        <v>172</v>
      </c>
      <c r="I14" s="140" t="s">
        <v>142</v>
      </c>
      <c r="J14" s="125" t="s">
        <v>143</v>
      </c>
      <c r="K14" s="140" t="s">
        <v>173</v>
      </c>
      <c r="L14" s="140" t="s">
        <v>174</v>
      </c>
      <c r="M14" s="140"/>
      <c r="N14" s="140"/>
      <c r="O14" s="125">
        <v>16</v>
      </c>
      <c r="P14" s="123" t="s">
        <v>104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150" customHeight="1" x14ac:dyDescent="0.25">
      <c r="A15" s="122">
        <v>10</v>
      </c>
      <c r="B15" s="123" t="s">
        <v>98</v>
      </c>
      <c r="C15" s="124">
        <v>71781064</v>
      </c>
      <c r="D15" s="124" t="s">
        <v>175</v>
      </c>
      <c r="E15" s="125" t="s">
        <v>176</v>
      </c>
      <c r="F15" s="140" t="s">
        <v>177</v>
      </c>
      <c r="G15" s="143" t="s">
        <v>178</v>
      </c>
      <c r="H15" s="140" t="s">
        <v>179</v>
      </c>
      <c r="I15" s="140" t="s">
        <v>180</v>
      </c>
      <c r="J15" s="125" t="s">
        <v>181</v>
      </c>
      <c r="K15" s="140" t="s">
        <v>182</v>
      </c>
      <c r="L15" s="140" t="s">
        <v>183</v>
      </c>
      <c r="M15" s="140" t="s">
        <v>184</v>
      </c>
      <c r="N15" s="123"/>
      <c r="O15" s="123">
        <v>87</v>
      </c>
      <c r="P15" s="123" t="s">
        <v>113</v>
      </c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66" customHeight="1" x14ac:dyDescent="0.25">
      <c r="A16" s="122">
        <v>11</v>
      </c>
      <c r="B16" s="123" t="s">
        <v>98</v>
      </c>
      <c r="C16" s="124">
        <v>52104871</v>
      </c>
      <c r="D16" s="124" t="s">
        <v>185</v>
      </c>
      <c r="E16" s="125" t="s">
        <v>186</v>
      </c>
      <c r="F16" s="140" t="s">
        <v>187</v>
      </c>
      <c r="G16" s="143" t="s">
        <v>188</v>
      </c>
      <c r="H16" s="140" t="s">
        <v>189</v>
      </c>
      <c r="I16" s="140" t="s">
        <v>103</v>
      </c>
      <c r="J16" s="125" t="s">
        <v>102</v>
      </c>
      <c r="K16" s="140" t="s">
        <v>190</v>
      </c>
      <c r="L16" s="123"/>
      <c r="M16" s="140" t="s">
        <v>191</v>
      </c>
      <c r="N16" s="123" t="s">
        <v>192</v>
      </c>
      <c r="O16" s="123">
        <v>157</v>
      </c>
      <c r="P16" s="123" t="s">
        <v>100</v>
      </c>
      <c r="Q16" s="126" t="s">
        <v>193</v>
      </c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99" customHeight="1" x14ac:dyDescent="0.25">
      <c r="A17" s="122">
        <v>12</v>
      </c>
      <c r="B17" s="123" t="s">
        <v>98</v>
      </c>
      <c r="C17" s="124">
        <v>1075212814</v>
      </c>
      <c r="D17" s="124" t="s">
        <v>194</v>
      </c>
      <c r="E17" s="125" t="s">
        <v>195</v>
      </c>
      <c r="F17" s="125">
        <v>3103048917</v>
      </c>
      <c r="G17" s="143" t="s">
        <v>196</v>
      </c>
      <c r="H17" s="140" t="s">
        <v>197</v>
      </c>
      <c r="I17" s="140" t="s">
        <v>151</v>
      </c>
      <c r="J17" s="125" t="s">
        <v>198</v>
      </c>
      <c r="K17" s="140" t="s">
        <v>199</v>
      </c>
      <c r="L17" s="123"/>
      <c r="M17" s="140" t="s">
        <v>200</v>
      </c>
      <c r="N17" s="123"/>
      <c r="O17" s="125">
        <v>14</v>
      </c>
      <c r="P17" s="125" t="s">
        <v>113</v>
      </c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99" customHeight="1" x14ac:dyDescent="0.25">
      <c r="A18" s="122">
        <v>13</v>
      </c>
      <c r="B18" s="123" t="s">
        <v>98</v>
      </c>
      <c r="C18" s="124">
        <v>65742139</v>
      </c>
      <c r="D18" s="124" t="s">
        <v>201</v>
      </c>
      <c r="E18" s="125" t="s">
        <v>202</v>
      </c>
      <c r="F18" s="140" t="s">
        <v>203</v>
      </c>
      <c r="G18" s="143" t="s">
        <v>204</v>
      </c>
      <c r="H18" s="140" t="s">
        <v>205</v>
      </c>
      <c r="I18" s="140" t="s">
        <v>142</v>
      </c>
      <c r="J18" s="125" t="s">
        <v>143</v>
      </c>
      <c r="K18" s="140" t="s">
        <v>206</v>
      </c>
      <c r="L18" s="140" t="s">
        <v>207</v>
      </c>
      <c r="M18" s="140" t="s">
        <v>208</v>
      </c>
      <c r="N18" s="123"/>
      <c r="O18" s="125">
        <v>33</v>
      </c>
      <c r="P18" s="125" t="s">
        <v>113</v>
      </c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99" customHeight="1" x14ac:dyDescent="0.25">
      <c r="A19" s="122">
        <v>14</v>
      </c>
      <c r="B19" s="123" t="s">
        <v>98</v>
      </c>
      <c r="C19" s="124">
        <v>79370311</v>
      </c>
      <c r="D19" s="124" t="s">
        <v>209</v>
      </c>
      <c r="E19" s="125" t="s">
        <v>210</v>
      </c>
      <c r="F19" s="125">
        <v>18592300342</v>
      </c>
      <c r="G19" s="143" t="s">
        <v>211</v>
      </c>
      <c r="H19" s="140" t="s">
        <v>212</v>
      </c>
      <c r="I19" s="140" t="s">
        <v>213</v>
      </c>
      <c r="J19" s="125" t="s">
        <v>214</v>
      </c>
      <c r="K19" s="140" t="s">
        <v>215</v>
      </c>
      <c r="L19" s="123"/>
      <c r="M19" s="140" t="s">
        <v>216</v>
      </c>
      <c r="N19" s="140" t="s">
        <v>217</v>
      </c>
      <c r="O19" s="125">
        <v>44</v>
      </c>
      <c r="P19" s="125" t="s">
        <v>218</v>
      </c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99" customHeight="1" x14ac:dyDescent="0.25">
      <c r="A20" s="122">
        <v>15</v>
      </c>
      <c r="B20" s="123" t="s">
        <v>98</v>
      </c>
      <c r="C20" s="124">
        <v>80748221</v>
      </c>
      <c r="D20" s="124" t="s">
        <v>219</v>
      </c>
      <c r="E20" s="125" t="s">
        <v>220</v>
      </c>
      <c r="F20" s="125">
        <v>3133038087</v>
      </c>
      <c r="G20" s="143" t="s">
        <v>221</v>
      </c>
      <c r="H20" s="140" t="s">
        <v>222</v>
      </c>
      <c r="I20" s="140" t="s">
        <v>223</v>
      </c>
      <c r="J20" s="125" t="s">
        <v>102</v>
      </c>
      <c r="K20" s="140"/>
      <c r="L20" s="123"/>
      <c r="M20" s="140"/>
      <c r="N20" s="123"/>
      <c r="O20" s="125"/>
      <c r="P20" s="125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99" customHeight="1" x14ac:dyDescent="0.25">
      <c r="A21" s="122"/>
      <c r="B21" s="123"/>
      <c r="C21" s="124"/>
      <c r="D21" s="124"/>
      <c r="E21" s="125"/>
      <c r="F21" s="125"/>
      <c r="G21" s="143"/>
      <c r="H21" s="140"/>
      <c r="I21" s="140"/>
      <c r="J21" s="125"/>
      <c r="K21" s="140"/>
      <c r="L21" s="123"/>
      <c r="M21" s="140"/>
      <c r="N21" s="123"/>
      <c r="O21" s="125"/>
      <c r="P21" s="125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99" customHeight="1" x14ac:dyDescent="0.25">
      <c r="A22" s="122"/>
      <c r="B22" s="123"/>
      <c r="C22" s="124"/>
      <c r="D22" s="124"/>
      <c r="E22" s="125"/>
      <c r="F22" s="125"/>
      <c r="G22" s="143"/>
      <c r="H22" s="140"/>
      <c r="I22" s="140"/>
      <c r="J22" s="125"/>
      <c r="K22" s="140"/>
      <c r="L22" s="123"/>
      <c r="M22" s="140"/>
      <c r="N22" s="123"/>
      <c r="O22" s="125"/>
      <c r="P22" s="125"/>
      <c r="Q22" s="126"/>
      <c r="R22" s="126"/>
      <c r="S22" s="126"/>
      <c r="T22" s="127"/>
      <c r="U22" s="123"/>
      <c r="V22" s="123"/>
      <c r="W22" s="123"/>
      <c r="X22" s="123"/>
      <c r="Y22" s="123"/>
      <c r="Z22" s="123"/>
      <c r="AA22" s="128"/>
    </row>
    <row r="23" spans="1:27" ht="57.75" customHeight="1" x14ac:dyDescent="0.25">
      <c r="A23" s="122"/>
      <c r="B23" s="123"/>
      <c r="C23" s="124"/>
      <c r="D23" s="124"/>
      <c r="E23" s="125"/>
      <c r="F23" s="125"/>
      <c r="G23" s="125"/>
      <c r="H23" s="125"/>
      <c r="I23" s="140"/>
      <c r="J23" s="125"/>
      <c r="K23" s="123"/>
      <c r="L23" s="123"/>
      <c r="M23" s="123"/>
      <c r="N23" s="123"/>
      <c r="O23" s="123"/>
      <c r="P23" s="123"/>
      <c r="Q23" s="126"/>
      <c r="R23" s="126"/>
      <c r="S23" s="126"/>
      <c r="T23" s="127"/>
      <c r="U23" s="123"/>
      <c r="V23" s="123"/>
      <c r="W23" s="123"/>
      <c r="X23" s="123"/>
      <c r="Y23" s="123"/>
      <c r="Z23" s="123"/>
      <c r="AA23" s="128"/>
    </row>
    <row r="24" spans="1:27" ht="57.75" customHeight="1" x14ac:dyDescent="0.25">
      <c r="A24" s="122"/>
      <c r="B24" s="123"/>
      <c r="C24" s="124"/>
      <c r="D24" s="124"/>
      <c r="E24" s="125"/>
      <c r="F24" s="125"/>
      <c r="G24" s="125"/>
      <c r="H24" s="125"/>
      <c r="I24" s="140"/>
      <c r="J24" s="125"/>
      <c r="K24" s="123"/>
      <c r="L24" s="123"/>
      <c r="M24" s="123"/>
      <c r="N24" s="123"/>
      <c r="O24" s="123"/>
      <c r="P24" s="123"/>
      <c r="Q24" s="126"/>
      <c r="R24" s="126"/>
      <c r="S24" s="126"/>
      <c r="T24" s="127"/>
      <c r="U24" s="123"/>
      <c r="V24" s="123"/>
      <c r="W24" s="123"/>
      <c r="X24" s="123"/>
      <c r="Y24" s="123"/>
      <c r="Z24" s="123"/>
      <c r="AA24" s="128"/>
    </row>
    <row r="25" spans="1:27" ht="57.75" customHeight="1" x14ac:dyDescent="0.25">
      <c r="A25" s="122">
        <v>47</v>
      </c>
      <c r="B25" s="123"/>
      <c r="C25" s="124"/>
      <c r="D25" s="124"/>
      <c r="E25" s="125"/>
      <c r="F25" s="125"/>
      <c r="G25" s="125"/>
      <c r="H25" s="125"/>
      <c r="I25" s="140"/>
      <c r="J25" s="125"/>
      <c r="K25" s="123"/>
      <c r="L25" s="123"/>
      <c r="M25" s="123"/>
      <c r="N25" s="123"/>
      <c r="O25" s="123"/>
      <c r="P25" s="123"/>
      <c r="Q25" s="126"/>
      <c r="R25" s="126"/>
      <c r="S25" s="126"/>
      <c r="T25" s="127"/>
      <c r="U25" s="123"/>
      <c r="V25" s="123"/>
      <c r="W25" s="123"/>
      <c r="X25" s="123"/>
      <c r="Y25" s="123"/>
      <c r="Z25" s="123"/>
      <c r="AA25" s="128"/>
    </row>
    <row r="26" spans="1:27" ht="57.75" customHeight="1" x14ac:dyDescent="0.25">
      <c r="A26" s="122">
        <v>48</v>
      </c>
      <c r="B26" s="123"/>
      <c r="C26" s="124"/>
      <c r="D26" s="124"/>
      <c r="E26" s="125"/>
      <c r="F26" s="125"/>
      <c r="G26" s="125"/>
      <c r="H26" s="125"/>
      <c r="I26" s="140"/>
      <c r="J26" s="125"/>
      <c r="K26" s="123"/>
      <c r="L26" s="123"/>
      <c r="M26" s="123"/>
      <c r="N26" s="123"/>
      <c r="O26" s="123"/>
      <c r="P26" s="123"/>
      <c r="Q26" s="126"/>
      <c r="R26" s="126"/>
      <c r="S26" s="126"/>
      <c r="T26" s="127"/>
      <c r="U26" s="123"/>
      <c r="V26" s="123"/>
      <c r="W26" s="123"/>
      <c r="X26" s="123"/>
      <c r="Y26" s="123"/>
      <c r="Z26" s="123"/>
      <c r="AA26" s="128"/>
    </row>
    <row r="27" spans="1:27" ht="57.75" customHeight="1" x14ac:dyDescent="0.25">
      <c r="A27" s="122">
        <v>49</v>
      </c>
      <c r="B27" s="123"/>
      <c r="C27" s="124"/>
      <c r="D27" s="124"/>
      <c r="E27" s="125"/>
      <c r="F27" s="125"/>
      <c r="G27" s="125"/>
      <c r="H27" s="125"/>
      <c r="I27" s="140"/>
      <c r="J27" s="125"/>
      <c r="K27" s="123"/>
      <c r="L27" s="123"/>
      <c r="M27" s="123"/>
      <c r="N27" s="123"/>
      <c r="O27" s="123"/>
      <c r="P27" s="123"/>
      <c r="Q27" s="126"/>
      <c r="R27" s="126"/>
      <c r="S27" s="126"/>
      <c r="T27" s="127"/>
      <c r="U27" s="123"/>
      <c r="V27" s="123"/>
      <c r="W27" s="123"/>
      <c r="X27" s="123"/>
      <c r="Y27" s="123"/>
      <c r="Z27" s="123"/>
      <c r="AA27" s="128"/>
    </row>
    <row r="28" spans="1:27" ht="14.4" thickBot="1" x14ac:dyDescent="0.3">
      <c r="A28" s="129">
        <v>50</v>
      </c>
      <c r="B28" s="130"/>
      <c r="C28" s="131"/>
      <c r="D28" s="131"/>
      <c r="E28" s="132"/>
      <c r="F28" s="132"/>
      <c r="G28" s="132"/>
      <c r="H28" s="132"/>
      <c r="I28" s="141"/>
      <c r="J28" s="132"/>
      <c r="K28" s="130"/>
      <c r="L28" s="130"/>
      <c r="M28" s="130"/>
      <c r="N28" s="130"/>
      <c r="O28" s="130"/>
      <c r="P28" s="130"/>
      <c r="Q28" s="133"/>
      <c r="R28" s="133"/>
      <c r="S28" s="133"/>
      <c r="T28" s="134"/>
      <c r="U28" s="130"/>
      <c r="V28" s="130"/>
      <c r="W28" s="130"/>
      <c r="X28" s="130"/>
      <c r="Y28" s="130"/>
      <c r="Z28" s="130"/>
      <c r="AA28" s="135"/>
    </row>
  </sheetData>
  <autoFilter ref="B3:WWA5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O11" sqref="O11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MID(CELL("nombrearchivo",'ORTEGON CUFINO OSWALDO'!E10),FIND("]", CELL("nombrearchivo",'ORTEGON CUFINO OSWALDO'!E10),1)+1,LEN(CELL("nombrearchivo",'ORTEGON CUFINO OSWALDO'!E10))-FIND("]",CELL("nombrearchivo",'ORTEGON CUFINO OSWALDO'!E10),1))</f>
        <v>ORTEGON CUFINO OSWALDO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249</v>
      </c>
      <c r="B11" s="285"/>
      <c r="C11" s="168">
        <f>O15</f>
        <v>4</v>
      </c>
      <c r="D11" s="169"/>
      <c r="E11" s="286">
        <f>O17</f>
        <v>0</v>
      </c>
      <c r="F11" s="287"/>
      <c r="G11" s="286">
        <f>O19</f>
        <v>6</v>
      </c>
      <c r="H11" s="287"/>
      <c r="I11" s="18">
        <f>O21</f>
        <v>0</v>
      </c>
      <c r="J11" s="18">
        <f>O28</f>
        <v>4.6100000000000003</v>
      </c>
      <c r="K11" s="18">
        <f>O33</f>
        <v>5</v>
      </c>
      <c r="L11" s="19">
        <f>O38</f>
        <v>8.15</v>
      </c>
      <c r="M11" s="20"/>
      <c r="N11" s="20"/>
      <c r="O11" s="21">
        <f>IF( SUM(C11:L11)&lt;=30,SUM(C11:L11),"EXCEDE LOS 30 PUNTOS")</f>
        <v>27.759999999999998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215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216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6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10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251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4.6100000000000003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4.6100000000000003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250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252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8.15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8.15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27.759999999999998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27.759999999999998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27.759999999999998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1q99dOaqQhgFzgwp8QpTNrvTCz3bGzlebs6vrOFWmASudryVGsMj0QtrZZ2l9aQEzkNg5AMLkBq29YZ6v2Esgg==" saltValue="So3KiVXjDiZNG5E9Eq92F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O11" sqref="O11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MID(CELL("nombrearchivo",'GAVIRIA CUARTAS CESAR AUGUSTO'!E10),FIND("]", CELL("nombrearchivo",'GAVIRIA CUARTAS CESAR AUGUSTO'!E10),1)+1,LEN(CELL("nombrearchivo",'GAVIRIA CUARTAS CESAR AUGUSTO'!E10))-FIND("]",CELL("nombrearchivo",'GAVIRIA CUARTAS CESAR AUGUSTO'!E10),1))</f>
        <v>GAVIRIA CUARTAS CESAR AUGUSTO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253</v>
      </c>
      <c r="B11" s="285"/>
      <c r="C11" s="168">
        <f>O15</f>
        <v>4</v>
      </c>
      <c r="D11" s="169"/>
      <c r="E11" s="286">
        <f>O17</f>
        <v>1</v>
      </c>
      <c r="F11" s="287"/>
      <c r="G11" s="286">
        <f>O19</f>
        <v>3</v>
      </c>
      <c r="H11" s="287"/>
      <c r="I11" s="18">
        <f>O21</f>
        <v>0</v>
      </c>
      <c r="J11" s="18">
        <f>O28</f>
        <v>5</v>
      </c>
      <c r="K11" s="18">
        <f>O33</f>
        <v>5</v>
      </c>
      <c r="L11" s="19">
        <f>O38</f>
        <v>9</v>
      </c>
      <c r="M11" s="20"/>
      <c r="N11" s="20"/>
      <c r="O11" s="21">
        <f>IF( SUM(C11:L11)&lt;=30,SUM(C11:L11),"EXCEDE LOS 30 PUNTOS")</f>
        <v>27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182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 t="s">
        <v>183</v>
      </c>
      <c r="F17" s="306"/>
      <c r="G17" s="306"/>
      <c r="H17" s="306"/>
      <c r="I17" s="306"/>
      <c r="J17" s="306"/>
      <c r="K17" s="306"/>
      <c r="L17" s="306"/>
      <c r="M17" s="307"/>
      <c r="N17" s="26"/>
      <c r="O17" s="27">
        <v>1</v>
      </c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184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254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5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5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255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256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9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9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27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27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27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loK7UKKojKIrezjv4QcrAVqLw82xISPLQ49mFUyjrJBEfK7sa3+r6eII2k9KPehCkn6xLlw5WA+TzMGBJnfVZw==" saltValue="yRW0agj12QjLOJTy27c2bw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A5" sqref="A5:D5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e">
        <f ca="1">MID(CELL("nombrearchivo",'[1]POLO PAREDES DIEGO ALBERTO'!E10),FIND("]", CELL("nombrearchivo",'[1]POLO PAREDES DIEGO ALBERTO'!E10),1)+1,LEN(CELL("nombrearchivo",'[1]POLO PAREDES DIEGO ALBERTO'!E10))-FIND("]",CELL("nombrearchivo",'[1]POLO PAREDES DIEGO ALBERTO'!E10),1))</f>
        <v>#N/A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[1]GENERAL!AC$2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">
        <v>268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[1]GENERAL!A$1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262</v>
      </c>
      <c r="B11" s="285"/>
      <c r="C11" s="168">
        <f>O15</f>
        <v>4</v>
      </c>
      <c r="D11" s="169"/>
      <c r="E11" s="286">
        <f>O17</f>
        <v>1</v>
      </c>
      <c r="F11" s="287"/>
      <c r="G11" s="286">
        <f>O19</f>
        <v>3</v>
      </c>
      <c r="H11" s="287"/>
      <c r="I11" s="18">
        <f>O21</f>
        <v>0</v>
      </c>
      <c r="J11" s="18">
        <f>O28</f>
        <v>3.64</v>
      </c>
      <c r="K11" s="18">
        <f>O33</f>
        <v>5</v>
      </c>
      <c r="L11" s="19">
        <f>O38</f>
        <v>7</v>
      </c>
      <c r="M11" s="20"/>
      <c r="N11" s="20"/>
      <c r="O11" s="21">
        <f>IF( SUM(C11:K11)&lt;=30,SUM(C11:K11),"EXCEDE LOS 30 PUNTOS")</f>
        <v>16.64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260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 t="s">
        <v>263</v>
      </c>
      <c r="F17" s="306"/>
      <c r="G17" s="306"/>
      <c r="H17" s="306"/>
      <c r="I17" s="306"/>
      <c r="J17" s="306"/>
      <c r="K17" s="306"/>
      <c r="L17" s="306"/>
      <c r="M17" s="307"/>
      <c r="N17" s="26"/>
      <c r="O17" s="27">
        <v>1</v>
      </c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264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265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3.64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3.64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266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267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7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7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23.64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customHeight="1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customHeight="1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customHeight="1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customHeight="1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customHeight="1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customHeight="1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customHeight="1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customHeight="1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customHeight="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customHeight="1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95" customHeight="1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95" customHeight="1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95" customHeight="1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customHeight="1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customHeight="1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customHeight="1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customHeight="1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customHeight="1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customHeight="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customHeight="1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95" customHeight="1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customHeight="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23.64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23.64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0CB3asmfnclxCNNPUePSd2kDTT7iOjQQM2E4530qi+nydxbx2uAu32L6XX33mLAHNzhXodalgjjU34YTS/ciRg==" saltValue="5j7AelWpTaUyImOmwGaJT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H19" zoomScaleNormal="100" workbookViewId="0">
      <selection activeCell="O27" sqref="O2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MID(CELL("nombrearchivo",'PATIÑO OSPINA SANDRA CAROLINA'!E10),FIND("]", CELL("nombrearchivo",'PATIÑO OSPINA SANDRA CAROLINA'!E10),1)+1,LEN(CELL("nombrearchivo",'PATIÑO OSPINA SANDRA CAROLINA'!E10))-FIND("]",CELL("nombrearchivo",'PATIÑO OSPINA SANDRA CAROLINA'!E10),1))</f>
        <v>PATIÑO OSPINA SANDRA CAROLINA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275</v>
      </c>
      <c r="B11" s="285"/>
      <c r="C11" s="168">
        <f>O15</f>
        <v>4</v>
      </c>
      <c r="D11" s="169"/>
      <c r="E11" s="286">
        <f>O17</f>
        <v>0</v>
      </c>
      <c r="F11" s="287"/>
      <c r="G11" s="286">
        <f>O19</f>
        <v>3</v>
      </c>
      <c r="H11" s="287"/>
      <c r="I11" s="18">
        <f>O21</f>
        <v>0</v>
      </c>
      <c r="J11" s="18">
        <f>O28</f>
        <v>4.04</v>
      </c>
      <c r="K11" s="18">
        <f>O33</f>
        <v>5</v>
      </c>
      <c r="L11" s="19">
        <f>O38</f>
        <v>0</v>
      </c>
      <c r="M11" s="20"/>
      <c r="N11" s="20"/>
      <c r="O11" s="21">
        <f>IF( SUM(C11:L11)&lt;=30,SUM(C11:L11),"EXCEDE LOS 30 PUNTOS")</f>
        <v>16.04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190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191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278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4.04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4.04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276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277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0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16.04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16.04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16.04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oxiOnTpDZC8lADNq4PBlEOGX8x9N+upZWwdGuCDYHbVt1+Zs+jnSP6gxbLsNhyYijVumVeY4hVBZHl/0cYbZ1g==" saltValue="TSIohxdCZOZDO0dxtY+uj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J22" zoomScaleNormal="100" workbookViewId="0">
      <selection activeCell="E19" sqref="E19:M19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MID(CELL("nombrearchivo",'BOHORQUEZ OVIEDO ANGELA MARIA'!E10),FIND("]", CELL("nombrearchivo",'BOHORQUEZ OVIEDO ANGELA MARIA'!E10),1)+1,LEN(CELL("nombrearchivo",'BOHORQUEZ OVIEDO ANGELA MARIA'!E10))-FIND("]",CELL("nombrearchivo",'BOHORQUEZ OVIEDO ANGELA MARIA'!E10),1))</f>
        <v>BOHORQUEZ OVIEDO ANGELA MARIA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269</v>
      </c>
      <c r="B11" s="285"/>
      <c r="C11" s="168">
        <f>O15</f>
        <v>4</v>
      </c>
      <c r="D11" s="169"/>
      <c r="E11" s="286">
        <f>O17</f>
        <v>0</v>
      </c>
      <c r="F11" s="287"/>
      <c r="G11" s="286">
        <f>O19</f>
        <v>3</v>
      </c>
      <c r="H11" s="287"/>
      <c r="I11" s="18">
        <f>O21</f>
        <v>0</v>
      </c>
      <c r="J11" s="18">
        <f>O28</f>
        <v>3.24</v>
      </c>
      <c r="K11" s="18">
        <f>O33</f>
        <v>0.66</v>
      </c>
      <c r="L11" s="19">
        <f>O38</f>
        <v>2</v>
      </c>
      <c r="M11" s="20"/>
      <c r="N11" s="20"/>
      <c r="O11" s="21">
        <f>IF( SUM(C11:L11)&lt;=30,SUM(C11:L11),"EXCEDE LOS 30 PUNTOS")</f>
        <v>12.9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160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161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270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3.24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3.24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271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0.66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0.66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272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2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2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12.9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12.9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12.9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PdSIwTREcAgTkpnB4J/3HTXOJ8npzhig6hgjJADkwFycvQpg/nKZVZI5daTl5kLVCgVgq4KQzHemjvXGDFtzvA==" saltValue="eTIdcOiu4kb7sOV1AEO4fQ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abSelected="1" topLeftCell="J16" zoomScaleNormal="100" workbookViewId="0">
      <selection activeCell="E19" sqref="E19:M19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MID(CELL("nombrearchivo",'AGUAS MUÑOZ LUISA FERNANDA'!E10),FIND("]", CELL("nombrearchivo",'AGUAS MUÑOZ LUISA FERNANDA'!E10),1)+1,LEN(CELL("nombrearchivo",'AGUAS MUÑOZ LUISA FERNANDA'!E10))-FIND("]",CELL("nombrearchivo",'AGUAS MUÑOZ LUISA FERNANDA'!E10),1))</f>
        <v>AGUAS MUÑOZ LUISA FERNANDA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70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67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 t="s">
        <v>279</v>
      </c>
      <c r="B11" s="285"/>
      <c r="C11" s="168">
        <f>O15</f>
        <v>4</v>
      </c>
      <c r="D11" s="169"/>
      <c r="E11" s="286">
        <f>O17</f>
        <v>0</v>
      </c>
      <c r="F11" s="287"/>
      <c r="G11" s="286">
        <f>O19</f>
        <v>3</v>
      </c>
      <c r="H11" s="287"/>
      <c r="I11" s="18">
        <f>O21</f>
        <v>0</v>
      </c>
      <c r="J11" s="18">
        <f>O28</f>
        <v>3.55</v>
      </c>
      <c r="K11" s="18">
        <f>O33</f>
        <v>0.49</v>
      </c>
      <c r="L11" s="19">
        <f>O38</f>
        <v>0.26</v>
      </c>
      <c r="M11" s="20"/>
      <c r="N11" s="20"/>
      <c r="O11" s="21">
        <f>IF( SUM(C11:L11)&lt;=30,SUM(C11:L11),"EXCEDE LOS 30 PUNTOS")</f>
        <v>11.3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 t="s">
        <v>167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174"/>
      <c r="E19" s="306" t="s">
        <v>168</v>
      </c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17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7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 t="s">
        <v>280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3.55</v>
      </c>
      <c r="Q26" s="40"/>
      <c r="R26" s="40"/>
    </row>
    <row r="27" spans="1:18" ht="16.2" thickBot="1" x14ac:dyDescent="0.35">
      <c r="A27" s="33"/>
      <c r="B27" s="34"/>
      <c r="C27" s="17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7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175"/>
      <c r="O28" s="136">
        <f>IF(O26&lt;=5,O26,"EXCEDE LOS 5 PUNTOS PERMITIDOS")</f>
        <v>3.55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 t="s">
        <v>281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0.49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175"/>
      <c r="O33" s="136">
        <f>IF(O31&lt;=5,O31,"EXCEDE LOS 5 PUNTOS PERMITIDOS")</f>
        <v>0.49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 t="s">
        <v>282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0.26</v>
      </c>
    </row>
    <row r="37" spans="1:15" ht="16.2" thickBot="1" x14ac:dyDescent="0.35">
      <c r="A37" s="33"/>
      <c r="B37" s="34"/>
      <c r="C37" s="17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7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175"/>
      <c r="O38" s="136">
        <f>IF(O36&lt;=10,O36,"EXCEDE LOS 10 PUNTOS PERMITIDOS")</f>
        <v>0.26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11.3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171" t="s">
        <v>46</v>
      </c>
      <c r="L58" s="53" t="s">
        <v>47</v>
      </c>
      <c r="M58" s="172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171" t="s">
        <v>46</v>
      </c>
      <c r="L69" s="53" t="s">
        <v>47</v>
      </c>
      <c r="M69" s="172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173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72"/>
      <c r="L76" s="172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72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11.3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11.3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Qyp38eC8Z8649qAKH9k9eTGrcXpCphTqnr9EjYQ5mEujFriDR4qEyngt29xyO7OY2UBuBkrzevmqP4qXZ4a8UA==" saltValue="+2PnX5xNhs/zNBHhWBzN4A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zoomScaleNormal="100" workbookViewId="0">
      <selection activeCell="Q7" sqref="Q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331"/>
      <c r="B1" s="332"/>
      <c r="C1" s="332"/>
      <c r="D1" s="332"/>
      <c r="E1" s="333"/>
      <c r="F1" s="340" t="s">
        <v>9</v>
      </c>
      <c r="G1" s="340"/>
      <c r="H1" s="340"/>
      <c r="I1" s="340"/>
      <c r="J1" s="340"/>
      <c r="K1" s="340"/>
      <c r="L1" s="340"/>
      <c r="M1" s="340"/>
      <c r="N1" s="340"/>
      <c r="O1" s="341"/>
    </row>
    <row r="2" spans="1:17" ht="45" customHeight="1" thickBot="1" x14ac:dyDescent="0.35">
      <c r="A2" s="334"/>
      <c r="B2" s="335"/>
      <c r="C2" s="335"/>
      <c r="D2" s="335"/>
      <c r="E2" s="336"/>
      <c r="F2" s="340" t="s">
        <v>10</v>
      </c>
      <c r="G2" s="340"/>
      <c r="H2" s="340"/>
      <c r="I2" s="340"/>
      <c r="J2" s="340"/>
      <c r="K2" s="340"/>
      <c r="L2" s="340"/>
      <c r="M2" s="340"/>
      <c r="N2" s="340"/>
      <c r="O2" s="341"/>
      <c r="Q2" s="137" t="str">
        <f ca="1">MID(CELL("nombrearchivo",'1'!E10),FIND("]", CELL("nombrearchivo",'1'!E10),1)+1,LEN(CELL("nombrearchivo",'1'!E10))-FIND("]",CELL("nombrearchivo",'1'!E10),1))</f>
        <v>1</v>
      </c>
    </row>
    <row r="3" spans="1:17" ht="19.5" customHeight="1" thickBot="1" x14ac:dyDescent="0.35">
      <c r="A3" s="337"/>
      <c r="B3" s="338"/>
      <c r="C3" s="338"/>
      <c r="D3" s="338"/>
      <c r="E3" s="339"/>
      <c r="F3" s="340" t="s">
        <v>95</v>
      </c>
      <c r="G3" s="340"/>
      <c r="H3" s="340"/>
      <c r="I3" s="340"/>
      <c r="J3" s="340"/>
      <c r="K3" s="340"/>
      <c r="L3" s="340"/>
      <c r="M3" s="340"/>
      <c r="N3" s="340"/>
      <c r="O3" s="341"/>
      <c r="Q3" s="137"/>
    </row>
    <row r="4" spans="1:17" ht="15.6" x14ac:dyDescent="0.3">
      <c r="A4" s="342" t="s">
        <v>11</v>
      </c>
      <c r="B4" s="343"/>
      <c r="C4" s="343"/>
      <c r="D4" s="343"/>
      <c r="E4" s="344" t="str">
        <f>'CHA-P-09-11'!AC$2</f>
        <v>PLANTA</v>
      </c>
      <c r="F4" s="344"/>
      <c r="G4" s="344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1" t="s">
        <v>12</v>
      </c>
      <c r="B5" s="312"/>
      <c r="C5" s="312"/>
      <c r="D5" s="312"/>
      <c r="E5" s="313" t="str">
        <f>'CHA-P-09-11'!A$2</f>
        <v>CHA -P -09-11</v>
      </c>
      <c r="F5" s="313"/>
      <c r="G5" s="313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1" t="s">
        <v>13</v>
      </c>
      <c r="B6" s="312"/>
      <c r="C6" s="312"/>
      <c r="D6" s="312"/>
      <c r="E6" s="6" t="str">
        <f>'CHA-P-09-11'!A$1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1" t="s">
        <v>14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</row>
    <row r="9" spans="1:17" ht="15" customHeight="1" x14ac:dyDescent="0.3">
      <c r="A9" s="314" t="s">
        <v>15</v>
      </c>
      <c r="B9" s="315"/>
      <c r="C9" s="318" t="s">
        <v>16</v>
      </c>
      <c r="D9" s="13"/>
      <c r="E9" s="320" t="s">
        <v>17</v>
      </c>
      <c r="F9" s="321"/>
      <c r="G9" s="320" t="s">
        <v>18</v>
      </c>
      <c r="H9" s="321"/>
      <c r="I9" s="323" t="s">
        <v>19</v>
      </c>
      <c r="J9" s="323" t="s">
        <v>20</v>
      </c>
      <c r="K9" s="323" t="s">
        <v>21</v>
      </c>
      <c r="L9" s="325" t="s">
        <v>22</v>
      </c>
      <c r="M9" s="327"/>
      <c r="N9" s="327"/>
      <c r="O9" s="329" t="s">
        <v>23</v>
      </c>
    </row>
    <row r="10" spans="1:17" ht="31.5" customHeight="1" thickBot="1" x14ac:dyDescent="0.35">
      <c r="A10" s="316"/>
      <c r="B10" s="317"/>
      <c r="C10" s="319"/>
      <c r="D10" s="15"/>
      <c r="E10" s="319"/>
      <c r="F10" s="322"/>
      <c r="G10" s="319"/>
      <c r="H10" s="322"/>
      <c r="I10" s="324"/>
      <c r="J10" s="324"/>
      <c r="K10" s="324"/>
      <c r="L10" s="326"/>
      <c r="M10" s="328"/>
      <c r="N10" s="328"/>
      <c r="O10" s="330"/>
    </row>
    <row r="11" spans="1:17" ht="44.25" customHeight="1" thickBot="1" x14ac:dyDescent="0.35">
      <c r="A11" s="284"/>
      <c r="B11" s="285"/>
      <c r="C11" s="16">
        <f>O15</f>
        <v>4</v>
      </c>
      <c r="D11" s="17"/>
      <c r="E11" s="286">
        <f>O17</f>
        <v>2</v>
      </c>
      <c r="F11" s="287"/>
      <c r="G11" s="286">
        <f>O19</f>
        <v>3</v>
      </c>
      <c r="H11" s="287"/>
      <c r="I11" s="18">
        <f>O21</f>
        <v>0</v>
      </c>
      <c r="J11" s="18">
        <f>O28</f>
        <v>0</v>
      </c>
      <c r="K11" s="18">
        <f>O33</f>
        <v>0</v>
      </c>
      <c r="L11" s="19">
        <f>O38</f>
        <v>0</v>
      </c>
      <c r="M11" s="20"/>
      <c r="N11" s="20"/>
      <c r="O11" s="21">
        <f>IF( SUM(C11:L11)&lt;=30,SUM(C11:L11),"EXCEDE LOS 30 PUNTOS")</f>
        <v>9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2" t="s">
        <v>24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24" t="s">
        <v>25</v>
      </c>
    </row>
    <row r="14" spans="1:17" ht="23.4" thickBot="1" x14ac:dyDescent="0.35">
      <c r="A14" s="297" t="s">
        <v>26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6"/>
      <c r="O14" s="23"/>
    </row>
    <row r="15" spans="1:17" ht="31.5" customHeight="1" thickBot="1" x14ac:dyDescent="0.35">
      <c r="A15" s="246" t="s">
        <v>27</v>
      </c>
      <c r="B15" s="248"/>
      <c r="C15" s="25"/>
      <c r="D15" s="291"/>
      <c r="E15" s="292"/>
      <c r="F15" s="292"/>
      <c r="G15" s="292"/>
      <c r="H15" s="292"/>
      <c r="I15" s="292"/>
      <c r="J15" s="292"/>
      <c r="K15" s="292"/>
      <c r="L15" s="292"/>
      <c r="M15" s="293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0" t="s">
        <v>28</v>
      </c>
      <c r="B17" s="301"/>
      <c r="C17" s="6"/>
      <c r="D17" s="31"/>
      <c r="E17" s="305"/>
      <c r="F17" s="306"/>
      <c r="G17" s="306"/>
      <c r="H17" s="306"/>
      <c r="I17" s="306"/>
      <c r="J17" s="306"/>
      <c r="K17" s="306"/>
      <c r="L17" s="306"/>
      <c r="M17" s="307"/>
      <c r="N17" s="26"/>
      <c r="O17" s="27">
        <v>2</v>
      </c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0" t="s">
        <v>29</v>
      </c>
      <c r="B19" s="301"/>
      <c r="C19" s="25"/>
      <c r="D19" s="32"/>
      <c r="E19" s="306"/>
      <c r="F19" s="306"/>
      <c r="G19" s="306"/>
      <c r="H19" s="306"/>
      <c r="I19" s="306"/>
      <c r="J19" s="306"/>
      <c r="K19" s="306"/>
      <c r="L19" s="306"/>
      <c r="M19" s="307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0" t="s">
        <v>30</v>
      </c>
      <c r="B21" s="301"/>
      <c r="C21" s="25"/>
      <c r="D21" s="308"/>
      <c r="E21" s="309"/>
      <c r="F21" s="309"/>
      <c r="G21" s="309"/>
      <c r="H21" s="309"/>
      <c r="I21" s="309"/>
      <c r="J21" s="309"/>
      <c r="K21" s="309"/>
      <c r="L21" s="309"/>
      <c r="M21" s="310"/>
      <c r="N21" s="26"/>
      <c r="O21" s="27">
        <v>0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94" t="s">
        <v>31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6"/>
      <c r="N23" s="6"/>
      <c r="O23" s="136">
        <f>IF( SUM(O15:O21)&lt;=10,SUM(O15:O21),"EXCEDE LOS 10 PUNTOS VALIDOS")</f>
        <v>9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7" t="s">
        <v>32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6"/>
      <c r="O25" s="37"/>
    </row>
    <row r="26" spans="1:18" ht="105" customHeight="1" thickBot="1" x14ac:dyDescent="0.35">
      <c r="A26" s="246" t="s">
        <v>33</v>
      </c>
      <c r="B26" s="248"/>
      <c r="C26" s="25"/>
      <c r="D26" s="291"/>
      <c r="E26" s="292"/>
      <c r="F26" s="292"/>
      <c r="G26" s="292"/>
      <c r="H26" s="292"/>
      <c r="I26" s="292"/>
      <c r="J26" s="292"/>
      <c r="K26" s="292"/>
      <c r="L26" s="292"/>
      <c r="M26" s="293"/>
      <c r="N26" s="26"/>
      <c r="O26" s="27">
        <v>0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94" t="s">
        <v>34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6"/>
      <c r="N28" s="35"/>
      <c r="O28" s="136">
        <f>IF(O26&lt;=5,O26,"EXCEDE LOS 5 PUNTOS PERMITIDOS")</f>
        <v>0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7" t="s">
        <v>35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42"/>
      <c r="O30" s="37"/>
    </row>
    <row r="31" spans="1:18" ht="104.25" customHeight="1" thickBot="1" x14ac:dyDescent="0.35">
      <c r="A31" s="246" t="s">
        <v>36</v>
      </c>
      <c r="B31" s="248"/>
      <c r="C31" s="25"/>
      <c r="D31" s="291"/>
      <c r="E31" s="292"/>
      <c r="F31" s="292"/>
      <c r="G31" s="292"/>
      <c r="H31" s="292"/>
      <c r="I31" s="292"/>
      <c r="J31" s="292"/>
      <c r="K31" s="292"/>
      <c r="L31" s="292"/>
      <c r="M31" s="293"/>
      <c r="N31" s="26"/>
      <c r="O31" s="27">
        <v>0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4" t="s">
        <v>37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6"/>
      <c r="N33" s="35"/>
      <c r="O33" s="136">
        <f>IF(O31&lt;=5,O31,"EXCEDE LOS 5 PUNTOS PERMITIDOS")</f>
        <v>0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7" t="s">
        <v>38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N35" s="6"/>
      <c r="O35" s="37"/>
    </row>
    <row r="36" spans="1:15" ht="105" customHeight="1" thickBot="1" x14ac:dyDescent="0.35">
      <c r="A36" s="300" t="s">
        <v>39</v>
      </c>
      <c r="B36" s="301"/>
      <c r="C36" s="25"/>
      <c r="D36" s="291"/>
      <c r="E36" s="292"/>
      <c r="F36" s="292"/>
      <c r="G36" s="292"/>
      <c r="H36" s="292"/>
      <c r="I36" s="292"/>
      <c r="J36" s="292"/>
      <c r="K36" s="292"/>
      <c r="L36" s="292"/>
      <c r="M36" s="293"/>
      <c r="N36" s="26"/>
      <c r="O36" s="27">
        <v>0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94" t="s">
        <v>40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6"/>
      <c r="N38" s="35"/>
      <c r="O38" s="136">
        <f>IF(O36&lt;=10,O36,"EXCEDE LOS 10 PUNTOS PERMITIDOS")</f>
        <v>0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88" t="s">
        <v>23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90"/>
      <c r="N41" s="45"/>
      <c r="O41" s="46">
        <f>IF((O23+O28+O33+O38)&lt;=30,(O23+O28+O33+O38),"ERROR EXCEDE LOS 30 PUNTOS")</f>
        <v>9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1" t="s">
        <v>42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3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69" t="s">
        <v>43</v>
      </c>
      <c r="B58" s="270"/>
      <c r="C58" s="270"/>
      <c r="D58" s="270"/>
      <c r="E58" s="270"/>
      <c r="F58" s="272"/>
      <c r="G58" s="272"/>
      <c r="H58" s="273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4" t="s">
        <v>49</v>
      </c>
      <c r="C59" s="274"/>
      <c r="D59" s="274"/>
      <c r="E59" s="274"/>
      <c r="F59" s="241"/>
      <c r="G59" s="241"/>
      <c r="H59" s="241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2" t="s">
        <v>51</v>
      </c>
      <c r="C60" s="275"/>
      <c r="D60" s="275"/>
      <c r="E60" s="275"/>
      <c r="F60" s="243"/>
      <c r="G60" s="243"/>
      <c r="H60" s="243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5" t="s">
        <v>52</v>
      </c>
      <c r="C61" s="275"/>
      <c r="D61" s="275"/>
      <c r="E61" s="275"/>
      <c r="F61" s="243"/>
      <c r="G61" s="243"/>
      <c r="H61" s="243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5" t="s">
        <v>54</v>
      </c>
      <c r="C62" s="275"/>
      <c r="D62" s="275"/>
      <c r="E62" s="275"/>
      <c r="F62" s="243"/>
      <c r="G62" s="243"/>
      <c r="H62" s="243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5" t="s">
        <v>55</v>
      </c>
      <c r="C63" s="275"/>
      <c r="D63" s="275"/>
      <c r="E63" s="275"/>
      <c r="F63" s="243"/>
      <c r="G63" s="243"/>
      <c r="H63" s="243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5" t="s">
        <v>56</v>
      </c>
      <c r="C64" s="275"/>
      <c r="D64" s="275"/>
      <c r="E64" s="275"/>
      <c r="F64" s="243"/>
      <c r="G64" s="243"/>
      <c r="H64" s="243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6" t="s">
        <v>58</v>
      </c>
      <c r="C65" s="276"/>
      <c r="D65" s="276"/>
      <c r="E65" s="276"/>
      <c r="F65" s="245"/>
      <c r="G65" s="245"/>
      <c r="H65" s="245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7" t="s">
        <v>59</v>
      </c>
      <c r="B66" s="278"/>
      <c r="C66" s="278"/>
      <c r="D66" s="278"/>
      <c r="E66" s="278"/>
      <c r="F66" s="278"/>
      <c r="G66" s="278"/>
      <c r="H66" s="278"/>
      <c r="I66" s="279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0" t="s">
        <v>60</v>
      </c>
      <c r="B67" s="281"/>
      <c r="C67" s="281"/>
      <c r="D67" s="281"/>
      <c r="E67" s="281"/>
      <c r="F67" s="281"/>
      <c r="G67" s="281"/>
      <c r="H67" s="281"/>
      <c r="I67" s="281"/>
      <c r="J67" s="282"/>
      <c r="K67" s="282"/>
      <c r="L67" s="283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69" t="s">
        <v>61</v>
      </c>
      <c r="B69" s="270"/>
      <c r="C69" s="270"/>
      <c r="D69" s="270"/>
      <c r="E69" s="270"/>
      <c r="F69" s="270"/>
      <c r="G69" s="270"/>
      <c r="H69" s="271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40" t="s">
        <v>62</v>
      </c>
      <c r="C70" s="240"/>
      <c r="D70" s="240"/>
      <c r="E70" s="240"/>
      <c r="F70" s="241"/>
      <c r="G70" s="241"/>
      <c r="H70" s="241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2" t="s">
        <v>64</v>
      </c>
      <c r="C71" s="242"/>
      <c r="D71" s="242"/>
      <c r="E71" s="242"/>
      <c r="F71" s="243"/>
      <c r="G71" s="243"/>
      <c r="H71" s="243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4" t="s">
        <v>65</v>
      </c>
      <c r="C72" s="244"/>
      <c r="D72" s="244"/>
      <c r="E72" s="244"/>
      <c r="F72" s="245"/>
      <c r="G72" s="245"/>
      <c r="H72" s="245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6" t="s">
        <v>66</v>
      </c>
      <c r="C73" s="247"/>
      <c r="D73" s="247"/>
      <c r="E73" s="247"/>
      <c r="F73" s="247"/>
      <c r="G73" s="247"/>
      <c r="H73" s="247"/>
      <c r="I73" s="248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49" t="s">
        <v>67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1"/>
      <c r="M74" s="79"/>
      <c r="N74" s="42"/>
      <c r="O74" s="74">
        <f>O73/3</f>
        <v>0</v>
      </c>
    </row>
    <row r="75" spans="1:15" ht="18.600000000000001" thickTop="1" thickBot="1" x14ac:dyDescent="0.35">
      <c r="A75" s="252"/>
      <c r="B75" s="253"/>
      <c r="C75" s="253"/>
      <c r="D75" s="253"/>
      <c r="E75" s="253"/>
      <c r="F75" s="253"/>
      <c r="G75" s="253"/>
      <c r="H75" s="253"/>
      <c r="I75" s="253"/>
      <c r="J75" s="253"/>
      <c r="K75" s="254"/>
      <c r="L75" s="254"/>
      <c r="M75" s="79"/>
      <c r="N75" s="42"/>
      <c r="O75" s="89"/>
    </row>
    <row r="76" spans="1:15" ht="27" thickBot="1" x14ac:dyDescent="0.35">
      <c r="A76" s="255" t="s">
        <v>68</v>
      </c>
      <c r="B76" s="256"/>
      <c r="C76" s="256"/>
      <c r="D76" s="256"/>
      <c r="E76" s="256"/>
      <c r="F76" s="256"/>
      <c r="G76" s="256"/>
      <c r="H76" s="257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258" t="s">
        <v>69</v>
      </c>
      <c r="C77" s="258"/>
      <c r="D77" s="258"/>
      <c r="E77" s="258"/>
      <c r="F77" s="259"/>
      <c r="G77" s="260"/>
      <c r="H77" s="261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2" t="s">
        <v>70</v>
      </c>
      <c r="C78" s="242"/>
      <c r="D78" s="242"/>
      <c r="E78" s="242"/>
      <c r="F78" s="243"/>
      <c r="G78" s="262"/>
      <c r="H78" s="263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4" t="s">
        <v>71</v>
      </c>
      <c r="C79" s="244"/>
      <c r="D79" s="244"/>
      <c r="E79" s="244"/>
      <c r="F79" s="245"/>
      <c r="G79" s="264"/>
      <c r="H79" s="265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6" t="s">
        <v>72</v>
      </c>
      <c r="B80" s="267"/>
      <c r="C80" s="267"/>
      <c r="D80" s="267"/>
      <c r="E80" s="267"/>
      <c r="F80" s="267"/>
      <c r="G80" s="267"/>
      <c r="H80" s="267"/>
      <c r="I80" s="268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7" t="s">
        <v>73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10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1" t="s">
        <v>74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3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4" t="s">
        <v>75</v>
      </c>
      <c r="B86" s="215"/>
      <c r="C86" s="215"/>
      <c r="D86" s="215"/>
      <c r="E86" s="215"/>
      <c r="F86" s="216"/>
      <c r="G86" s="216"/>
      <c r="H86" s="217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18" t="s">
        <v>76</v>
      </c>
      <c r="C87" s="219"/>
      <c r="D87" s="219"/>
      <c r="E87" s="219"/>
      <c r="F87" s="220"/>
      <c r="G87" s="220"/>
      <c r="H87" s="221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2" t="s">
        <v>78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4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5" t="s">
        <v>79</v>
      </c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7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28" t="s">
        <v>23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30"/>
      <c r="L93" s="108"/>
      <c r="M93" s="108"/>
      <c r="N93" s="109"/>
      <c r="O93" s="110">
        <f>O41</f>
        <v>9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8"/>
      <c r="M94" s="108"/>
      <c r="N94" s="109"/>
      <c r="O94" s="111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8"/>
      <c r="M95" s="108"/>
      <c r="N95" s="109"/>
      <c r="O95" s="112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8"/>
      <c r="M96" s="108"/>
      <c r="N96" s="109"/>
      <c r="O96" s="113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8"/>
      <c r="M97" s="108"/>
      <c r="N97" s="109"/>
      <c r="O97" s="113">
        <f>O87</f>
        <v>0</v>
      </c>
    </row>
    <row r="98" spans="1:15" ht="24" thickTop="1" thickBot="1" x14ac:dyDescent="0.35">
      <c r="A98" s="206" t="s">
        <v>84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8"/>
      <c r="L98" s="114"/>
      <c r="M98" s="115"/>
      <c r="N98" s="116"/>
      <c r="O98" s="117">
        <f>SUM(O93:O97)</f>
        <v>9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qp+sxjIbTIEBxb4M1keLOjTAeTML1IqgvcqYpEyI+Nd/tMRjbYvPkVcXMfntJTEYwpF/1xeGo2dSE/LD101UvA==" saltValue="6WWpk7amtV69Nm/kjBR+Qg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EVALUACION PERFIL </vt:lpstr>
      <vt:lpstr>CHA-P-09-11</vt:lpstr>
      <vt:lpstr>ORTEGON CUFINO OSWALDO</vt:lpstr>
      <vt:lpstr>GAVIRIA CUARTAS CESAR AUGUSTO</vt:lpstr>
      <vt:lpstr>POLO PAREDES DIEGO ALBERTO</vt:lpstr>
      <vt:lpstr>PATIÑO OSPINA SANDRA CAROLINA</vt:lpstr>
      <vt:lpstr>BOHORQUEZ OVIEDO ANGELA MARIA</vt:lpstr>
      <vt:lpstr>AGUAS MUÑOZ LUISA FERNANDA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2015-04-08T02:57:55Z</dcterms:modified>
</cp:coreProperties>
</file>