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4. Facultad de ciencias economicas y administrativas\"/>
    </mc:Choice>
  </mc:AlternateContent>
  <workbookProtection workbookAlgorithmName="SHA-512" workbookHashValue="/jjUNWJMDXVMswfz4fmbfPq9XWgFTM3lr1KXSp3+M3RW9YnFo1DLSFovOiooGwDb3TFbEhDAVCCmERTDcr6C8g==" workbookSaltValue="Anzyy2muy4P6DTi/7CgwrA==" workbookSpinCount="100000" lockStructure="1"/>
  <bookViews>
    <workbookView xWindow="0" yWindow="0" windowWidth="28800" windowHeight="12432" tabRatio="500" firstSheet="1" activeTab="1"/>
  </bookViews>
  <sheets>
    <sheet name="GENERAL" sheetId="1" state="hidden" r:id="rId1"/>
    <sheet name="EVALUACION PERFIL " sheetId="3" r:id="rId2"/>
    <sheet name="MONCADA MARROQUIN MARIA ELVIA " sheetId="6" r:id="rId3"/>
    <sheet name="PRADA QUIROGA CESAR AUGUSTO " sheetId="5" r:id="rId4"/>
    <sheet name="CACERES CASTAÑEDA CARLOS ARTURO" sheetId="2" r:id="rId5"/>
  </sheets>
  <externalReferences>
    <externalReference r:id="rId6"/>
  </externalReference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5" i="6"/>
  <c r="O26" i="6" l="1"/>
  <c r="O28" i="6" s="1"/>
  <c r="J11" i="6" s="1"/>
  <c r="O97" i="6"/>
  <c r="O89" i="6"/>
  <c r="J80" i="6"/>
  <c r="O79" i="6"/>
  <c r="O78" i="6"/>
  <c r="O77" i="6"/>
  <c r="O81" i="6" s="1"/>
  <c r="O96" i="6" s="1"/>
  <c r="L73" i="6"/>
  <c r="K73" i="6"/>
  <c r="J73" i="6"/>
  <c r="O72" i="6"/>
  <c r="O71" i="6"/>
  <c r="O73" i="6" s="1"/>
  <c r="O74" i="6" s="1"/>
  <c r="O95" i="6" s="1"/>
  <c r="O70" i="6"/>
  <c r="L66" i="6"/>
  <c r="K66" i="6"/>
  <c r="J66" i="6"/>
  <c r="O65" i="6"/>
  <c r="O64" i="6"/>
  <c r="O63" i="6"/>
  <c r="O62" i="6"/>
  <c r="O61" i="6"/>
  <c r="O60" i="6"/>
  <c r="O66" i="6" s="1"/>
  <c r="O67" i="6" s="1"/>
  <c r="O94" i="6" s="1"/>
  <c r="O59" i="6"/>
  <c r="O38" i="6"/>
  <c r="O33" i="6"/>
  <c r="K11" i="6" s="1"/>
  <c r="O23" i="6"/>
  <c r="L11" i="6"/>
  <c r="I11" i="6"/>
  <c r="G11" i="6"/>
  <c r="E11" i="6"/>
  <c r="C11" i="6"/>
  <c r="E6" i="6"/>
  <c r="E4" i="6"/>
  <c r="Q2" i="6"/>
  <c r="O41" i="6" l="1"/>
  <c r="O93" i="6" s="1"/>
  <c r="O11" i="6"/>
  <c r="O98" i="6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66" i="5" s="1"/>
  <c r="O67" i="5" s="1"/>
  <c r="O94" i="5" s="1"/>
  <c r="O38" i="5"/>
  <c r="O33" i="5"/>
  <c r="K11" i="5" s="1"/>
  <c r="O28" i="5"/>
  <c r="O23" i="5"/>
  <c r="O41" i="5" s="1"/>
  <c r="O93" i="5" s="1"/>
  <c r="O98" i="5" s="1"/>
  <c r="L11" i="5"/>
  <c r="J11" i="5"/>
  <c r="I11" i="5"/>
  <c r="G11" i="5"/>
  <c r="E11" i="5"/>
  <c r="C11" i="5"/>
  <c r="O11" i="5" s="1"/>
  <c r="E6" i="5"/>
  <c r="E4" i="5"/>
  <c r="Q2" i="5"/>
  <c r="G11" i="2" l="1"/>
  <c r="Q2" i="2" l="1"/>
  <c r="E6" i="2"/>
  <c r="E5" i="2"/>
  <c r="O38" i="2"/>
  <c r="O33" i="2"/>
  <c r="O28" i="2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O11" i="2" s="1"/>
  <c r="C11" i="2"/>
  <c r="O93" i="2" l="1"/>
  <c r="O98" i="2" s="1"/>
</calcChain>
</file>

<file path=xl/sharedStrings.xml><?xml version="1.0" encoding="utf-8"?>
<sst xmlns="http://schemas.openxmlformats.org/spreadsheetml/2006/main" count="550" uniqueCount="254">
  <si>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</si>
  <si>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</si>
  <si>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</si>
  <si>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</si>
  <si>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</si>
  <si>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</si>
  <si>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</si>
  <si>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</si>
  <si>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</si>
  <si>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</si>
  <si>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</si>
  <si>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</si>
  <si>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</si>
  <si>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</si>
  <si>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</si>
  <si>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</si>
  <si>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</si>
  <si>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</si>
  <si>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</si>
  <si>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</si>
  <si>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</si>
  <si>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</si>
  <si>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</si>
  <si>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</si>
  <si>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</si>
  <si>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</si>
  <si>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</si>
  <si>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</si>
  <si>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</si>
  <si>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</si>
  <si>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</si>
  <si>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</si>
  <si>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</si>
  <si>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</si>
  <si>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</si>
  <si>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</si>
  <si>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</si>
  <si>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</si>
  <si>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</si>
  <si>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</si>
  <si>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</si>
  <si>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</si>
  <si>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</si>
  <si>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</si>
  <si>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</si>
  <si>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</si>
  <si>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</si>
  <si>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</si>
  <si>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</si>
  <si>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</si>
  <si>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</si>
  <si>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</si>
  <si>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</si>
  <si>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</si>
  <si>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</si>
  <si>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</si>
  <si>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</si>
  <si>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</si>
  <si>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</si>
  <si>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</si>
  <si>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</si>
  <si>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</si>
  <si>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</si>
  <si>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</si>
  <si>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</si>
  <si>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</si>
  <si>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</si>
  <si>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</si>
  <si>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</si>
  <si>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</si>
  <si>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</si>
  <si>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</si>
  <si>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</si>
  <si>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</si>
  <si>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</si>
  <si>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</si>
  <si>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</si>
  <si>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</si>
  <si>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</si>
  <si>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</si>
  <si>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</si>
  <si>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</si>
  <si>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</si>
  <si>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</si>
  <si>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</si>
  <si>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</si>
  <si>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</si>
  <si>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</si>
  <si>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</si>
  <si>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</si>
  <si>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</si>
  <si>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</si>
  <si>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</si>
  <si>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</si>
  <si>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</si>
  <si>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</si>
  <si>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</si>
  <si>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</si>
  <si>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</si>
  <si>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</si>
  <si>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</si>
  <si>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</si>
  <si>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IBAGUÉ</t>
  </si>
  <si>
    <t>PERALTA MATA</t>
  </si>
  <si>
    <t>EDGAR GIOVANNY</t>
  </si>
  <si>
    <t>giovannyp1218@hotmail.com</t>
  </si>
  <si>
    <t>BARRIOS LAS MARGARITAS CONJUNTO AYMARA 2 TORRE 8 APARTAMENTO 501</t>
  </si>
  <si>
    <t>ADMINISTRADOR FINANCIERO - UNIVERSIDAD DEL TOLIMA - IBAGUÉ - 17/02/2012</t>
  </si>
  <si>
    <t>MAGÍSTER EN ADMINISTRACIÓN DE EMPRESAS CON ESPECIALIDAD EN GESTIÓN INTEGRADA DE LA CALIDAD, SEGURIDAD Y MEDIO AMBIENTE - UNIVERSIDAD DEL MAR - CHILE - 13/11/2013</t>
  </si>
  <si>
    <t>HERNANDEZ CIFUENTES</t>
  </si>
  <si>
    <t>DIANA MARCELA</t>
  </si>
  <si>
    <t>3002047600
2763569</t>
  </si>
  <si>
    <t>dianahf1@hotmail.com</t>
  </si>
  <si>
    <t>MILLENIUM 1 APTO A233</t>
  </si>
  <si>
    <t>ECONOMISTA - UNIVERSIDAD DEL TOLIMA - IBAGUÉ - 16/04/2004</t>
  </si>
  <si>
    <t>ESPECIALISTA EN FINANZAS - UNIVERSIDAD DEL ROSARIO EN CONVENIO CON LA UNIVERSIDAD DE IBAGUÉ - BOGOTÁ - 14/03/2008
ESPECIALISTA EN DIRECCIÓN DE ORGANIZACIONES - UNIVERSIDAD DEL TOLIMA - IBAGUÉ - 08/10/2010</t>
  </si>
  <si>
    <t>MAGÍSTER EN ADMINISTRACIÓN Y DIRECCIÓN DE EMPRESAS - UNIVERSIDAD  AUTÓNOMA DE BUCARAMANGA EN CONVENIO CON EL INSTITUTO TECNOLÓGICO Y DE ESTUDIOS SUPERIORES DE MONTERREY - BUCARAMANGA - 12/12/2014</t>
  </si>
  <si>
    <t xml:space="preserve">PRADA QUIROGA </t>
  </si>
  <si>
    <t>CESAR AUGUSTO</t>
  </si>
  <si>
    <t>3165658731
2714225</t>
  </si>
  <si>
    <t>cesarprada@ut.edu.co</t>
  </si>
  <si>
    <t>AVENIDA AMBALA N 100-01 TORRE 2 APARTAMENTO 408</t>
  </si>
  <si>
    <t>PROFESIONAL EN LENGUAS EXTRANJERAS Y NEGOCIOS INTERNACIONALES .UNIVERSIDAD DEL TOLIMA - IBAGUÉ - 21/09/2001</t>
  </si>
  <si>
    <t>ESPECIALISTA EN GERENCIA DE NEGOCIOS INTERNACIONALES - UNIVERSIDAD SANTO TOMAS - BOGOTÁ - 15/09/2006
ESPECIALISTA EN PEDAGOGÍA - UNIVERSIDAD DEL TOLIMA - IBAGUÉ - 20/02/2009</t>
  </si>
  <si>
    <t xml:space="preserve">MAGISTER EN LINGÜÍSTICA APLICADA A LA ENSEÑANZA DEL INGLÉS - UNIVERSIDAD DE JAÉN - JAÉN - 27/09/2012
MAGÍSTER EN DIRECCIÓN DE NEGOCIOS INTERNACIONALES - UNIVERSIDAD A DISTANCIA DE MADRID - 30/07/2014 </t>
  </si>
  <si>
    <t>SANCHEZ SAAVEDRA</t>
  </si>
  <si>
    <t>MARIA DEL PILAR</t>
  </si>
  <si>
    <t>pilarsanchezsaa@gmail.com</t>
  </si>
  <si>
    <t>CARRERA 4 NUEMRO 2-05 APARTAMENTO 405 TORRE 1 EDIFICIO RESIDENCIAL PALO ALTO BARRIO LA POLA</t>
  </si>
  <si>
    <t>TOLIMA</t>
  </si>
  <si>
    <t>PROFESIONAL EN MERCADOTECNIA - CORPORACIÓN UNIVERSITARIA DE IBAGUÉ -  IBAGUÉ - 03/03/1988</t>
  </si>
  <si>
    <t>ESPECIALISTA EN CIENCIAS POLITICAS - UNIVERSIDAD DE IBAGUÉ - IBAGUÉ - 26/09/2008</t>
  </si>
  <si>
    <t>MAGÍSTRA EN ADMINISTRACIÓN - UNIVERSIDAD DE BUCARAMANGA - BUCARAMANGA - 14/12/2001</t>
  </si>
  <si>
    <t>CEA-P-04-6</t>
  </si>
  <si>
    <t>CUERO ACOSTA</t>
  </si>
  <si>
    <t>YONNI ANGEL</t>
  </si>
  <si>
    <t>3147987118
(2)3834678</t>
  </si>
  <si>
    <t>jonas.yaca@googlemail.com</t>
  </si>
  <si>
    <t>CALLE 27 No. 32A - 18 BARRIO ACEVEDO TEJADA</t>
  </si>
  <si>
    <t>BOGOTÁ D.C</t>
  </si>
  <si>
    <t>PROFESIONAL EN FINANZAS Y NEGOCIOS INETRNACIONALES - UNIVERSIDAD SANTIAGO DE CALI - CALI - 02/08/2001</t>
  </si>
  <si>
    <t>MÁSTER EN ECONOMÍA INTERNACIONAL - UNIVERSIDAD DE LA HABANA - HABANA CUBA - 05/12/2006</t>
  </si>
  <si>
    <t>CANDIDATO A PHD - UNIVERSIDAD DE LEIPZIG - LEIPZIG, ALEMANIA - PENDIENTE</t>
  </si>
  <si>
    <t>MONCADA MARROQUIN</t>
  </si>
  <si>
    <t>MARIA ELVIRA</t>
  </si>
  <si>
    <t>315848727
2783877</t>
  </si>
  <si>
    <t>memoncadam@ut.edu.co</t>
  </si>
  <si>
    <t>CARRERA 6a No 44-55 APTO 202 VILLA MARLEN I</t>
  </si>
  <si>
    <t>ECONOMISTA - UNIVERSIDAD DE BOGOTÁ JORGE TADEO LOZANO - BOGOTÁ - 15/08/1986</t>
  </si>
  <si>
    <t>MAGISTER EN ADMINISTRACIÓN, ENFASIS EN NEGOCIOS INTERNACIONALES - INSTITUTO TECNOLÓGICO Y DE ESTUDIOS SUPERIORES DE MONTERREY ITESM - UNIVERSIDAD AUTÓNOMA DE BUCARAMANGA - BUCARAMANGA - 22/07/2002</t>
  </si>
  <si>
    <t>TRIANA AGUDELO</t>
  </si>
  <si>
    <t>ANA MARIA</t>
  </si>
  <si>
    <t>3007047863
2734800</t>
  </si>
  <si>
    <t>anamardejhs@gmail.com</t>
  </si>
  <si>
    <t>CALLE 5 NUM 11-33 BELEN</t>
  </si>
  <si>
    <t>ADMINISTRADOR DE EMPRESAS - UNIVERSIDAD DEL TOLIMA - IBAGUÉ - 28/05/1993</t>
  </si>
  <si>
    <t>ESPECIALISTAQ EN DOCENCIA UNIVERSITARIA - UNIVERSIDAD COOPERATIVA DE COLOMBIA - IBAGUÉ - 21/11/2001</t>
  </si>
  <si>
    <t>MAGISTER EN ADMINISTRACIÓN DE EMPRESAS - UNIVERSIDAD VIÑA DEL MAR - CHILE - 25/02/2014</t>
  </si>
  <si>
    <t>BERMUDEZ ESCOBAR</t>
  </si>
  <si>
    <t>SANDRA PATRICIA</t>
  </si>
  <si>
    <t>3193823829
2682608</t>
  </si>
  <si>
    <t>sandriber@gmail.com</t>
  </si>
  <si>
    <t>ARKANIZA II CASA No 34 (JORDÁN)</t>
  </si>
  <si>
    <t>ECONOMISTA - UNIVERSIDAD DEL ROSARIO - BOGOTÁ - 07/10/1999</t>
  </si>
  <si>
    <t>MAESTRIA EN ADMINISTRACIÓN - TECNOLÓGICO DE MONTERREY-UNIVERSIDAD VIRTUAL - ANTIZAPÁN, ESTADO DE MEXICO17/08/2007</t>
  </si>
  <si>
    <t>DIAZ CARDENAS</t>
  </si>
  <si>
    <t>MARIA PATRICIA</t>
  </si>
  <si>
    <t>mpdiazcar@ut.edu.co
pattydiaz216@yahoo.com</t>
  </si>
  <si>
    <t>CARRERA 17 No 18-91 BARRIO LA ESTACIÓN, GIRARDOT CUNDINAMARCA</t>
  </si>
  <si>
    <t>GIRARDOT</t>
  </si>
  <si>
    <t>ADMINISTRADOR PÚBLICO - ESCUELA SUPERIOR DE ADMINISTRACIÓN PÚBLICA - BOGOTÁ - 30/08/1985</t>
  </si>
  <si>
    <t>ESPECIALISTA EN DOCENCIA UNIVERSITARIA - UNIVERSIDAD COOPERATIVA DE COLOMBIA - ESPINAL - 03/05/2000</t>
  </si>
  <si>
    <t>MAGISTER EN CIENCIAS ADMINISTRATIVAS Y DE SISTEMAS - UNIVERSIDAD CENTRAL - BOGOTÁ - 06/12/1995</t>
  </si>
  <si>
    <t>ALVAREZ BARREIRO</t>
  </si>
  <si>
    <t>NELSON</t>
  </si>
  <si>
    <t>3003454092
2688689</t>
  </si>
  <si>
    <t>nelsonalvarezb@hotmail.com</t>
  </si>
  <si>
    <t>CARRERA 5 No 83-200 CONJUNTO RESIDENCIAL LA FLORIDA APTO 203 TORRE B. IBAGUÉ (T)</t>
  </si>
  <si>
    <t>ADMINISTRADOR FINANCIERO - UNIVERSIDAD SURCOLOMBIANA - NEIVA - 17/12/1999</t>
  </si>
  <si>
    <t>ESPECIALISTA EN GERENCIA - CEIPA UNIVERSIDAD DE LA EMPRESA DE MEDELLÍN - MEDELLÍN - 07/04/2006</t>
  </si>
  <si>
    <t>MASTER EN DIRECCIÓN DE EMPRESAS EXECUTIVE M.B.A - UNIVERSIDAD DE BARCELONA - BARCELONA - 24/03/2006</t>
  </si>
  <si>
    <t>CACERES CASTAÑEDA</t>
  </si>
  <si>
    <t>CARLOS ARTURO</t>
  </si>
  <si>
    <t>3162946800
7413876</t>
  </si>
  <si>
    <t>carloscacerescastaneda@gmail.com</t>
  </si>
  <si>
    <t>CARRERA 15 NUMERO 27 35</t>
  </si>
  <si>
    <t>ARMENIA</t>
  </si>
  <si>
    <t>PROFESIONAL EN COMERCIO INTERNACIONAL - UNIVERSIDAD DE BOGOTÁ JORGE TADEO LOZANO - BOGOTÁ - 14/10/1988</t>
  </si>
  <si>
    <t>ESPECIALISTA EN ADMINISTRACIÓN DE EMPRESAS - UNIVERSIDAD ANTONIO NARIÑO - BOGOTÁ - 25/07/1997</t>
  </si>
  <si>
    <t>MAGISTER EN PROCESOS DE DIRECCIÓN EMPRESARIAL - UNIVERSIDAD INTERNACIONAL DE LA RIOJA - ESPAÑA - 12/07/2013</t>
  </si>
  <si>
    <t>ROMERO VALBUENA</t>
  </si>
  <si>
    <t>HECTOR LUIS</t>
  </si>
  <si>
    <t>4169229305
82129615165</t>
  </si>
  <si>
    <t>hromerov01@yahoo.com</t>
  </si>
  <si>
    <t>AVENIDA INTERCOMUNAL DE EL HATILLO. RESIDENCIAS VISTA HERMOSA TORRE C PISO 7 APARTAMENTO C-75 EL HATILLO CARACAS</t>
  </si>
  <si>
    <t>CARACAS</t>
  </si>
  <si>
    <t>VENEZUELA</t>
  </si>
  <si>
    <t>ECONOMISTA - UNIVERSIDAD DE LOS ANDES (ULA), MERIDA - 15/07/2005</t>
  </si>
  <si>
    <t>NO REGISTRA</t>
  </si>
  <si>
    <t>MASTER EN FINANZAS - INSTITUTO DE ESTUDIOS SUPERIORES DE ADMINISTRACION (IESA), CARACAS - 17/09/2007
MASTER EN ADMINISTRACION - INSTITUTO DE ESTUDIOS SUPERIORES DE ADMINISTRACION (IESA), CARACAS - 01/02/2010</t>
  </si>
  <si>
    <t>CORREO ELECTRÓNICO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</si>
  <si>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</si>
  <si>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</si>
  <si>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</si>
  <si>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</si>
  <si>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</si>
  <si>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</si>
  <si>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</si>
  <si>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</si>
  <si>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</si>
  <si>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</si>
  <si>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</si>
  <si>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</si>
  <si>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PRADA QUIROGA  CESAR AUGUSTO</t>
  </si>
  <si>
    <t>CUERO ACOSTA  YONNI ANGEL</t>
  </si>
  <si>
    <t>ROMERO VALBUENA  HECTOR LUIS</t>
  </si>
  <si>
    <t>VAC/BENÍTEZ/YOLANDA O.</t>
  </si>
  <si>
    <t xml:space="preserve">                                                      EVALUACIÓN DE LAS HOJAS DE VIDA PARA EL CUMPLIMIENTO DEL PERFIL DE LOS ASPIRANTES AL CÓDIGO DE CONCURSO CEA-P-04-6</t>
  </si>
  <si>
    <t>COMERCIO EXTERIOR</t>
  </si>
  <si>
    <t>PROFESIONAL EN EL ÁREA DE CIENCIAS ECONÓMICAS Y ADMINISTRATIVAS; CON MBA O MAESTRÍA O DOCTORADO EN EL ÁREA DE CIENCIAS ECONÓMICAS Y ADMINISTRATIVAS CON EXPERIENCIA MÍNIMA DE UN (1) AÑO EN EL ÁREA DEL CONCURSO</t>
  </si>
  <si>
    <t>HERNANDEZ CIFUENTES DIANA MARCELA</t>
  </si>
  <si>
    <t>ESPECIALISTA EN FINANZAS - UNIVERSIDAD DEL ROSARIO EN CONVENIO CON LA UNIVERSIDAD DE IBAGUÉ - BOGOTÁ - 14/03/2008
ESPECIALISTA EN DIRECCIÓN DE ORGANIZACIONES - UNIVERSIDAD DEL TOLIMA - IBAGUÉ - 08/10/2010
MAGÍSTER EN ADMINISTRACIÓN Y DIRECCIÓN DE EMPRESAS - UNIVERSIDAD  AUTÓNOMA DE BUCARAMANGA EN CONVENIO CON EL INSTITUTO TECNOLÓGICO Y DE ESTUDIOS SUPERIORES DE MONTERREY - BUCARAMANGA - 12/12/2014</t>
  </si>
  <si>
    <t xml:space="preserve">ESPECIALISTA EN GERENCIA DE NEGOCIOS INTERNACIONALES - UNIVERSIDAD SANTO TOMAS - BOGOTÁ - 15/09/2006
ESPECIALISTA EN PEDAGOGÍA - UNIVERSIDAD DEL TOLIMA - IBAGUÉ - 20/02/2009
MAGISTER EN LINGÜÍSTICA APLICADA A LA ENSEÑANZA DEL INGLÉS - UNIVERSIDAD DE JAÉN - JAÉN - 27/09/2012
MAGÍSTER EN DIRECCIÓN DE NEGOCIOS INTERNACIONALES - UNIVERSIDAD A DISTANCIA DE MADRID - 30/07/2014 </t>
  </si>
  <si>
    <t>SANCHEZ SAAVEDRA MARIA DEL PILAR</t>
  </si>
  <si>
    <t>ESPECIALISTA EN CIENCIAS POLITICAS - UNIVERSIDAD DE IBAGUÉ - IBAGUÉ - 26/09/2008 
MAGÍSTRA EN ADMINISTRACIÓN - UNIVERSIDAD DE BUCARAMANGA - BUCARAMANGA - 14/12/2001</t>
  </si>
  <si>
    <t xml:space="preserve">MÁSTER EN ECONOMÍA INTERNACIONAL - UNIVERSIDAD DE LA HABANA - HABANA CUBA - 05/12/2006
CANDIDATO A PHD - UNIVERSIDAD DE LEIPZIG - LEIPZIG, ALEMANIA - PENDIENTE
</t>
  </si>
  <si>
    <t>MONCADA MARROQUIN  MARIA ELVIRA</t>
  </si>
  <si>
    <t>TRIANA AGUDELO  ANA MARIA</t>
  </si>
  <si>
    <t>ESPECIALISTAQ EN DOCENCIA UNIVERSITARIA - UNIVERSIDAD COOPERATIVA DE COLOMBIA - IBAGUÉ - 21/11/2001
MAGISTER EN ADMINISTRACIÓN DE EMPRESAS - UNIVERSIDAD VIÑA DEL MAR - CHILE - 25/02/2014</t>
  </si>
  <si>
    <t>BERMUDEZ ESCOBAR SANDRA PATRICIA</t>
  </si>
  <si>
    <t>DIAZ CARDENAS  MARIA PATRICIA</t>
  </si>
  <si>
    <t>ESPECIALISTA EN DOCENCIA UNIVERSITARIA - UNIVERSIDAD COOPERATIVA DE COLOMBIA - ESPINAL - 03/05/2000
MAGISTER EN CIENCIAS ADMINISTRATIVAS Y DE SISTEMAS - UNIVERSIDAD CENTRAL - BOGOTÁ - 06/12/1995</t>
  </si>
  <si>
    <t>ALVAREZ BARREIRO  NELSON</t>
  </si>
  <si>
    <t>ESPECIALISTA EN GERENCIA - CEIPA UNIVERSIDAD DE LA EMPRESA DE MEDELLÍN - MEDELLÍN - 07/04/2006
MASTER EN DIRECCIÓN DE EMPRESAS EXECUTIVE M.B.A - UNIVERSIDAD DE BARCELONA - BARCELONA - 24/03/2006</t>
  </si>
  <si>
    <t>CACERES CASTAÑEDA  CARLOS ARTURO</t>
  </si>
  <si>
    <t>ESPECIALISTA EN ADMINISTRACIÓN DE EMPRESAS - UNIVERSIDAD ANTONIO NARIÑO - BOGOTÁ - 25/07/1997
MAGISTER EN PROCESOS DE DIRECCIÓN EMPRESARIAL - UNIVERSIDAD INTERNACIONAL DE LA RIOJA - ESPAÑA - 12/07/2013</t>
  </si>
  <si>
    <t>PERALTA MATA  EDGAR GIOVANNY</t>
  </si>
  <si>
    <t xml:space="preserve">PRADA QUIROGA CESAR AUGUSTO </t>
  </si>
  <si>
    <t>PROFESIONAL EN LENGUAS EXTRANJERAS Y NEGOCIOS INTERNACIONALES - UNIVERSIDAD DEL TOLIMA - 21/09/2001</t>
  </si>
  <si>
    <t>ESPECIALISTA EN GERENCIA DE NEGOCIOS INTERNACIONALES - UNIVERSIDAD SANTO TOMAS - 15/096/2006</t>
  </si>
  <si>
    <t xml:space="preserve">
MAGÍSTER EN DIRECCIÓN DE NEGOCIOS INTERNACIONALES - UNIVBERSIDAD A DISTANCIA DE MADRID - 30/07/2014</t>
  </si>
  <si>
    <t xml:space="preserve">BEU RIVAGE 
26/12/2002 AL 05/02/2003 = 39 DIAS = 0,10 PUNTOS 
</t>
  </si>
  <si>
    <t xml:space="preserve">UNIVERSIDAD DEL TOLIMA 
CATEDRATICO DEL 2006 HASTA EL 2014 CON UN TOTAL DE 5056 HORAS= 10,53 PUNTOS 
EXCEDE EL TOPE REQUERIDO </t>
  </si>
  <si>
    <t xml:space="preserve">REVISTA MAGAZIN SCHOOL OF EDUCACION ISSN 2346-2698 1 AUTOR = 0,5 PUNTOS </t>
  </si>
  <si>
    <t xml:space="preserve">CACERES CASTAÑEDA CARLOS ARTURO </t>
  </si>
  <si>
    <t xml:space="preserve">UNIVERSIDAD DEL QUINDIO 
AUXILIAR INVESTIGACION : 2010 AL AL 2014 = 4 PUNTOS 
UNIVERSIDAD ANTONIO NARIÑO 
14/01/1994 AL 30/12/1994 = 1
01/01/1995 AL 30/12/1995=  1
01/01/1996 AL 30/12/1996= 1
EXCEDE  EL TOPE REQUERIDO </t>
  </si>
  <si>
    <t xml:space="preserve">PONENCIA INTERNACIONAL DE LA RED DE INVESTIGADORES EN ADMINISTRACION = 05 PUNTOS </t>
  </si>
  <si>
    <t xml:space="preserve">UNIVERSIDAD LA GRAN COLOMBIA
31/DE ENERO AL 27 DE MAYO 1994 A 1999 = 3  PUNTOS 
UNIVERSIDAD ANTONIO NARIÑO 
2010 AL 2014 = 4 PUNTOS 
EXCEDE EL TOPE REQUERIDO </t>
  </si>
  <si>
    <t xml:space="preserve">MONCADA MARROQUIN MARIA ELVIA </t>
  </si>
  <si>
    <t xml:space="preserve">INGELTECO LTDA 
2/01/1996 AL 31/12/1996 = 1 PUNTO 
03/01/2000 AL 31/12/2000=1 PUNTO 
ANDI 
12/04/1994 AL 31/07/1994 = 0,30
UNIVERSIDAD DE LA SABANA 
 01/09/1994 AL 31/12/1994  0,33 PUNTOS 
UNIVERSIDAD DEL TOLIMA 
01/02/1995 al 31/12/1995 = 1 PUNTO </t>
  </si>
  <si>
    <t xml:space="preserve">UNIVERSIDAD DEL TOLIMA 
DOCENTE CATEDRATICO DEL 2009 AL 2014 = UN TOTAL DE 3334 HORAS = 9,26 PUNTOS 
EXCEDE EL TOPE DEL PUNTAJE 
</t>
  </si>
  <si>
    <r>
      <t xml:space="preserve">NO PRESELECCIONADO
</t>
    </r>
    <r>
      <rPr>
        <sz val="10"/>
        <rFont val="Arial"/>
        <family val="2"/>
      </rPr>
      <t>EL DOCUMENTO QUE ACREDITA COMO TÍTULO  DE GRADO DE MAESTRÍA NO SE ENCUENTRA DEBIDAMENTE  APOSTILLADO</t>
    </r>
    <r>
      <rPr>
        <b/>
        <sz val="10"/>
        <rFont val="Arial"/>
        <family val="2"/>
      </rPr>
      <t xml:space="preserve">
</t>
    </r>
  </si>
  <si>
    <r>
      <t xml:space="preserve">NO PRESELECCIONADO
</t>
    </r>
    <r>
      <rPr>
        <sz val="10"/>
        <rFont val="Arial"/>
        <family val="2"/>
      </rPr>
      <t xml:space="preserve"> NO  ACREDITA EXPERIENCIA MINIMA DE UN AÑO EN EL AREA </t>
    </r>
  </si>
  <si>
    <r>
      <t xml:space="preserve">NO PRESELECCIONADO
 </t>
    </r>
    <r>
      <rPr>
        <sz val="10"/>
        <rFont val="Arial"/>
        <family val="2"/>
      </rPr>
      <t xml:space="preserve">NO  ACREDITA EXPERIENCIA MINIMA DE UN AÑO EN EL AREA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</si>
</sst>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56" xfId="0" applyFont="1" applyFill="1" applyBorder="1" applyAlignment="1">
      <alignment vertical="center"/>
    </xf>
    <xf numFmtId="0" fontId="23" fillId="6" borderId="6" xfId="3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4" fontId="1" fillId="6" borderId="43" xfId="0" applyNumberFormat="1" applyFont="1" applyFill="1" applyBorder="1" applyAlignment="1">
      <alignment vertical="center"/>
    </xf>
    <xf numFmtId="4" fontId="1" fillId="6" borderId="44" xfId="0" applyNumberFormat="1" applyFont="1" applyFill="1" applyBorder="1" applyAlignment="1">
      <alignment vertical="center"/>
    </xf>
    <xf numFmtId="4" fontId="1" fillId="6" borderId="45" xfId="0" applyNumberFormat="1" applyFont="1" applyFill="1" applyBorder="1" applyAlignment="1">
      <alignment vertical="center"/>
    </xf>
    <xf numFmtId="0" fontId="1" fillId="6" borderId="0" xfId="0" applyFont="1" applyFill="1"/>
    <xf numFmtId="0" fontId="2" fillId="0" borderId="50" xfId="0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4" fontId="1" fillId="6" borderId="56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4" fontId="1" fillId="6" borderId="57" xfId="0" applyNumberFormat="1" applyFont="1" applyFill="1" applyBorder="1" applyAlignment="1">
      <alignment vertical="center"/>
    </xf>
    <xf numFmtId="0" fontId="2" fillId="6" borderId="87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vertical="center"/>
    </xf>
    <xf numFmtId="0" fontId="2" fillId="6" borderId="48" xfId="0" applyFont="1" applyFill="1" applyBorder="1" applyAlignment="1">
      <alignment vertical="center"/>
    </xf>
    <xf numFmtId="0" fontId="1" fillId="6" borderId="47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2" fillId="6" borderId="47" xfId="0" applyFont="1" applyFill="1" applyBorder="1" applyAlignment="1">
      <alignment vertical="center" wrapText="1"/>
    </xf>
    <xf numFmtId="0" fontId="3" fillId="6" borderId="87" xfId="0" applyFont="1" applyFill="1" applyBorder="1" applyAlignment="1">
      <alignment vertical="center"/>
    </xf>
    <xf numFmtId="0" fontId="3" fillId="6" borderId="47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48" xfId="0" applyFont="1" applyFill="1" applyBorder="1" applyAlignment="1">
      <alignment vertical="center"/>
    </xf>
    <xf numFmtId="0" fontId="3" fillId="6" borderId="0" xfId="0" applyFont="1" applyFill="1"/>
    <xf numFmtId="0" fontId="2" fillId="6" borderId="87" xfId="0" applyFont="1" applyFill="1" applyBorder="1" applyAlignment="1">
      <alignment vertical="center" wrapText="1"/>
    </xf>
    <xf numFmtId="0" fontId="3" fillId="6" borderId="87" xfId="0" applyFont="1" applyFill="1" applyBorder="1" applyAlignment="1">
      <alignment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790575</xdr:colOff>
      <xdr:row>1</xdr:row>
      <xdr:rowOff>161925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0"/>
          <a:ext cx="150494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A-P-04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VALUACION PERFIL "/>
      <sheetName val="FERRO NUÑEZ GUSTAVO"/>
      <sheetName val="PRADA QUIROGA CESAR AUGUSTO "/>
      <sheetName val="LIZCANO PRADA JULIETH ALEXANDRA"/>
      <sheetName val="CUERO ACOSTA YONNI ANGEL"/>
      <sheetName val="INFORMACION IMPORTANTE "/>
    </sheetNames>
    <sheetDataSet>
      <sheetData sheetId="0">
        <row r="1">
          <cell r="A1" t="str">
            <v>CIENCIAS ECONÓMICAS Y ADMINISTRATIVAS</v>
          </cell>
        </row>
        <row r="2">
          <cell r="AC2" t="str">
            <v>PLANTA</v>
          </cell>
        </row>
      </sheetData>
      <sheetData sheetId="1"/>
      <sheetData sheetId="2"/>
      <sheetData sheetId="3">
        <row r="10">
          <cell r="E10">
            <v>0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iber@gmail.com" TargetMode="External"/><Relationship Id="rId3" Type="http://schemas.openxmlformats.org/officeDocument/2006/relationships/hyperlink" Target="mailto:cesarprada@ut.edu.co" TargetMode="External"/><Relationship Id="rId7" Type="http://schemas.openxmlformats.org/officeDocument/2006/relationships/hyperlink" Target="mailto:anamardejhs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anahf1@hotmail.com" TargetMode="External"/><Relationship Id="rId1" Type="http://schemas.openxmlformats.org/officeDocument/2006/relationships/hyperlink" Target="mailto:giovannyp1218@hotmail.com" TargetMode="External"/><Relationship Id="rId6" Type="http://schemas.openxmlformats.org/officeDocument/2006/relationships/hyperlink" Target="mailto:memoncadam@ut.edu.co" TargetMode="External"/><Relationship Id="rId11" Type="http://schemas.openxmlformats.org/officeDocument/2006/relationships/hyperlink" Target="mailto:hromerov01@yahoo.com" TargetMode="External"/><Relationship Id="rId5" Type="http://schemas.openxmlformats.org/officeDocument/2006/relationships/hyperlink" Target="mailto:jonas.yaca@googlemail.com" TargetMode="External"/><Relationship Id="rId10" Type="http://schemas.openxmlformats.org/officeDocument/2006/relationships/hyperlink" Target="mailto:carloscacerescastaneda@gmail.com" TargetMode="External"/><Relationship Id="rId4" Type="http://schemas.openxmlformats.org/officeDocument/2006/relationships/hyperlink" Target="mailto:pilarsanchezsaa@gmail.com" TargetMode="External"/><Relationship Id="rId9" Type="http://schemas.openxmlformats.org/officeDocument/2006/relationships/hyperlink" Target="mailto:nelsonalvarezb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80" zoomScaleNormal="80" workbookViewId="0">
      <selection activeCell="A2" sqref="A2:AA2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22.6640625" style="5" bestFit="1" customWidth="1"/>
    <col min="9" max="9" width="14.44140625" style="139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235" t="s">
        <v>101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C1" s="119">
        <f>COUNTA(C:C)-1</f>
        <v>12</v>
      </c>
    </row>
    <row r="2" spans="1:29" ht="15" thickBot="1" x14ac:dyDescent="0.35">
      <c r="A2" s="235" t="s">
        <v>133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239" t="s">
        <v>93</v>
      </c>
      <c r="B3" s="229" t="s">
        <v>91</v>
      </c>
      <c r="C3" s="229" t="s">
        <v>92</v>
      </c>
      <c r="D3" s="229" t="s">
        <v>89</v>
      </c>
      <c r="E3" s="229" t="s">
        <v>90</v>
      </c>
      <c r="F3" s="229" t="s">
        <v>0</v>
      </c>
      <c r="G3" s="229" t="s">
        <v>1</v>
      </c>
      <c r="H3" s="229" t="s">
        <v>2</v>
      </c>
      <c r="I3" s="232" t="s">
        <v>3</v>
      </c>
      <c r="J3" s="232" t="s">
        <v>99</v>
      </c>
      <c r="K3" s="242" t="s">
        <v>4</v>
      </c>
      <c r="L3" s="243"/>
      <c r="M3" s="243"/>
      <c r="N3" s="244"/>
      <c r="O3" s="229" t="s">
        <v>5</v>
      </c>
      <c r="P3" s="229" t="s">
        <v>88</v>
      </c>
      <c r="Q3" s="232" t="s">
        <v>96</v>
      </c>
      <c r="R3" s="232" t="s">
        <v>97</v>
      </c>
      <c r="S3" s="229" t="s">
        <v>6</v>
      </c>
      <c r="T3" s="237" t="s">
        <v>16</v>
      </c>
      <c r="U3" s="237" t="s">
        <v>17</v>
      </c>
      <c r="V3" s="237" t="s">
        <v>18</v>
      </c>
      <c r="W3" s="237" t="s">
        <v>19</v>
      </c>
      <c r="X3" s="237" t="s">
        <v>20</v>
      </c>
      <c r="Y3" s="237" t="s">
        <v>21</v>
      </c>
      <c r="Z3" s="237" t="s">
        <v>22</v>
      </c>
      <c r="AA3" s="232" t="s">
        <v>94</v>
      </c>
    </row>
    <row r="4" spans="1:29" s="1" customFormat="1" ht="15.75" customHeight="1" thickBot="1" x14ac:dyDescent="0.35">
      <c r="A4" s="240"/>
      <c r="B4" s="230"/>
      <c r="C4" s="230"/>
      <c r="D4" s="230"/>
      <c r="E4" s="230"/>
      <c r="F4" s="230"/>
      <c r="G4" s="230"/>
      <c r="H4" s="230"/>
      <c r="I4" s="233"/>
      <c r="J4" s="233"/>
      <c r="K4" s="232" t="s">
        <v>7</v>
      </c>
      <c r="L4" s="121"/>
      <c r="M4" s="121" t="s">
        <v>8</v>
      </c>
      <c r="N4" s="122"/>
      <c r="O4" s="230"/>
      <c r="P4" s="230"/>
      <c r="Q4" s="233"/>
      <c r="R4" s="233"/>
      <c r="S4" s="230"/>
      <c r="T4" s="238"/>
      <c r="U4" s="238"/>
      <c r="V4" s="238"/>
      <c r="W4" s="238"/>
      <c r="X4" s="238"/>
      <c r="Y4" s="238"/>
      <c r="Z4" s="238"/>
      <c r="AA4" s="233"/>
    </row>
    <row r="5" spans="1:29" s="1" customFormat="1" ht="13.5" customHeight="1" thickBot="1" x14ac:dyDescent="0.35">
      <c r="A5" s="241"/>
      <c r="B5" s="231"/>
      <c r="C5" s="231"/>
      <c r="D5" s="231"/>
      <c r="E5" s="231"/>
      <c r="F5" s="231"/>
      <c r="G5" s="231"/>
      <c r="H5" s="231"/>
      <c r="I5" s="234"/>
      <c r="J5" s="234"/>
      <c r="K5" s="234"/>
      <c r="L5" s="122" t="s">
        <v>85</v>
      </c>
      <c r="M5" s="123" t="s">
        <v>86</v>
      </c>
      <c r="N5" s="123" t="s">
        <v>87</v>
      </c>
      <c r="O5" s="231"/>
      <c r="P5" s="231"/>
      <c r="Q5" s="234"/>
      <c r="R5" s="234"/>
      <c r="S5" s="231"/>
      <c r="T5" s="238"/>
      <c r="U5" s="238"/>
      <c r="V5" s="238"/>
      <c r="W5" s="238"/>
      <c r="X5" s="238"/>
      <c r="Y5" s="238"/>
      <c r="Z5" s="238"/>
      <c r="AA5" s="234"/>
    </row>
    <row r="6" spans="1:29" s="208" customFormat="1" ht="96.6" x14ac:dyDescent="0.3">
      <c r="A6" s="202">
        <v>1</v>
      </c>
      <c r="B6" s="196" t="s">
        <v>98</v>
      </c>
      <c r="C6" s="192">
        <v>28551234</v>
      </c>
      <c r="D6" s="192" t="s">
        <v>109</v>
      </c>
      <c r="E6" s="192" t="s">
        <v>110</v>
      </c>
      <c r="F6" s="192" t="s">
        <v>111</v>
      </c>
      <c r="G6" s="203" t="s">
        <v>112</v>
      </c>
      <c r="H6" s="192" t="s">
        <v>113</v>
      </c>
      <c r="I6" s="192" t="s">
        <v>102</v>
      </c>
      <c r="J6" s="192"/>
      <c r="K6" s="192" t="s">
        <v>114</v>
      </c>
      <c r="L6" s="192" t="s">
        <v>115</v>
      </c>
      <c r="M6" s="192" t="s">
        <v>116</v>
      </c>
      <c r="N6" s="192"/>
      <c r="O6" s="192">
        <v>16</v>
      </c>
      <c r="P6" s="192" t="s">
        <v>100</v>
      </c>
      <c r="Q6" s="192">
        <v>0</v>
      </c>
      <c r="R6" s="192">
        <v>0</v>
      </c>
      <c r="S6" s="204"/>
      <c r="T6" s="205"/>
      <c r="U6" s="206"/>
      <c r="V6" s="206"/>
      <c r="W6" s="206"/>
      <c r="X6" s="206"/>
      <c r="Y6" s="206"/>
      <c r="Z6" s="206"/>
      <c r="AA6" s="207"/>
    </row>
    <row r="7" spans="1:29" s="208" customFormat="1" ht="112.5" customHeight="1" x14ac:dyDescent="0.3">
      <c r="A7" s="202">
        <v>2</v>
      </c>
      <c r="B7" s="196" t="s">
        <v>98</v>
      </c>
      <c r="C7" s="192">
        <v>93411600</v>
      </c>
      <c r="D7" s="192" t="s">
        <v>117</v>
      </c>
      <c r="E7" s="192" t="s">
        <v>118</v>
      </c>
      <c r="F7" s="192" t="s">
        <v>119</v>
      </c>
      <c r="G7" s="203" t="s">
        <v>120</v>
      </c>
      <c r="H7" s="192" t="s">
        <v>121</v>
      </c>
      <c r="I7" s="192" t="s">
        <v>102</v>
      </c>
      <c r="J7" s="192"/>
      <c r="K7" s="192" t="s">
        <v>122</v>
      </c>
      <c r="L7" s="192" t="s">
        <v>123</v>
      </c>
      <c r="M7" s="192" t="s">
        <v>124</v>
      </c>
      <c r="N7" s="192"/>
      <c r="O7" s="192">
        <v>29</v>
      </c>
      <c r="P7" s="192" t="s">
        <v>100</v>
      </c>
      <c r="Q7" s="192">
        <v>0</v>
      </c>
      <c r="R7" s="192">
        <v>0</v>
      </c>
      <c r="S7" s="204"/>
      <c r="T7" s="212"/>
      <c r="U7" s="213"/>
      <c r="V7" s="213"/>
      <c r="W7" s="213"/>
      <c r="X7" s="213"/>
      <c r="Y7" s="213"/>
      <c r="Z7" s="213"/>
      <c r="AA7" s="214"/>
    </row>
    <row r="8" spans="1:29" s="208" customFormat="1" ht="69" x14ac:dyDescent="0.3">
      <c r="A8" s="202">
        <v>3</v>
      </c>
      <c r="B8" s="196" t="s">
        <v>98</v>
      </c>
      <c r="C8" s="197">
        <v>38258976</v>
      </c>
      <c r="D8" s="192" t="s">
        <v>125</v>
      </c>
      <c r="E8" s="192" t="s">
        <v>126</v>
      </c>
      <c r="F8" s="192">
        <v>3134040529</v>
      </c>
      <c r="G8" s="203" t="s">
        <v>127</v>
      </c>
      <c r="H8" s="192" t="s">
        <v>128</v>
      </c>
      <c r="I8" s="192" t="s">
        <v>102</v>
      </c>
      <c r="J8" s="192" t="s">
        <v>129</v>
      </c>
      <c r="K8" s="192" t="s">
        <v>130</v>
      </c>
      <c r="L8" s="192" t="s">
        <v>131</v>
      </c>
      <c r="M8" s="192" t="s">
        <v>132</v>
      </c>
      <c r="N8" s="192"/>
      <c r="O8" s="192">
        <v>51</v>
      </c>
      <c r="P8" s="192" t="s">
        <v>100</v>
      </c>
      <c r="Q8" s="192">
        <v>0</v>
      </c>
      <c r="R8" s="192">
        <v>0</v>
      </c>
      <c r="S8" s="204"/>
      <c r="T8" s="212"/>
      <c r="U8" s="213"/>
      <c r="V8" s="213"/>
      <c r="W8" s="213"/>
      <c r="X8" s="213"/>
      <c r="Y8" s="213"/>
      <c r="Z8" s="213"/>
      <c r="AA8" s="214"/>
    </row>
    <row r="9" spans="1:29" s="208" customFormat="1" ht="41.4" x14ac:dyDescent="0.3">
      <c r="A9" s="202">
        <v>4</v>
      </c>
      <c r="B9" s="196" t="s">
        <v>98</v>
      </c>
      <c r="C9" s="192">
        <v>94495337</v>
      </c>
      <c r="D9" s="192" t="s">
        <v>134</v>
      </c>
      <c r="E9" s="192" t="s">
        <v>135</v>
      </c>
      <c r="F9" s="192" t="s">
        <v>136</v>
      </c>
      <c r="G9" s="203" t="s">
        <v>137</v>
      </c>
      <c r="H9" s="192" t="s">
        <v>138</v>
      </c>
      <c r="I9" s="192" t="s">
        <v>139</v>
      </c>
      <c r="J9" s="192"/>
      <c r="K9" s="192" t="s">
        <v>140</v>
      </c>
      <c r="L9" s="192"/>
      <c r="M9" s="192" t="s">
        <v>141</v>
      </c>
      <c r="N9" s="192" t="s">
        <v>142</v>
      </c>
      <c r="O9" s="192">
        <v>54</v>
      </c>
      <c r="P9" s="192" t="s">
        <v>100</v>
      </c>
      <c r="Q9" s="192">
        <v>0</v>
      </c>
      <c r="R9" s="192">
        <v>0</v>
      </c>
      <c r="S9" s="204"/>
      <c r="T9" s="212"/>
      <c r="U9" s="213"/>
      <c r="V9" s="213"/>
      <c r="W9" s="213"/>
      <c r="X9" s="213"/>
      <c r="Y9" s="213"/>
      <c r="Z9" s="213"/>
      <c r="AA9" s="214"/>
    </row>
    <row r="10" spans="1:29" s="208" customFormat="1" ht="96.6" x14ac:dyDescent="0.3">
      <c r="A10" s="202">
        <v>5</v>
      </c>
      <c r="B10" s="196" t="s">
        <v>98</v>
      </c>
      <c r="C10" s="192">
        <v>38260151</v>
      </c>
      <c r="D10" s="192" t="s">
        <v>143</v>
      </c>
      <c r="E10" s="192" t="s">
        <v>144</v>
      </c>
      <c r="F10" s="192" t="s">
        <v>145</v>
      </c>
      <c r="G10" s="203" t="s">
        <v>146</v>
      </c>
      <c r="H10" s="192" t="s">
        <v>147</v>
      </c>
      <c r="I10" s="192" t="s">
        <v>102</v>
      </c>
      <c r="J10" s="192" t="s">
        <v>129</v>
      </c>
      <c r="K10" s="192" t="s">
        <v>148</v>
      </c>
      <c r="L10" s="192"/>
      <c r="M10" s="192" t="s">
        <v>149</v>
      </c>
      <c r="N10" s="192"/>
      <c r="O10" s="192">
        <v>71</v>
      </c>
      <c r="P10" s="192" t="s">
        <v>100</v>
      </c>
      <c r="Q10" s="192">
        <v>0</v>
      </c>
      <c r="R10" s="192">
        <v>0</v>
      </c>
      <c r="S10" s="204"/>
      <c r="T10" s="212"/>
      <c r="U10" s="213"/>
      <c r="V10" s="213"/>
      <c r="W10" s="213"/>
      <c r="X10" s="213"/>
      <c r="Y10" s="213"/>
      <c r="Z10" s="213"/>
      <c r="AA10" s="214"/>
    </row>
    <row r="11" spans="1:29" s="208" customFormat="1" ht="55.2" x14ac:dyDescent="0.3">
      <c r="A11" s="202">
        <v>6</v>
      </c>
      <c r="B11" s="196" t="s">
        <v>98</v>
      </c>
      <c r="C11" s="192">
        <v>65742558</v>
      </c>
      <c r="D11" s="192" t="s">
        <v>150</v>
      </c>
      <c r="E11" s="192" t="s">
        <v>151</v>
      </c>
      <c r="F11" s="192" t="s">
        <v>152</v>
      </c>
      <c r="G11" s="203" t="s">
        <v>153</v>
      </c>
      <c r="H11" s="192" t="s">
        <v>154</v>
      </c>
      <c r="I11" s="192" t="s">
        <v>102</v>
      </c>
      <c r="J11" s="192"/>
      <c r="K11" s="192" t="s">
        <v>155</v>
      </c>
      <c r="L11" s="192" t="s">
        <v>156</v>
      </c>
      <c r="M11" s="192" t="s">
        <v>157</v>
      </c>
      <c r="N11" s="192"/>
      <c r="O11" s="192">
        <v>48</v>
      </c>
      <c r="P11" s="192" t="s">
        <v>100</v>
      </c>
      <c r="Q11" s="192">
        <v>0</v>
      </c>
      <c r="R11" s="192">
        <v>0</v>
      </c>
      <c r="S11" s="204"/>
      <c r="T11" s="212"/>
      <c r="U11" s="213"/>
      <c r="V11" s="213"/>
      <c r="W11" s="213"/>
      <c r="X11" s="213"/>
      <c r="Y11" s="213"/>
      <c r="Z11" s="213"/>
      <c r="AA11" s="214"/>
    </row>
    <row r="12" spans="1:29" s="208" customFormat="1" ht="55.2" x14ac:dyDescent="0.3">
      <c r="A12" s="202">
        <v>7</v>
      </c>
      <c r="B12" s="196" t="s">
        <v>98</v>
      </c>
      <c r="C12" s="192">
        <v>52376327</v>
      </c>
      <c r="D12" s="192" t="s">
        <v>158</v>
      </c>
      <c r="E12" s="192" t="s">
        <v>159</v>
      </c>
      <c r="F12" s="192" t="s">
        <v>160</v>
      </c>
      <c r="G12" s="203" t="s">
        <v>161</v>
      </c>
      <c r="H12" s="192" t="s">
        <v>162</v>
      </c>
      <c r="I12" s="192" t="s">
        <v>102</v>
      </c>
      <c r="J12" s="192"/>
      <c r="K12" s="192" t="s">
        <v>163</v>
      </c>
      <c r="L12" s="192"/>
      <c r="M12" s="192" t="s">
        <v>164</v>
      </c>
      <c r="N12" s="192"/>
      <c r="O12" s="192">
        <v>20</v>
      </c>
      <c r="P12" s="192" t="s">
        <v>100</v>
      </c>
      <c r="Q12" s="192">
        <v>0</v>
      </c>
      <c r="R12" s="192">
        <v>0</v>
      </c>
      <c r="S12" s="204"/>
      <c r="T12" s="212"/>
      <c r="U12" s="213"/>
      <c r="V12" s="213"/>
      <c r="W12" s="213"/>
      <c r="X12" s="213"/>
      <c r="Y12" s="213"/>
      <c r="Z12" s="213"/>
      <c r="AA12" s="214"/>
    </row>
    <row r="13" spans="1:29" s="208" customFormat="1" ht="55.2" x14ac:dyDescent="0.3">
      <c r="A13" s="202">
        <v>8</v>
      </c>
      <c r="B13" s="196" t="s">
        <v>98</v>
      </c>
      <c r="C13" s="192">
        <v>39554714</v>
      </c>
      <c r="D13" s="192" t="s">
        <v>165</v>
      </c>
      <c r="E13" s="192" t="s">
        <v>166</v>
      </c>
      <c r="F13" s="192">
        <v>3002149638</v>
      </c>
      <c r="G13" s="203" t="s">
        <v>167</v>
      </c>
      <c r="H13" s="192" t="s">
        <v>168</v>
      </c>
      <c r="I13" s="192" t="s">
        <v>169</v>
      </c>
      <c r="J13" s="192"/>
      <c r="K13" s="192" t="s">
        <v>170</v>
      </c>
      <c r="L13" s="192" t="s">
        <v>171</v>
      </c>
      <c r="M13" s="192" t="s">
        <v>172</v>
      </c>
      <c r="N13" s="192"/>
      <c r="O13" s="192">
        <v>27</v>
      </c>
      <c r="P13" s="192" t="s">
        <v>100</v>
      </c>
      <c r="Q13" s="192">
        <v>0</v>
      </c>
      <c r="R13" s="192">
        <v>0</v>
      </c>
      <c r="S13" s="204"/>
      <c r="T13" s="212"/>
      <c r="U13" s="213"/>
      <c r="V13" s="213"/>
      <c r="W13" s="213"/>
      <c r="X13" s="213"/>
      <c r="Y13" s="213"/>
      <c r="Z13" s="213"/>
      <c r="AA13" s="214"/>
    </row>
    <row r="14" spans="1:29" s="208" customFormat="1" ht="55.2" x14ac:dyDescent="0.3">
      <c r="A14" s="202">
        <v>9</v>
      </c>
      <c r="B14" s="196" t="s">
        <v>98</v>
      </c>
      <c r="C14" s="192">
        <v>83087679</v>
      </c>
      <c r="D14" s="192" t="s">
        <v>173</v>
      </c>
      <c r="E14" s="192" t="s">
        <v>174</v>
      </c>
      <c r="F14" s="192" t="s">
        <v>175</v>
      </c>
      <c r="G14" s="203" t="s">
        <v>176</v>
      </c>
      <c r="H14" s="192" t="s">
        <v>177</v>
      </c>
      <c r="I14" s="192" t="s">
        <v>102</v>
      </c>
      <c r="J14" s="192"/>
      <c r="K14" s="192" t="s">
        <v>178</v>
      </c>
      <c r="L14" s="192" t="s">
        <v>179</v>
      </c>
      <c r="M14" s="192" t="s">
        <v>180</v>
      </c>
      <c r="N14" s="192"/>
      <c r="O14" s="192">
        <v>23</v>
      </c>
      <c r="P14" s="192" t="s">
        <v>100</v>
      </c>
      <c r="Q14" s="192">
        <v>0</v>
      </c>
      <c r="R14" s="192">
        <v>0</v>
      </c>
      <c r="S14" s="204"/>
      <c r="T14" s="212"/>
      <c r="U14" s="213"/>
      <c r="V14" s="213"/>
      <c r="W14" s="213"/>
      <c r="X14" s="213"/>
      <c r="Y14" s="213"/>
      <c r="Z14" s="213"/>
      <c r="AA14" s="214"/>
    </row>
    <row r="15" spans="1:29" s="208" customFormat="1" ht="55.2" x14ac:dyDescent="0.3">
      <c r="A15" s="202">
        <v>10</v>
      </c>
      <c r="B15" s="196" t="s">
        <v>98</v>
      </c>
      <c r="C15" s="192">
        <v>7536199</v>
      </c>
      <c r="D15" s="192" t="s">
        <v>181</v>
      </c>
      <c r="E15" s="192" t="s">
        <v>182</v>
      </c>
      <c r="F15" s="192" t="s">
        <v>183</v>
      </c>
      <c r="G15" s="203" t="s">
        <v>184</v>
      </c>
      <c r="H15" s="192" t="s">
        <v>185</v>
      </c>
      <c r="I15" s="192" t="s">
        <v>186</v>
      </c>
      <c r="J15" s="192"/>
      <c r="K15" s="192" t="s">
        <v>187</v>
      </c>
      <c r="L15" s="192" t="s">
        <v>188</v>
      </c>
      <c r="M15" s="192" t="s">
        <v>189</v>
      </c>
      <c r="N15" s="192"/>
      <c r="O15" s="192">
        <v>80</v>
      </c>
      <c r="P15" s="192" t="s">
        <v>100</v>
      </c>
      <c r="Q15" s="192">
        <v>0</v>
      </c>
      <c r="R15" s="192">
        <v>0</v>
      </c>
      <c r="S15" s="204"/>
      <c r="T15" s="212"/>
      <c r="U15" s="213"/>
      <c r="V15" s="213"/>
      <c r="W15" s="213"/>
      <c r="X15" s="213"/>
      <c r="Y15" s="213"/>
      <c r="Z15" s="213"/>
      <c r="AA15" s="214"/>
    </row>
    <row r="16" spans="1:29" s="200" customFormat="1" ht="82.8" x14ac:dyDescent="0.3">
      <c r="A16" s="202">
        <v>11</v>
      </c>
      <c r="B16" s="196" t="s">
        <v>98</v>
      </c>
      <c r="C16" s="192">
        <v>93413540</v>
      </c>
      <c r="D16" s="192" t="s">
        <v>103</v>
      </c>
      <c r="E16" s="192" t="s">
        <v>104</v>
      </c>
      <c r="F16" s="192">
        <v>3184002479</v>
      </c>
      <c r="G16" s="203" t="s">
        <v>105</v>
      </c>
      <c r="H16" s="192" t="s">
        <v>106</v>
      </c>
      <c r="I16" s="192" t="s">
        <v>102</v>
      </c>
      <c r="J16" s="192"/>
      <c r="K16" s="192" t="s">
        <v>107</v>
      </c>
      <c r="L16" s="192"/>
      <c r="M16" s="192" t="s">
        <v>108</v>
      </c>
      <c r="N16" s="192"/>
      <c r="O16" s="192">
        <v>23</v>
      </c>
      <c r="P16" s="192" t="s">
        <v>100</v>
      </c>
      <c r="Q16" s="192">
        <v>0</v>
      </c>
      <c r="R16" s="192">
        <v>0</v>
      </c>
      <c r="S16" s="215"/>
      <c r="T16" s="216"/>
      <c r="U16" s="196"/>
      <c r="V16" s="196"/>
      <c r="W16" s="196"/>
      <c r="X16" s="196"/>
      <c r="Y16" s="196"/>
      <c r="Z16" s="196"/>
      <c r="AA16" s="217"/>
    </row>
    <row r="17" spans="1:27" s="200" customFormat="1" ht="110.4" x14ac:dyDescent="0.3">
      <c r="A17" s="202">
        <v>12</v>
      </c>
      <c r="B17" s="196" t="s">
        <v>98</v>
      </c>
      <c r="C17" s="192">
        <v>62797809</v>
      </c>
      <c r="D17" s="192" t="s">
        <v>190</v>
      </c>
      <c r="E17" s="192" t="s">
        <v>191</v>
      </c>
      <c r="F17" s="192" t="s">
        <v>192</v>
      </c>
      <c r="G17" s="203" t="s">
        <v>193</v>
      </c>
      <c r="H17" s="192" t="s">
        <v>194</v>
      </c>
      <c r="I17" s="192" t="s">
        <v>195</v>
      </c>
      <c r="J17" s="192" t="s">
        <v>196</v>
      </c>
      <c r="K17" s="192" t="s">
        <v>197</v>
      </c>
      <c r="L17" s="192" t="s">
        <v>198</v>
      </c>
      <c r="M17" s="192" t="s">
        <v>199</v>
      </c>
      <c r="N17" s="192" t="s">
        <v>198</v>
      </c>
      <c r="O17" s="192">
        <v>17</v>
      </c>
      <c r="P17" s="192" t="s">
        <v>200</v>
      </c>
      <c r="Q17" s="192">
        <v>0</v>
      </c>
      <c r="R17" s="192">
        <v>0</v>
      </c>
      <c r="S17" s="215"/>
      <c r="T17" s="216"/>
      <c r="U17" s="196"/>
      <c r="V17" s="196"/>
      <c r="W17" s="196"/>
      <c r="X17" s="196"/>
      <c r="Y17" s="196"/>
      <c r="Z17" s="196"/>
      <c r="AA17" s="217"/>
    </row>
    <row r="18" spans="1:27" s="200" customFormat="1" ht="14.4" x14ac:dyDescent="0.3">
      <c r="A18" s="202">
        <v>13</v>
      </c>
      <c r="B18" s="196"/>
      <c r="C18" s="192"/>
      <c r="D18" s="192"/>
      <c r="E18" s="192"/>
      <c r="F18" s="192"/>
      <c r="G18" s="203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215"/>
      <c r="T18" s="216"/>
      <c r="U18" s="196"/>
      <c r="V18" s="196"/>
      <c r="W18" s="196"/>
      <c r="X18" s="196"/>
      <c r="Y18" s="196"/>
      <c r="Z18" s="196"/>
      <c r="AA18" s="217"/>
    </row>
    <row r="19" spans="1:27" s="200" customFormat="1" ht="14.4" x14ac:dyDescent="0.3">
      <c r="A19" s="202">
        <v>14</v>
      </c>
      <c r="B19" s="196"/>
      <c r="C19" s="192"/>
      <c r="D19" s="192"/>
      <c r="E19" s="192"/>
      <c r="F19" s="192"/>
      <c r="G19" s="203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215"/>
      <c r="T19" s="216"/>
      <c r="U19" s="196"/>
      <c r="V19" s="196"/>
      <c r="W19" s="196"/>
      <c r="X19" s="196"/>
      <c r="Y19" s="196"/>
      <c r="Z19" s="196"/>
      <c r="AA19" s="217"/>
    </row>
    <row r="20" spans="1:27" s="208" customFormat="1" ht="14.4" x14ac:dyDescent="0.3">
      <c r="A20" s="202">
        <v>15</v>
      </c>
      <c r="B20" s="196"/>
      <c r="C20" s="192"/>
      <c r="D20" s="192"/>
      <c r="E20" s="192"/>
      <c r="F20" s="192"/>
      <c r="G20" s="203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215"/>
      <c r="T20" s="218"/>
      <c r="U20" s="219"/>
      <c r="V20" s="219"/>
      <c r="W20" s="219"/>
      <c r="X20" s="219"/>
      <c r="Y20" s="219"/>
      <c r="Z20" s="219"/>
      <c r="AA20" s="220"/>
    </row>
    <row r="21" spans="1:27" s="200" customFormat="1" ht="14.4" x14ac:dyDescent="0.3">
      <c r="A21" s="202">
        <v>16</v>
      </c>
      <c r="B21" s="196"/>
      <c r="C21" s="192"/>
      <c r="D21" s="192"/>
      <c r="E21" s="192"/>
      <c r="F21" s="192"/>
      <c r="G21" s="203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215"/>
      <c r="T21" s="216"/>
      <c r="U21" s="196"/>
      <c r="V21" s="196"/>
      <c r="W21" s="196"/>
      <c r="X21" s="196"/>
      <c r="Y21" s="196"/>
      <c r="Z21" s="196"/>
      <c r="AA21" s="217"/>
    </row>
    <row r="22" spans="1:27" s="200" customFormat="1" ht="14.4" x14ac:dyDescent="0.3">
      <c r="A22" s="202">
        <v>17</v>
      </c>
      <c r="B22" s="196"/>
      <c r="C22" s="192"/>
      <c r="D22" s="192"/>
      <c r="E22" s="192"/>
      <c r="F22" s="192"/>
      <c r="G22" s="203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215"/>
      <c r="T22" s="216"/>
      <c r="U22" s="196"/>
      <c r="V22" s="196"/>
      <c r="W22" s="196"/>
      <c r="X22" s="196"/>
      <c r="Y22" s="196"/>
      <c r="Z22" s="196"/>
      <c r="AA22" s="217"/>
    </row>
    <row r="23" spans="1:27" s="200" customFormat="1" ht="14.4" x14ac:dyDescent="0.3">
      <c r="A23" s="202">
        <v>18</v>
      </c>
      <c r="B23" s="196"/>
      <c r="C23" s="192"/>
      <c r="D23" s="192"/>
      <c r="E23" s="192"/>
      <c r="F23" s="192"/>
      <c r="G23" s="203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215"/>
      <c r="T23" s="216"/>
      <c r="U23" s="196"/>
      <c r="V23" s="196"/>
      <c r="W23" s="196"/>
      <c r="X23" s="196"/>
      <c r="Y23" s="196"/>
      <c r="Z23" s="196"/>
      <c r="AA23" s="217"/>
    </row>
    <row r="24" spans="1:27" s="200" customFormat="1" ht="14.4" x14ac:dyDescent="0.3">
      <c r="A24" s="216">
        <v>19</v>
      </c>
      <c r="B24" s="196"/>
      <c r="C24" s="192"/>
      <c r="D24" s="192"/>
      <c r="E24" s="192"/>
      <c r="F24" s="192"/>
      <c r="G24" s="203"/>
      <c r="H24" s="192"/>
      <c r="I24" s="192"/>
      <c r="J24" s="192"/>
      <c r="K24" s="192"/>
      <c r="L24" s="192"/>
      <c r="M24" s="192"/>
      <c r="N24" s="192"/>
      <c r="O24" s="192"/>
      <c r="P24" s="192"/>
      <c r="Q24" s="215"/>
      <c r="R24" s="215"/>
      <c r="S24" s="215"/>
      <c r="T24" s="216"/>
      <c r="U24" s="196"/>
      <c r="V24" s="196"/>
      <c r="W24" s="196"/>
      <c r="X24" s="196"/>
      <c r="Y24" s="196"/>
      <c r="Z24" s="196"/>
      <c r="AA24" s="217"/>
    </row>
    <row r="25" spans="1:27" s="200" customFormat="1" ht="14.4" x14ac:dyDescent="0.3">
      <c r="A25" s="216">
        <v>20</v>
      </c>
      <c r="B25" s="196"/>
      <c r="C25" s="192"/>
      <c r="D25" s="192"/>
      <c r="E25" s="192"/>
      <c r="F25" s="192"/>
      <c r="G25" s="203"/>
      <c r="H25" s="192"/>
      <c r="I25" s="192"/>
      <c r="J25" s="192"/>
      <c r="K25" s="192"/>
      <c r="L25" s="192"/>
      <c r="M25" s="192"/>
      <c r="N25" s="192"/>
      <c r="O25" s="192"/>
      <c r="P25" s="192"/>
      <c r="Q25" s="215"/>
      <c r="R25" s="215"/>
      <c r="S25" s="215"/>
      <c r="T25" s="216"/>
      <c r="U25" s="196"/>
      <c r="V25" s="196"/>
      <c r="W25" s="196"/>
      <c r="X25" s="196"/>
      <c r="Y25" s="196"/>
      <c r="Z25" s="196"/>
      <c r="AA25" s="217"/>
    </row>
    <row r="26" spans="1:27" s="226" customFormat="1" ht="14.4" x14ac:dyDescent="0.25">
      <c r="A26" s="221">
        <v>21</v>
      </c>
      <c r="B26" s="195"/>
      <c r="C26" s="195"/>
      <c r="D26" s="192"/>
      <c r="E26" s="192"/>
      <c r="F26" s="192"/>
      <c r="G26" s="203"/>
      <c r="H26" s="192"/>
      <c r="I26" s="192"/>
      <c r="J26" s="192"/>
      <c r="K26" s="192"/>
      <c r="L26" s="192"/>
      <c r="M26" s="192"/>
      <c r="N26" s="192"/>
      <c r="O26" s="192"/>
      <c r="P26" s="192"/>
      <c r="Q26" s="215"/>
      <c r="R26" s="215"/>
      <c r="S26" s="222"/>
      <c r="T26" s="223"/>
      <c r="U26" s="224"/>
      <c r="V26" s="224"/>
      <c r="W26" s="224"/>
      <c r="X26" s="224"/>
      <c r="Y26" s="224"/>
      <c r="Z26" s="224"/>
      <c r="AA26" s="225"/>
    </row>
    <row r="27" spans="1:27" s="226" customFormat="1" ht="14.4" x14ac:dyDescent="0.25">
      <c r="A27" s="221">
        <v>22</v>
      </c>
      <c r="B27" s="195"/>
      <c r="C27" s="195"/>
      <c r="D27" s="192"/>
      <c r="E27" s="192"/>
      <c r="F27" s="192"/>
      <c r="G27" s="203"/>
      <c r="H27" s="192"/>
      <c r="I27" s="192"/>
      <c r="J27" s="192"/>
      <c r="K27" s="195"/>
      <c r="L27" s="195"/>
      <c r="M27" s="195"/>
      <c r="N27" s="195"/>
      <c r="O27" s="195"/>
      <c r="P27" s="192"/>
      <c r="Q27" s="215"/>
      <c r="R27" s="215"/>
      <c r="S27" s="222"/>
      <c r="T27" s="223"/>
      <c r="U27" s="224"/>
      <c r="V27" s="224"/>
      <c r="W27" s="224"/>
      <c r="X27" s="224"/>
      <c r="Y27" s="224"/>
      <c r="Z27" s="224"/>
      <c r="AA27" s="225"/>
    </row>
    <row r="28" spans="1:27" s="226" customFormat="1" ht="14.4" x14ac:dyDescent="0.25">
      <c r="A28" s="221">
        <v>23</v>
      </c>
      <c r="B28" s="195"/>
      <c r="C28" s="195"/>
      <c r="D28" s="192"/>
      <c r="E28" s="192"/>
      <c r="F28" s="193"/>
      <c r="G28" s="203"/>
      <c r="H28" s="192"/>
      <c r="I28" s="192"/>
      <c r="J28" s="192"/>
      <c r="K28" s="195"/>
      <c r="L28" s="195"/>
      <c r="M28" s="195"/>
      <c r="N28" s="195"/>
      <c r="O28" s="195"/>
      <c r="P28" s="192"/>
      <c r="Q28" s="215"/>
      <c r="R28" s="215"/>
      <c r="S28" s="222"/>
      <c r="T28" s="223"/>
      <c r="U28" s="224"/>
      <c r="V28" s="224"/>
      <c r="W28" s="224"/>
      <c r="X28" s="224"/>
      <c r="Y28" s="224"/>
      <c r="Z28" s="224"/>
      <c r="AA28" s="225"/>
    </row>
    <row r="29" spans="1:27" s="226" customFormat="1" x14ac:dyDescent="0.25">
      <c r="A29" s="221">
        <v>24</v>
      </c>
      <c r="B29" s="195"/>
      <c r="C29" s="195"/>
      <c r="D29" s="192"/>
      <c r="E29" s="192"/>
      <c r="F29" s="192"/>
      <c r="G29" s="192"/>
      <c r="H29" s="192"/>
      <c r="I29" s="192"/>
      <c r="J29" s="192"/>
      <c r="K29" s="195"/>
      <c r="L29" s="195"/>
      <c r="M29" s="195"/>
      <c r="N29" s="195"/>
      <c r="O29" s="195"/>
      <c r="P29" s="195"/>
      <c r="Q29" s="227"/>
      <c r="R29" s="228"/>
      <c r="S29" s="222"/>
      <c r="T29" s="223"/>
      <c r="U29" s="224"/>
      <c r="V29" s="224"/>
      <c r="W29" s="224"/>
      <c r="X29" s="224"/>
      <c r="Y29" s="224"/>
      <c r="Z29" s="224"/>
      <c r="AA29" s="225"/>
    </row>
    <row r="30" spans="1:27" s="226" customFormat="1" x14ac:dyDescent="0.25">
      <c r="A30" s="221">
        <v>25</v>
      </c>
      <c r="B30" s="195"/>
      <c r="C30" s="195"/>
      <c r="D30" s="192"/>
      <c r="E30" s="192"/>
      <c r="F30" s="192"/>
      <c r="G30" s="192"/>
      <c r="H30" s="192"/>
      <c r="I30" s="192"/>
      <c r="J30" s="192"/>
      <c r="K30" s="195"/>
      <c r="L30" s="195"/>
      <c r="M30" s="195"/>
      <c r="N30" s="195"/>
      <c r="O30" s="195"/>
      <c r="P30" s="195"/>
      <c r="Q30" s="227"/>
      <c r="R30" s="228"/>
      <c r="S30" s="222"/>
      <c r="T30" s="223"/>
      <c r="U30" s="224"/>
      <c r="V30" s="224"/>
      <c r="W30" s="224"/>
      <c r="X30" s="224"/>
      <c r="Y30" s="224"/>
      <c r="Z30" s="224"/>
      <c r="AA30" s="225"/>
    </row>
    <row r="31" spans="1:27" s="226" customFormat="1" x14ac:dyDescent="0.25">
      <c r="A31" s="221">
        <v>26</v>
      </c>
      <c r="B31" s="195"/>
      <c r="C31" s="195"/>
      <c r="D31" s="192"/>
      <c r="E31" s="194"/>
      <c r="F31" s="192"/>
      <c r="G31" s="192"/>
      <c r="H31" s="192"/>
      <c r="I31" s="192"/>
      <c r="J31" s="192"/>
      <c r="K31" s="195"/>
      <c r="L31" s="195"/>
      <c r="M31" s="195"/>
      <c r="N31" s="195"/>
      <c r="O31" s="195"/>
      <c r="P31" s="195"/>
      <c r="Q31" s="227"/>
      <c r="R31" s="228"/>
      <c r="S31" s="222"/>
      <c r="T31" s="223"/>
      <c r="U31" s="224"/>
      <c r="V31" s="224"/>
      <c r="W31" s="224"/>
      <c r="X31" s="224"/>
      <c r="Y31" s="224"/>
      <c r="Z31" s="224"/>
      <c r="AA31" s="225"/>
    </row>
    <row r="32" spans="1:27" s="226" customFormat="1" x14ac:dyDescent="0.25">
      <c r="A32" s="221">
        <v>27</v>
      </c>
      <c r="B32" s="195"/>
      <c r="C32" s="195"/>
      <c r="D32" s="192"/>
      <c r="E32" s="192"/>
      <c r="F32" s="192"/>
      <c r="G32" s="192"/>
      <c r="H32" s="192"/>
      <c r="I32" s="192"/>
      <c r="J32" s="192"/>
      <c r="K32" s="195"/>
      <c r="L32" s="195"/>
      <c r="M32" s="195"/>
      <c r="N32" s="195"/>
      <c r="O32" s="195"/>
      <c r="P32" s="195"/>
      <c r="Q32" s="227"/>
      <c r="R32" s="228"/>
      <c r="S32" s="222"/>
      <c r="T32" s="223"/>
      <c r="U32" s="224"/>
      <c r="V32" s="224"/>
      <c r="W32" s="224"/>
      <c r="X32" s="224"/>
      <c r="Y32" s="224"/>
      <c r="Z32" s="224"/>
      <c r="AA32" s="225"/>
    </row>
    <row r="33" spans="1:27" s="226" customFormat="1" x14ac:dyDescent="0.25">
      <c r="A33" s="221">
        <v>28</v>
      </c>
      <c r="B33" s="195"/>
      <c r="C33" s="195"/>
      <c r="D33" s="192"/>
      <c r="E33" s="192"/>
      <c r="F33" s="192"/>
      <c r="G33" s="192"/>
      <c r="H33" s="192"/>
      <c r="I33" s="192"/>
      <c r="J33" s="192"/>
      <c r="K33" s="195"/>
      <c r="L33" s="195"/>
      <c r="M33" s="195"/>
      <c r="N33" s="195"/>
      <c r="O33" s="195"/>
      <c r="P33" s="195"/>
      <c r="Q33" s="227"/>
      <c r="R33" s="228"/>
      <c r="S33" s="222"/>
      <c r="T33" s="223"/>
      <c r="U33" s="224"/>
      <c r="V33" s="224"/>
      <c r="W33" s="224"/>
      <c r="X33" s="224"/>
      <c r="Y33" s="224"/>
      <c r="Z33" s="224"/>
      <c r="AA33" s="225"/>
    </row>
    <row r="34" spans="1:27" s="226" customFormat="1" x14ac:dyDescent="0.25">
      <c r="A34" s="221">
        <v>29</v>
      </c>
      <c r="B34" s="195"/>
      <c r="C34" s="195"/>
      <c r="D34" s="192"/>
      <c r="E34" s="192"/>
      <c r="F34" s="192"/>
      <c r="G34" s="192"/>
      <c r="H34" s="192"/>
      <c r="I34" s="192"/>
      <c r="J34" s="192"/>
      <c r="K34" s="195"/>
      <c r="L34" s="195"/>
      <c r="M34" s="195"/>
      <c r="N34" s="195"/>
      <c r="O34" s="195"/>
      <c r="P34" s="195"/>
      <c r="Q34" s="227"/>
      <c r="R34" s="228"/>
      <c r="S34" s="222"/>
      <c r="T34" s="223"/>
      <c r="U34" s="224"/>
      <c r="V34" s="224"/>
      <c r="W34" s="224"/>
      <c r="X34" s="224"/>
      <c r="Y34" s="224"/>
      <c r="Z34" s="224"/>
      <c r="AA34" s="225"/>
    </row>
    <row r="35" spans="1:27" s="226" customFormat="1" x14ac:dyDescent="0.25">
      <c r="A35" s="221">
        <v>30</v>
      </c>
      <c r="B35" s="195"/>
      <c r="C35" s="195"/>
      <c r="D35" s="192"/>
      <c r="E35" s="192"/>
      <c r="F35" s="192"/>
      <c r="G35" s="192"/>
      <c r="H35" s="192"/>
      <c r="I35" s="192"/>
      <c r="J35" s="192"/>
      <c r="K35" s="195"/>
      <c r="L35" s="195"/>
      <c r="M35" s="195"/>
      <c r="N35" s="195"/>
      <c r="O35" s="195"/>
      <c r="P35" s="195"/>
      <c r="Q35" s="227"/>
      <c r="R35" s="228"/>
      <c r="S35" s="222"/>
      <c r="T35" s="223"/>
      <c r="U35" s="224"/>
      <c r="V35" s="224"/>
      <c r="W35" s="224"/>
      <c r="X35" s="224"/>
      <c r="Y35" s="224"/>
      <c r="Z35" s="224"/>
      <c r="AA35" s="225"/>
    </row>
    <row r="36" spans="1:27" s="226" customFormat="1" x14ac:dyDescent="0.25">
      <c r="A36" s="221">
        <v>31</v>
      </c>
      <c r="B36" s="195"/>
      <c r="C36" s="195"/>
      <c r="D36" s="192"/>
      <c r="E36" s="192"/>
      <c r="F36" s="192"/>
      <c r="G36" s="192"/>
      <c r="H36" s="192"/>
      <c r="I36" s="192"/>
      <c r="J36" s="192"/>
      <c r="K36" s="195"/>
      <c r="L36" s="195"/>
      <c r="M36" s="195"/>
      <c r="N36" s="195"/>
      <c r="O36" s="195"/>
      <c r="P36" s="195"/>
      <c r="Q36" s="227"/>
      <c r="R36" s="228"/>
      <c r="S36" s="222"/>
      <c r="T36" s="223"/>
      <c r="U36" s="224"/>
      <c r="V36" s="224"/>
      <c r="W36" s="224"/>
      <c r="X36" s="224"/>
      <c r="Y36" s="224"/>
      <c r="Z36" s="224"/>
      <c r="AA36" s="225"/>
    </row>
    <row r="37" spans="1:27" s="226" customFormat="1" x14ac:dyDescent="0.25">
      <c r="A37" s="221">
        <v>32</v>
      </c>
      <c r="B37" s="195"/>
      <c r="C37" s="195"/>
      <c r="D37" s="192"/>
      <c r="E37" s="192"/>
      <c r="F37" s="192"/>
      <c r="G37" s="192"/>
      <c r="H37" s="192"/>
      <c r="I37" s="192"/>
      <c r="J37" s="192"/>
      <c r="K37" s="195"/>
      <c r="L37" s="195"/>
      <c r="M37" s="195"/>
      <c r="N37" s="195"/>
      <c r="O37" s="195"/>
      <c r="P37" s="195"/>
      <c r="Q37" s="227"/>
      <c r="R37" s="228"/>
      <c r="S37" s="222"/>
      <c r="T37" s="223"/>
      <c r="U37" s="224"/>
      <c r="V37" s="224"/>
      <c r="W37" s="224"/>
      <c r="X37" s="224"/>
      <c r="Y37" s="224"/>
      <c r="Z37" s="224"/>
      <c r="AA37" s="225"/>
    </row>
    <row r="38" spans="1:27" s="226" customFormat="1" x14ac:dyDescent="0.25">
      <c r="A38" s="221">
        <v>33</v>
      </c>
      <c r="B38" s="195"/>
      <c r="C38" s="195"/>
      <c r="D38" s="192"/>
      <c r="E38" s="192"/>
      <c r="F38" s="192"/>
      <c r="G38" s="192"/>
      <c r="H38" s="192"/>
      <c r="I38" s="192"/>
      <c r="J38" s="192"/>
      <c r="K38" s="195"/>
      <c r="L38" s="195"/>
      <c r="M38" s="195"/>
      <c r="N38" s="195"/>
      <c r="O38" s="195"/>
      <c r="P38" s="195"/>
      <c r="Q38" s="227"/>
      <c r="R38" s="228"/>
      <c r="S38" s="222"/>
      <c r="T38" s="223"/>
      <c r="U38" s="224"/>
      <c r="V38" s="224"/>
      <c r="W38" s="224"/>
      <c r="X38" s="224"/>
      <c r="Y38" s="224"/>
      <c r="Z38" s="224"/>
      <c r="AA38" s="225"/>
    </row>
    <row r="39" spans="1:27" s="226" customFormat="1" x14ac:dyDescent="0.25">
      <c r="A39" s="221">
        <v>34</v>
      </c>
      <c r="B39" s="195"/>
      <c r="C39" s="195"/>
      <c r="D39" s="192"/>
      <c r="E39" s="192"/>
      <c r="F39" s="192"/>
      <c r="G39" s="192"/>
      <c r="H39" s="192"/>
      <c r="I39" s="192"/>
      <c r="J39" s="192"/>
      <c r="K39" s="195"/>
      <c r="L39" s="195"/>
      <c r="M39" s="195"/>
      <c r="N39" s="195"/>
      <c r="O39" s="195"/>
      <c r="P39" s="195"/>
      <c r="Q39" s="227"/>
      <c r="R39" s="228"/>
      <c r="S39" s="222"/>
      <c r="T39" s="223"/>
      <c r="U39" s="224"/>
      <c r="V39" s="224"/>
      <c r="W39" s="224"/>
      <c r="X39" s="224"/>
      <c r="Y39" s="224"/>
      <c r="Z39" s="224"/>
      <c r="AA39" s="225"/>
    </row>
    <row r="40" spans="1:27" s="226" customFormat="1" x14ac:dyDescent="0.25">
      <c r="A40" s="221">
        <v>35</v>
      </c>
      <c r="B40" s="195"/>
      <c r="C40" s="195"/>
      <c r="D40" s="192"/>
      <c r="E40" s="192"/>
      <c r="F40" s="192"/>
      <c r="G40" s="192"/>
      <c r="H40" s="192"/>
      <c r="I40" s="192"/>
      <c r="J40" s="192"/>
      <c r="K40" s="195"/>
      <c r="L40" s="195"/>
      <c r="M40" s="195"/>
      <c r="N40" s="195"/>
      <c r="O40" s="195"/>
      <c r="P40" s="195"/>
      <c r="Q40" s="227"/>
      <c r="R40" s="228"/>
      <c r="S40" s="222"/>
      <c r="T40" s="223"/>
      <c r="U40" s="224"/>
      <c r="V40" s="224"/>
      <c r="W40" s="224"/>
      <c r="X40" s="224"/>
      <c r="Y40" s="224"/>
      <c r="Z40" s="224"/>
      <c r="AA40" s="225"/>
    </row>
    <row r="41" spans="1:27" s="226" customFormat="1" x14ac:dyDescent="0.25">
      <c r="A41" s="221">
        <v>36</v>
      </c>
      <c r="B41" s="195"/>
      <c r="C41" s="195"/>
      <c r="D41" s="192"/>
      <c r="E41" s="192"/>
      <c r="F41" s="192"/>
      <c r="G41" s="192"/>
      <c r="H41" s="192"/>
      <c r="I41" s="192"/>
      <c r="J41" s="192"/>
      <c r="K41" s="195"/>
      <c r="L41" s="195"/>
      <c r="M41" s="195"/>
      <c r="N41" s="195"/>
      <c r="O41" s="195"/>
      <c r="P41" s="195"/>
      <c r="Q41" s="227"/>
      <c r="R41" s="228"/>
      <c r="S41" s="222"/>
      <c r="T41" s="223"/>
      <c r="U41" s="224"/>
      <c r="V41" s="224"/>
      <c r="W41" s="224"/>
      <c r="X41" s="224"/>
      <c r="Y41" s="224"/>
      <c r="Z41" s="224"/>
      <c r="AA41" s="225"/>
    </row>
    <row r="42" spans="1:27" s="226" customFormat="1" x14ac:dyDescent="0.25">
      <c r="A42" s="221">
        <v>37</v>
      </c>
      <c r="B42" s="195"/>
      <c r="C42" s="195"/>
      <c r="D42" s="192"/>
      <c r="E42" s="192"/>
      <c r="F42" s="192"/>
      <c r="G42" s="192"/>
      <c r="H42" s="192"/>
      <c r="I42" s="192"/>
      <c r="J42" s="192"/>
      <c r="K42" s="195"/>
      <c r="L42" s="195"/>
      <c r="M42" s="195"/>
      <c r="N42" s="195"/>
      <c r="O42" s="195"/>
      <c r="P42" s="195"/>
      <c r="Q42" s="227"/>
      <c r="R42" s="228"/>
      <c r="S42" s="222"/>
      <c r="T42" s="223"/>
      <c r="U42" s="224"/>
      <c r="V42" s="224"/>
      <c r="W42" s="224"/>
      <c r="X42" s="224"/>
      <c r="Y42" s="224"/>
      <c r="Z42" s="224"/>
      <c r="AA42" s="225"/>
    </row>
    <row r="43" spans="1:27" s="226" customFormat="1" x14ac:dyDescent="0.25">
      <c r="A43" s="221">
        <v>38</v>
      </c>
      <c r="B43" s="195"/>
      <c r="C43" s="195"/>
      <c r="D43" s="192"/>
      <c r="E43" s="192"/>
      <c r="F43" s="192"/>
      <c r="G43" s="192"/>
      <c r="H43" s="192"/>
      <c r="I43" s="192"/>
      <c r="J43" s="192"/>
      <c r="K43" s="195"/>
      <c r="L43" s="195"/>
      <c r="M43" s="195"/>
      <c r="N43" s="195"/>
      <c r="O43" s="195"/>
      <c r="P43" s="195"/>
      <c r="Q43" s="227"/>
      <c r="R43" s="228"/>
      <c r="S43" s="222"/>
      <c r="T43" s="223"/>
      <c r="U43" s="224"/>
      <c r="V43" s="224"/>
      <c r="W43" s="224"/>
      <c r="X43" s="224"/>
      <c r="Y43" s="224"/>
      <c r="Z43" s="224"/>
      <c r="AA43" s="225"/>
    </row>
    <row r="44" spans="1:27" s="226" customFormat="1" x14ac:dyDescent="0.25">
      <c r="A44" s="221">
        <v>39</v>
      </c>
      <c r="B44" s="195"/>
      <c r="C44" s="195"/>
      <c r="D44" s="192"/>
      <c r="E44" s="192"/>
      <c r="F44" s="192"/>
      <c r="G44" s="192"/>
      <c r="H44" s="192"/>
      <c r="I44" s="192"/>
      <c r="J44" s="192"/>
      <c r="K44" s="195"/>
      <c r="L44" s="195"/>
      <c r="M44" s="195"/>
      <c r="N44" s="195"/>
      <c r="O44" s="195"/>
      <c r="P44" s="195"/>
      <c r="Q44" s="227"/>
      <c r="R44" s="228"/>
      <c r="S44" s="222"/>
      <c r="T44" s="223"/>
      <c r="U44" s="224"/>
      <c r="V44" s="224"/>
      <c r="W44" s="224"/>
      <c r="X44" s="224"/>
      <c r="Y44" s="224"/>
      <c r="Z44" s="224"/>
      <c r="AA44" s="225"/>
    </row>
    <row r="45" spans="1:27" s="226" customFormat="1" x14ac:dyDescent="0.25">
      <c r="A45" s="221">
        <v>40</v>
      </c>
      <c r="B45" s="195"/>
      <c r="C45" s="195"/>
      <c r="D45" s="192"/>
      <c r="E45" s="192"/>
      <c r="F45" s="192"/>
      <c r="G45" s="192"/>
      <c r="H45" s="192"/>
      <c r="I45" s="192"/>
      <c r="J45" s="192"/>
      <c r="K45" s="195"/>
      <c r="L45" s="195"/>
      <c r="M45" s="195"/>
      <c r="N45" s="195"/>
      <c r="O45" s="195"/>
      <c r="P45" s="195"/>
      <c r="Q45" s="227"/>
      <c r="R45" s="228"/>
      <c r="S45" s="222"/>
      <c r="T45" s="223"/>
      <c r="U45" s="224"/>
      <c r="V45" s="224"/>
      <c r="W45" s="224"/>
      <c r="X45" s="224"/>
      <c r="Y45" s="224"/>
      <c r="Z45" s="224"/>
      <c r="AA45" s="225"/>
    </row>
    <row r="46" spans="1:27" s="226" customFormat="1" x14ac:dyDescent="0.25">
      <c r="A46" s="221">
        <v>41</v>
      </c>
      <c r="B46" s="195"/>
      <c r="C46" s="195"/>
      <c r="D46" s="192"/>
      <c r="E46" s="192"/>
      <c r="F46" s="192"/>
      <c r="G46" s="192"/>
      <c r="H46" s="192"/>
      <c r="I46" s="192"/>
      <c r="J46" s="192"/>
      <c r="K46" s="195"/>
      <c r="L46" s="195"/>
      <c r="M46" s="195"/>
      <c r="N46" s="195"/>
      <c r="O46" s="195"/>
      <c r="P46" s="195"/>
      <c r="Q46" s="227"/>
      <c r="R46" s="228"/>
      <c r="S46" s="222"/>
      <c r="T46" s="223"/>
      <c r="U46" s="224"/>
      <c r="V46" s="224"/>
      <c r="W46" s="224"/>
      <c r="X46" s="224"/>
      <c r="Y46" s="224"/>
      <c r="Z46" s="224"/>
      <c r="AA46" s="225"/>
    </row>
    <row r="47" spans="1:27" s="226" customFormat="1" x14ac:dyDescent="0.25">
      <c r="A47" s="221">
        <v>42</v>
      </c>
      <c r="B47" s="195"/>
      <c r="C47" s="195"/>
      <c r="D47" s="192"/>
      <c r="E47" s="192"/>
      <c r="F47" s="192"/>
      <c r="G47" s="192"/>
      <c r="H47" s="192"/>
      <c r="I47" s="192"/>
      <c r="J47" s="192"/>
      <c r="K47" s="195"/>
      <c r="L47" s="195"/>
      <c r="M47" s="195"/>
      <c r="N47" s="195"/>
      <c r="O47" s="195"/>
      <c r="P47" s="195"/>
      <c r="Q47" s="227"/>
      <c r="R47" s="228"/>
      <c r="S47" s="222"/>
      <c r="T47" s="223"/>
      <c r="U47" s="224"/>
      <c r="V47" s="224"/>
      <c r="W47" s="224"/>
      <c r="X47" s="224"/>
      <c r="Y47" s="224"/>
      <c r="Z47" s="224"/>
      <c r="AA47" s="225"/>
    </row>
    <row r="48" spans="1:27" s="226" customFormat="1" x14ac:dyDescent="0.25">
      <c r="A48" s="221">
        <v>43</v>
      </c>
      <c r="B48" s="195"/>
      <c r="C48" s="195"/>
      <c r="D48" s="192"/>
      <c r="E48" s="192"/>
      <c r="F48" s="192"/>
      <c r="G48" s="192"/>
      <c r="H48" s="192"/>
      <c r="I48" s="192"/>
      <c r="J48" s="192"/>
      <c r="K48" s="195"/>
      <c r="L48" s="195"/>
      <c r="M48" s="195"/>
      <c r="N48" s="195"/>
      <c r="O48" s="195"/>
      <c r="P48" s="195"/>
      <c r="Q48" s="227"/>
      <c r="R48" s="228"/>
      <c r="S48" s="222"/>
      <c r="T48" s="223"/>
      <c r="U48" s="224"/>
      <c r="V48" s="224"/>
      <c r="W48" s="224"/>
      <c r="X48" s="224"/>
      <c r="Y48" s="224"/>
      <c r="Z48" s="224"/>
      <c r="AA48" s="225"/>
    </row>
    <row r="49" spans="1:27" s="226" customFormat="1" x14ac:dyDescent="0.25">
      <c r="A49" s="221">
        <v>44</v>
      </c>
      <c r="B49" s="195"/>
      <c r="C49" s="195"/>
      <c r="D49" s="192"/>
      <c r="E49" s="192"/>
      <c r="F49" s="192"/>
      <c r="G49" s="192"/>
      <c r="H49" s="192"/>
      <c r="I49" s="192"/>
      <c r="J49" s="192"/>
      <c r="K49" s="195"/>
      <c r="L49" s="195"/>
      <c r="M49" s="195"/>
      <c r="N49" s="195"/>
      <c r="O49" s="195"/>
      <c r="P49" s="195"/>
      <c r="Q49" s="227"/>
      <c r="R49" s="228"/>
      <c r="S49" s="222"/>
      <c r="T49" s="223"/>
      <c r="U49" s="224"/>
      <c r="V49" s="224"/>
      <c r="W49" s="224"/>
      <c r="X49" s="224"/>
      <c r="Y49" s="224"/>
      <c r="Z49" s="224"/>
      <c r="AA49" s="225"/>
    </row>
    <row r="50" spans="1:27" s="226" customFormat="1" x14ac:dyDescent="0.25">
      <c r="A50" s="221">
        <v>45</v>
      </c>
      <c r="B50" s="195"/>
      <c r="C50" s="195"/>
      <c r="D50" s="195"/>
      <c r="E50" s="192"/>
      <c r="F50" s="192"/>
      <c r="G50" s="192"/>
      <c r="H50" s="192"/>
      <c r="I50" s="192"/>
      <c r="J50" s="192"/>
      <c r="K50" s="195"/>
      <c r="L50" s="195"/>
      <c r="M50" s="195"/>
      <c r="N50" s="195"/>
      <c r="O50" s="195"/>
      <c r="P50" s="195"/>
      <c r="Q50" s="227"/>
      <c r="R50" s="228"/>
      <c r="S50" s="222"/>
      <c r="T50" s="223"/>
      <c r="U50" s="224"/>
      <c r="V50" s="224"/>
      <c r="W50" s="224"/>
      <c r="X50" s="224"/>
      <c r="Y50" s="224"/>
      <c r="Z50" s="224"/>
      <c r="AA50" s="225"/>
    </row>
    <row r="51" spans="1:27" s="226" customFormat="1" x14ac:dyDescent="0.25">
      <c r="A51" s="221">
        <v>46</v>
      </c>
      <c r="B51" s="195"/>
      <c r="C51" s="195"/>
      <c r="D51" s="195"/>
      <c r="E51" s="192"/>
      <c r="F51" s="192"/>
      <c r="G51" s="192"/>
      <c r="H51" s="192"/>
      <c r="I51" s="192"/>
      <c r="J51" s="192"/>
      <c r="K51" s="195"/>
      <c r="L51" s="195"/>
      <c r="M51" s="195"/>
      <c r="N51" s="195"/>
      <c r="O51" s="195"/>
      <c r="P51" s="195"/>
      <c r="Q51" s="227"/>
      <c r="R51" s="228"/>
      <c r="S51" s="222"/>
      <c r="T51" s="223"/>
      <c r="U51" s="224"/>
      <c r="V51" s="224"/>
      <c r="W51" s="224"/>
      <c r="X51" s="224"/>
      <c r="Y51" s="224"/>
      <c r="Z51" s="224"/>
      <c r="AA51" s="225"/>
    </row>
    <row r="52" spans="1:27" x14ac:dyDescent="0.25">
      <c r="A52" s="153">
        <v>47</v>
      </c>
      <c r="B52" s="157"/>
      <c r="C52" s="154"/>
      <c r="D52" s="195"/>
      <c r="E52" s="192"/>
      <c r="F52" s="192"/>
      <c r="G52" s="142"/>
      <c r="H52" s="142"/>
      <c r="I52" s="142"/>
      <c r="J52" s="142"/>
      <c r="K52" s="152"/>
      <c r="L52" s="152"/>
      <c r="M52" s="152"/>
      <c r="N52" s="152"/>
      <c r="O52" s="152"/>
      <c r="P52" s="152"/>
      <c r="Q52" s="155"/>
      <c r="R52" s="156"/>
      <c r="S52" s="127"/>
      <c r="T52" s="128"/>
      <c r="U52" s="126"/>
      <c r="V52" s="126"/>
      <c r="W52" s="126"/>
      <c r="X52" s="126"/>
      <c r="Y52" s="126"/>
      <c r="Z52" s="126"/>
      <c r="AA52" s="129"/>
    </row>
    <row r="53" spans="1:27" x14ac:dyDescent="0.25">
      <c r="A53" s="124">
        <v>48</v>
      </c>
      <c r="B53" s="126"/>
      <c r="C53" s="141"/>
      <c r="D53" s="196"/>
      <c r="E53" s="197"/>
      <c r="F53" s="197"/>
      <c r="G53" s="140"/>
      <c r="H53" s="140"/>
      <c r="I53" s="142"/>
      <c r="J53" s="140"/>
      <c r="K53" s="125"/>
      <c r="L53" s="125"/>
      <c r="M53" s="125"/>
      <c r="N53" s="125"/>
      <c r="O53" s="125"/>
      <c r="P53" s="125"/>
      <c r="Q53" s="143"/>
      <c r="R53" s="127"/>
      <c r="S53" s="127"/>
      <c r="T53" s="128"/>
      <c r="U53" s="126"/>
      <c r="V53" s="126"/>
      <c r="W53" s="126"/>
      <c r="X53" s="126"/>
      <c r="Y53" s="126"/>
      <c r="Z53" s="126"/>
      <c r="AA53" s="129"/>
    </row>
    <row r="54" spans="1:27" x14ac:dyDescent="0.25">
      <c r="A54" s="124">
        <v>49</v>
      </c>
      <c r="B54" s="126"/>
      <c r="C54" s="141"/>
      <c r="D54" s="196"/>
      <c r="E54" s="197"/>
      <c r="F54" s="197"/>
      <c r="G54" s="140"/>
      <c r="H54" s="140"/>
      <c r="I54" s="142"/>
      <c r="J54" s="140"/>
      <c r="K54" s="125"/>
      <c r="L54" s="125"/>
      <c r="M54" s="125"/>
      <c r="N54" s="125"/>
      <c r="O54" s="125"/>
      <c r="P54" s="125"/>
      <c r="Q54" s="143"/>
      <c r="R54" s="127"/>
      <c r="S54" s="127"/>
      <c r="T54" s="128"/>
      <c r="U54" s="126"/>
      <c r="V54" s="126"/>
      <c r="W54" s="126"/>
      <c r="X54" s="126"/>
      <c r="Y54" s="126"/>
      <c r="Z54" s="126"/>
      <c r="AA54" s="129"/>
    </row>
    <row r="55" spans="1:27" ht="14.4" thickBot="1" x14ac:dyDescent="0.3">
      <c r="A55" s="130">
        <v>50</v>
      </c>
      <c r="B55" s="131"/>
      <c r="C55" s="144"/>
      <c r="D55" s="198"/>
      <c r="E55" s="199"/>
      <c r="F55" s="199"/>
      <c r="G55" s="145"/>
      <c r="H55" s="145"/>
      <c r="I55" s="146"/>
      <c r="J55" s="145"/>
      <c r="K55" s="147"/>
      <c r="L55" s="147"/>
      <c r="M55" s="147"/>
      <c r="N55" s="147"/>
      <c r="O55" s="147"/>
      <c r="P55" s="147"/>
      <c r="Q55" s="148"/>
      <c r="R55" s="132"/>
      <c r="S55" s="132"/>
      <c r="T55" s="133"/>
      <c r="U55" s="131"/>
      <c r="V55" s="131"/>
      <c r="W55" s="131"/>
      <c r="X55" s="131"/>
      <c r="Y55" s="131"/>
      <c r="Z55" s="131"/>
      <c r="AA55" s="134"/>
    </row>
    <row r="56" spans="1:27" ht="14.4" x14ac:dyDescent="0.3">
      <c r="C56" s="149"/>
      <c r="D56" s="200"/>
      <c r="E56" s="201"/>
      <c r="F56" s="201"/>
      <c r="G56" s="150"/>
      <c r="H56" s="150"/>
      <c r="I56" s="151"/>
      <c r="J56" s="150"/>
      <c r="K56" s="2"/>
      <c r="L56" s="2"/>
      <c r="M56" s="2"/>
      <c r="N56" s="2"/>
      <c r="O56" s="2"/>
      <c r="P56" s="2"/>
      <c r="Q56" s="2"/>
    </row>
    <row r="57" spans="1:27" ht="14.4" x14ac:dyDescent="0.3">
      <c r="C57" s="149"/>
      <c r="D57" s="149"/>
      <c r="E57" s="150"/>
      <c r="F57" s="150"/>
      <c r="G57" s="150"/>
      <c r="H57" s="150"/>
      <c r="I57" s="151"/>
      <c r="J57" s="150"/>
      <c r="K57" s="2"/>
      <c r="L57" s="2"/>
      <c r="M57" s="2"/>
      <c r="N57" s="2"/>
      <c r="O57" s="2"/>
      <c r="P57" s="2"/>
      <c r="Q57" s="2"/>
    </row>
    <row r="58" spans="1:27" ht="14.4" x14ac:dyDescent="0.3">
      <c r="C58" s="149"/>
      <c r="D58" s="149"/>
      <c r="E58" s="150"/>
      <c r="F58" s="150"/>
      <c r="G58" s="150"/>
      <c r="H58" s="150"/>
      <c r="I58" s="151"/>
      <c r="J58" s="150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16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4" r:id="rId9"/>
    <hyperlink ref="G15" r:id="rId10"/>
    <hyperlink ref="G17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tabSelected="1" workbookViewId="0">
      <selection activeCell="D9" sqref="D9"/>
    </sheetView>
  </sheetViews>
  <sheetFormatPr baseColWidth="10" defaultRowHeight="14.4" x14ac:dyDescent="0.3"/>
  <cols>
    <col min="2" max="2" width="28.5546875" customWidth="1"/>
    <col min="4" max="4" width="32.88671875" customWidth="1"/>
    <col min="5" max="5" width="43.109375" customWidth="1"/>
    <col min="6" max="6" width="35" customWidth="1"/>
    <col min="9" max="9" width="15.33203125" customWidth="1"/>
    <col min="10" max="10" width="25.33203125" customWidth="1"/>
  </cols>
  <sheetData>
    <row r="1" spans="1:10" ht="60.75" customHeight="1" x14ac:dyDescent="0.3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30" customHeight="1" x14ac:dyDescent="0.3">
      <c r="A2" s="250" t="s">
        <v>217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11.25" customHeight="1" thickBot="1" x14ac:dyDescent="0.35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ht="57" customHeight="1" x14ac:dyDescent="0.3">
      <c r="A4" s="251" t="s">
        <v>202</v>
      </c>
      <c r="B4" s="253" t="s">
        <v>203</v>
      </c>
      <c r="C4" s="253" t="s">
        <v>204</v>
      </c>
      <c r="D4" s="253" t="s">
        <v>205</v>
      </c>
      <c r="E4" s="253"/>
      <c r="F4" s="253" t="s">
        <v>206</v>
      </c>
      <c r="G4" s="253" t="s">
        <v>207</v>
      </c>
      <c r="H4" s="253"/>
      <c r="I4" s="255" t="s">
        <v>208</v>
      </c>
      <c r="J4" s="257" t="s">
        <v>6</v>
      </c>
    </row>
    <row r="5" spans="1:10" ht="18" customHeight="1" x14ac:dyDescent="0.3">
      <c r="A5" s="252"/>
      <c r="B5" s="254"/>
      <c r="C5" s="254"/>
      <c r="D5" s="210" t="s">
        <v>7</v>
      </c>
      <c r="E5" s="210" t="s">
        <v>8</v>
      </c>
      <c r="F5" s="254"/>
      <c r="G5" s="211" t="s">
        <v>209</v>
      </c>
      <c r="H5" s="211" t="s">
        <v>210</v>
      </c>
      <c r="I5" s="256"/>
      <c r="J5" s="258"/>
    </row>
    <row r="6" spans="1:10" ht="76.5" customHeight="1" x14ac:dyDescent="0.3">
      <c r="A6" s="159">
        <v>1</v>
      </c>
      <c r="B6" s="120" t="s">
        <v>234</v>
      </c>
      <c r="C6" s="245" t="s">
        <v>218</v>
      </c>
      <c r="D6" s="120" t="s">
        <v>187</v>
      </c>
      <c r="E6" s="120" t="s">
        <v>235</v>
      </c>
      <c r="F6" s="247" t="s">
        <v>219</v>
      </c>
      <c r="G6" s="160" t="s">
        <v>211</v>
      </c>
      <c r="H6" s="160"/>
      <c r="I6" s="161">
        <v>17.5</v>
      </c>
      <c r="J6" s="162" t="s">
        <v>212</v>
      </c>
    </row>
    <row r="7" spans="1:10" ht="51" customHeight="1" x14ac:dyDescent="0.3">
      <c r="A7" s="159">
        <v>2</v>
      </c>
      <c r="B7" s="120" t="s">
        <v>226</v>
      </c>
      <c r="C7" s="245"/>
      <c r="D7" s="120" t="s">
        <v>148</v>
      </c>
      <c r="E7" s="120" t="s">
        <v>149</v>
      </c>
      <c r="F7" s="247"/>
      <c r="G7" s="160" t="s">
        <v>211</v>
      </c>
      <c r="H7" s="160"/>
      <c r="I7" s="161">
        <v>15.63</v>
      </c>
      <c r="J7" s="162" t="s">
        <v>212</v>
      </c>
    </row>
    <row r="8" spans="1:10" ht="144" customHeight="1" x14ac:dyDescent="0.3">
      <c r="A8" s="159">
        <v>3</v>
      </c>
      <c r="B8" s="120" t="s">
        <v>213</v>
      </c>
      <c r="C8" s="245"/>
      <c r="D8" s="120" t="s">
        <v>122</v>
      </c>
      <c r="E8" s="120" t="s">
        <v>222</v>
      </c>
      <c r="F8" s="247"/>
      <c r="G8" s="160" t="s">
        <v>211</v>
      </c>
      <c r="H8" s="160"/>
      <c r="I8" s="161">
        <v>13.62</v>
      </c>
      <c r="J8" s="162" t="s">
        <v>212</v>
      </c>
    </row>
    <row r="9" spans="1:10" ht="178.5" customHeight="1" x14ac:dyDescent="0.3">
      <c r="A9" s="159">
        <v>4</v>
      </c>
      <c r="B9" s="120" t="s">
        <v>220</v>
      </c>
      <c r="C9" s="245"/>
      <c r="D9" s="120" t="s">
        <v>114</v>
      </c>
      <c r="E9" s="120" t="s">
        <v>221</v>
      </c>
      <c r="F9" s="247"/>
      <c r="G9" s="160"/>
      <c r="H9" s="160" t="s">
        <v>211</v>
      </c>
      <c r="I9" s="161">
        <v>0</v>
      </c>
      <c r="J9" s="162" t="s">
        <v>252</v>
      </c>
    </row>
    <row r="10" spans="1:10" ht="110.25" customHeight="1" x14ac:dyDescent="0.3">
      <c r="A10" s="159">
        <v>5</v>
      </c>
      <c r="B10" s="120" t="s">
        <v>223</v>
      </c>
      <c r="C10" s="245"/>
      <c r="D10" s="120" t="s">
        <v>130</v>
      </c>
      <c r="E10" s="120" t="s">
        <v>224</v>
      </c>
      <c r="F10" s="247"/>
      <c r="G10" s="160"/>
      <c r="H10" s="160" t="s">
        <v>211</v>
      </c>
      <c r="I10" s="161">
        <v>0</v>
      </c>
      <c r="J10" s="162" t="s">
        <v>252</v>
      </c>
    </row>
    <row r="11" spans="1:10" ht="80.25" customHeight="1" x14ac:dyDescent="0.3">
      <c r="A11" s="159">
        <v>6</v>
      </c>
      <c r="B11" s="120" t="s">
        <v>214</v>
      </c>
      <c r="C11" s="245"/>
      <c r="D11" s="120" t="s">
        <v>140</v>
      </c>
      <c r="E11" s="120" t="s">
        <v>225</v>
      </c>
      <c r="F11" s="247"/>
      <c r="G11" s="160"/>
      <c r="H11" s="160" t="s">
        <v>211</v>
      </c>
      <c r="I11" s="161">
        <v>0</v>
      </c>
      <c r="J11" s="162" t="s">
        <v>252</v>
      </c>
    </row>
    <row r="12" spans="1:10" ht="66.75" customHeight="1" x14ac:dyDescent="0.3">
      <c r="A12" s="159">
        <v>7</v>
      </c>
      <c r="B12" s="120" t="s">
        <v>227</v>
      </c>
      <c r="C12" s="245"/>
      <c r="D12" s="120" t="s">
        <v>155</v>
      </c>
      <c r="E12" s="120" t="s">
        <v>228</v>
      </c>
      <c r="F12" s="247"/>
      <c r="G12" s="160"/>
      <c r="H12" s="160" t="s">
        <v>211</v>
      </c>
      <c r="I12" s="161">
        <v>0</v>
      </c>
      <c r="J12" s="162" t="s">
        <v>253</v>
      </c>
    </row>
    <row r="13" spans="1:10" ht="65.25" customHeight="1" x14ac:dyDescent="0.3">
      <c r="A13" s="159">
        <v>8</v>
      </c>
      <c r="B13" s="120" t="s">
        <v>229</v>
      </c>
      <c r="C13" s="245"/>
      <c r="D13" s="120" t="s">
        <v>163</v>
      </c>
      <c r="E13" s="120" t="s">
        <v>164</v>
      </c>
      <c r="F13" s="247"/>
      <c r="G13" s="160"/>
      <c r="H13" s="160" t="s">
        <v>211</v>
      </c>
      <c r="I13" s="161">
        <v>0</v>
      </c>
      <c r="J13" s="162" t="s">
        <v>253</v>
      </c>
    </row>
    <row r="14" spans="1:10" ht="103.5" customHeight="1" x14ac:dyDescent="0.3">
      <c r="A14" s="159">
        <v>9</v>
      </c>
      <c r="B14" s="120" t="s">
        <v>230</v>
      </c>
      <c r="C14" s="245"/>
      <c r="D14" s="120" t="s">
        <v>170</v>
      </c>
      <c r="E14" s="120" t="s">
        <v>231</v>
      </c>
      <c r="F14" s="247"/>
      <c r="G14" s="160"/>
      <c r="H14" s="160" t="s">
        <v>211</v>
      </c>
      <c r="I14" s="161">
        <v>0</v>
      </c>
      <c r="J14" s="162" t="s">
        <v>252</v>
      </c>
    </row>
    <row r="15" spans="1:10" ht="83.25" customHeight="1" x14ac:dyDescent="0.3">
      <c r="A15" s="159">
        <v>10</v>
      </c>
      <c r="B15" s="120" t="s">
        <v>232</v>
      </c>
      <c r="C15" s="245"/>
      <c r="D15" s="120" t="s">
        <v>178</v>
      </c>
      <c r="E15" s="120" t="s">
        <v>233</v>
      </c>
      <c r="F15" s="247"/>
      <c r="G15" s="160"/>
      <c r="H15" s="160" t="s">
        <v>211</v>
      </c>
      <c r="I15" s="161">
        <v>0</v>
      </c>
      <c r="J15" s="162" t="s">
        <v>251</v>
      </c>
    </row>
    <row r="16" spans="1:10" ht="81" customHeight="1" x14ac:dyDescent="0.3">
      <c r="A16" s="159">
        <v>11</v>
      </c>
      <c r="B16" s="120" t="s">
        <v>236</v>
      </c>
      <c r="C16" s="245"/>
      <c r="D16" s="120" t="s">
        <v>107</v>
      </c>
      <c r="E16" s="120" t="s">
        <v>108</v>
      </c>
      <c r="F16" s="247"/>
      <c r="G16" s="160"/>
      <c r="H16" s="160" t="s">
        <v>211</v>
      </c>
      <c r="I16" s="161">
        <v>0</v>
      </c>
      <c r="J16" s="162" t="s">
        <v>252</v>
      </c>
    </row>
    <row r="17" spans="1:10" ht="110.25" customHeight="1" thickBot="1" x14ac:dyDescent="0.35">
      <c r="A17" s="163">
        <v>12</v>
      </c>
      <c r="B17" s="209" t="s">
        <v>215</v>
      </c>
      <c r="C17" s="246"/>
      <c r="D17" s="209" t="s">
        <v>197</v>
      </c>
      <c r="E17" s="209" t="s">
        <v>199</v>
      </c>
      <c r="F17" s="248"/>
      <c r="G17" s="164"/>
      <c r="H17" s="164" t="s">
        <v>211</v>
      </c>
      <c r="I17" s="165">
        <v>0</v>
      </c>
      <c r="J17" s="166" t="s">
        <v>251</v>
      </c>
    </row>
    <row r="18" spans="1:10" ht="33.75" customHeight="1" x14ac:dyDescent="0.3">
      <c r="A18" s="167" t="s">
        <v>216</v>
      </c>
      <c r="B18" s="168"/>
      <c r="C18" s="168"/>
      <c r="D18" s="168"/>
      <c r="E18" s="168"/>
      <c r="F18" s="169"/>
      <c r="G18" s="170"/>
      <c r="H18" s="171"/>
      <c r="I18" s="172"/>
      <c r="J18" s="173"/>
    </row>
  </sheetData>
  <sheetProtection algorithmName="SHA-512" hashValue="XyQyCvylmvFI/BtLYO1cGdsrY1uxZyZEGeFtDFKYl4ncOi2JwSDr3qx0idu3X8mTmnbaHq3pSivjy3rVg0FqeA==" saltValue="Eauud1+9hYcoBnitJaJiIw==" spinCount="100000" sheet="1" objects="1" scenarios="1"/>
  <mergeCells count="12">
    <mergeCell ref="C6:C17"/>
    <mergeCell ref="F6:F17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R4" sqref="R4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59"/>
      <c r="B1" s="260"/>
      <c r="C1" s="260"/>
      <c r="D1" s="260"/>
      <c r="E1" s="261"/>
      <c r="F1" s="268" t="s">
        <v>9</v>
      </c>
      <c r="G1" s="268"/>
      <c r="H1" s="268"/>
      <c r="I1" s="268"/>
      <c r="J1" s="268"/>
      <c r="K1" s="268"/>
      <c r="L1" s="268"/>
      <c r="M1" s="268"/>
      <c r="N1" s="268"/>
      <c r="O1" s="269"/>
    </row>
    <row r="2" spans="1:17" ht="45" customHeight="1" thickBot="1" x14ac:dyDescent="0.35">
      <c r="A2" s="262"/>
      <c r="B2" s="263"/>
      <c r="C2" s="263"/>
      <c r="D2" s="263"/>
      <c r="E2" s="264"/>
      <c r="F2" s="268" t="s">
        <v>10</v>
      </c>
      <c r="G2" s="268"/>
      <c r="H2" s="268"/>
      <c r="I2" s="268"/>
      <c r="J2" s="268"/>
      <c r="K2" s="268"/>
      <c r="L2" s="268"/>
      <c r="M2" s="268"/>
      <c r="N2" s="268"/>
      <c r="O2" s="269"/>
      <c r="Q2" s="136" t="e">
        <f ca="1">MID(CELL("nombrearchivo",'[1]PRADA QUIROGA CESAR AUGUSTO '!E10),FIND("]", CELL("nombrearchivo",'[1]PRADA QUIROGA CESAR AUGUSTO '!E10),1)+1,LEN(CELL("nombrearchivo",'[1]PRADA QUIROGA CESAR AUGUSTO '!E10))-FIND("]",CELL("nombrearchivo",'[1]PRADA QUIROGA CESAR AUGUSTO '!E10),1))</f>
        <v>#N/A</v>
      </c>
    </row>
    <row r="3" spans="1:17" ht="19.5" customHeight="1" thickBot="1" x14ac:dyDescent="0.35">
      <c r="A3" s="265"/>
      <c r="B3" s="266"/>
      <c r="C3" s="266"/>
      <c r="D3" s="266"/>
      <c r="E3" s="267"/>
      <c r="F3" s="268" t="s">
        <v>95</v>
      </c>
      <c r="G3" s="268"/>
      <c r="H3" s="268"/>
      <c r="I3" s="268"/>
      <c r="J3" s="268"/>
      <c r="K3" s="268"/>
      <c r="L3" s="268"/>
      <c r="M3" s="268"/>
      <c r="N3" s="268"/>
      <c r="O3" s="269"/>
      <c r="Q3" s="136"/>
    </row>
    <row r="4" spans="1:17" ht="15.6" x14ac:dyDescent="0.3">
      <c r="A4" s="270" t="s">
        <v>11</v>
      </c>
      <c r="B4" s="271"/>
      <c r="C4" s="271"/>
      <c r="D4" s="271"/>
      <c r="E4" s="272" t="str">
        <f>[1]GENERAL!AC$2</f>
        <v>PLANTA</v>
      </c>
      <c r="F4" s="272"/>
      <c r="G4" s="272"/>
      <c r="H4" s="137"/>
      <c r="I4" s="137"/>
      <c r="J4" s="137"/>
      <c r="K4" s="137"/>
      <c r="L4" s="137"/>
      <c r="M4" s="137"/>
      <c r="N4" s="137"/>
      <c r="O4" s="138"/>
    </row>
    <row r="5" spans="1:17" ht="15.6" x14ac:dyDescent="0.3">
      <c r="A5" s="275" t="s">
        <v>12</v>
      </c>
      <c r="B5" s="276"/>
      <c r="C5" s="276"/>
      <c r="D5" s="276"/>
      <c r="E5" s="277" t="str">
        <f>GENERAL!A$2</f>
        <v>CEA-P-04-6</v>
      </c>
      <c r="F5" s="277"/>
      <c r="G5" s="27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75" t="s">
        <v>13</v>
      </c>
      <c r="B6" s="276"/>
      <c r="C6" s="276"/>
      <c r="D6" s="276"/>
      <c r="E6" s="7" t="str">
        <f>[1]GENERAL!A$1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78" t="s">
        <v>14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7" ht="15" customHeight="1" x14ac:dyDescent="0.3">
      <c r="A9" s="281" t="s">
        <v>15</v>
      </c>
      <c r="B9" s="282"/>
      <c r="C9" s="285" t="s">
        <v>16</v>
      </c>
      <c r="D9" s="185"/>
      <c r="E9" s="287" t="s">
        <v>17</v>
      </c>
      <c r="F9" s="288"/>
      <c r="G9" s="287" t="s">
        <v>18</v>
      </c>
      <c r="H9" s="288"/>
      <c r="I9" s="290" t="s">
        <v>19</v>
      </c>
      <c r="J9" s="290" t="s">
        <v>20</v>
      </c>
      <c r="K9" s="290" t="s">
        <v>21</v>
      </c>
      <c r="L9" s="292" t="s">
        <v>22</v>
      </c>
      <c r="M9" s="294"/>
      <c r="N9" s="294"/>
      <c r="O9" s="296" t="s">
        <v>23</v>
      </c>
    </row>
    <row r="10" spans="1:17" ht="31.5" customHeight="1" thickBot="1" x14ac:dyDescent="0.35">
      <c r="A10" s="283"/>
      <c r="B10" s="284"/>
      <c r="C10" s="286"/>
      <c r="D10" s="189"/>
      <c r="E10" s="286"/>
      <c r="F10" s="289"/>
      <c r="G10" s="286"/>
      <c r="H10" s="289"/>
      <c r="I10" s="291"/>
      <c r="J10" s="291"/>
      <c r="K10" s="291"/>
      <c r="L10" s="293"/>
      <c r="M10" s="295"/>
      <c r="N10" s="295"/>
      <c r="O10" s="297"/>
    </row>
    <row r="11" spans="1:17" ht="44.25" customHeight="1" thickBot="1" x14ac:dyDescent="0.35">
      <c r="A11" s="317" t="s">
        <v>248</v>
      </c>
      <c r="B11" s="318"/>
      <c r="C11" s="190">
        <f>O15</f>
        <v>4</v>
      </c>
      <c r="D11" s="191"/>
      <c r="E11" s="273">
        <f>O17</f>
        <v>0</v>
      </c>
      <c r="F11" s="274"/>
      <c r="G11" s="273">
        <f>O19</f>
        <v>3</v>
      </c>
      <c r="H11" s="274"/>
      <c r="I11" s="19">
        <f>O21</f>
        <v>0</v>
      </c>
      <c r="J11" s="19">
        <f>O28</f>
        <v>3.63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15.629999999999999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2" t="s">
        <v>24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25" t="s">
        <v>25</v>
      </c>
    </row>
    <row r="14" spans="1:17" ht="23.4" thickBot="1" x14ac:dyDescent="0.35">
      <c r="A14" s="308" t="s">
        <v>26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7"/>
      <c r="O14" s="24"/>
    </row>
    <row r="15" spans="1:17" ht="39.75" customHeight="1" thickBot="1" x14ac:dyDescent="0.35">
      <c r="A15" s="311" t="s">
        <v>27</v>
      </c>
      <c r="B15" s="312"/>
      <c r="C15" s="26"/>
      <c r="D15" s="313" t="s">
        <v>148</v>
      </c>
      <c r="E15" s="314"/>
      <c r="F15" s="314"/>
      <c r="G15" s="314"/>
      <c r="H15" s="314"/>
      <c r="I15" s="314"/>
      <c r="J15" s="314"/>
      <c r="K15" s="314"/>
      <c r="L15" s="314"/>
      <c r="M15" s="315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98" t="s">
        <v>28</v>
      </c>
      <c r="B17" s="299"/>
      <c r="C17" s="7"/>
      <c r="D17" s="32"/>
      <c r="E17" s="316"/>
      <c r="F17" s="300"/>
      <c r="G17" s="300"/>
      <c r="H17" s="300"/>
      <c r="I17" s="300"/>
      <c r="J17" s="300"/>
      <c r="K17" s="300"/>
      <c r="L17" s="300"/>
      <c r="M17" s="30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98" t="s">
        <v>29</v>
      </c>
      <c r="B19" s="299"/>
      <c r="C19" s="26"/>
      <c r="D19" s="184"/>
      <c r="E19" s="300" t="s">
        <v>149</v>
      </c>
      <c r="F19" s="300"/>
      <c r="G19" s="300"/>
      <c r="H19" s="300"/>
      <c r="I19" s="300"/>
      <c r="J19" s="300"/>
      <c r="K19" s="300"/>
      <c r="L19" s="300"/>
      <c r="M19" s="30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98" t="s">
        <v>30</v>
      </c>
      <c r="B21" s="299"/>
      <c r="C21" s="26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7"/>
      <c r="O21" s="28">
        <v>0</v>
      </c>
    </row>
    <row r="22" spans="1:18" ht="16.2" thickBot="1" x14ac:dyDescent="0.35">
      <c r="A22" s="34"/>
      <c r="B22" s="35"/>
      <c r="C22" s="18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3"/>
      <c r="O22" s="38"/>
    </row>
    <row r="23" spans="1:18" ht="18.600000000000001" thickTop="1" thickBot="1" x14ac:dyDescent="0.35">
      <c r="A23" s="305" t="s">
        <v>31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7"/>
      <c r="O23" s="135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8" t="s">
        <v>32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7"/>
      <c r="O25" s="38"/>
    </row>
    <row r="26" spans="1:18" ht="146.25" customHeight="1" thickBot="1" x14ac:dyDescent="0.35">
      <c r="A26" s="311" t="s">
        <v>33</v>
      </c>
      <c r="B26" s="312"/>
      <c r="C26" s="26"/>
      <c r="D26" s="313" t="s">
        <v>249</v>
      </c>
      <c r="E26" s="314"/>
      <c r="F26" s="314"/>
      <c r="G26" s="314"/>
      <c r="H26" s="314"/>
      <c r="I26" s="314"/>
      <c r="J26" s="314"/>
      <c r="K26" s="314"/>
      <c r="L26" s="314"/>
      <c r="M26" s="315"/>
      <c r="N26" s="27"/>
      <c r="O26" s="28">
        <f>2+0.3+0.33+1</f>
        <v>3.63</v>
      </c>
      <c r="Q26" s="41"/>
      <c r="R26" s="41"/>
    </row>
    <row r="27" spans="1:18" ht="16.2" thickBot="1" x14ac:dyDescent="0.35">
      <c r="A27" s="34"/>
      <c r="B27" s="35"/>
      <c r="C27" s="18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3"/>
      <c r="O27" s="38"/>
    </row>
    <row r="28" spans="1:18" ht="18.600000000000001" thickTop="1" thickBot="1" x14ac:dyDescent="0.35">
      <c r="A28" s="305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183"/>
      <c r="O28" s="135">
        <f>IF(O26&lt;=5,O26,"EXCEDE LOS 5 PUNTOS PERMITIDOS")</f>
        <v>3.63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8" t="s">
        <v>35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43"/>
      <c r="O30" s="38"/>
    </row>
    <row r="31" spans="1:18" ht="104.25" customHeight="1" thickBot="1" x14ac:dyDescent="0.35">
      <c r="A31" s="311" t="s">
        <v>36</v>
      </c>
      <c r="B31" s="312"/>
      <c r="C31" s="26"/>
      <c r="D31" s="313" t="s">
        <v>250</v>
      </c>
      <c r="E31" s="314"/>
      <c r="F31" s="314"/>
      <c r="G31" s="314"/>
      <c r="H31" s="314"/>
      <c r="I31" s="314"/>
      <c r="J31" s="314"/>
      <c r="K31" s="314"/>
      <c r="L31" s="314"/>
      <c r="M31" s="315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5" t="s">
        <v>37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183"/>
      <c r="O33" s="135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8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10"/>
      <c r="N35" s="7"/>
      <c r="O35" s="38"/>
    </row>
    <row r="36" spans="1:15" ht="105" customHeight="1" thickBot="1" x14ac:dyDescent="0.35">
      <c r="A36" s="298" t="s">
        <v>39</v>
      </c>
      <c r="B36" s="299"/>
      <c r="C36" s="26"/>
      <c r="D36" s="313"/>
      <c r="E36" s="314"/>
      <c r="F36" s="314"/>
      <c r="G36" s="314"/>
      <c r="H36" s="314"/>
      <c r="I36" s="314"/>
      <c r="J36" s="314"/>
      <c r="K36" s="314"/>
      <c r="L36" s="314"/>
      <c r="M36" s="315"/>
      <c r="N36" s="27"/>
      <c r="O36" s="28">
        <v>0</v>
      </c>
    </row>
    <row r="37" spans="1:15" ht="16.2" thickBot="1" x14ac:dyDescent="0.35">
      <c r="A37" s="34"/>
      <c r="B37" s="35"/>
      <c r="C37" s="18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3"/>
      <c r="O37" s="38"/>
    </row>
    <row r="38" spans="1:15" ht="18.600000000000001" thickTop="1" thickBot="1" x14ac:dyDescent="0.35">
      <c r="A38" s="305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  <c r="N38" s="183"/>
      <c r="O38" s="135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9" t="s">
        <v>23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  <c r="N41" s="46"/>
      <c r="O41" s="47">
        <f>IF((O23+O28+O33+O38)&lt;=30,(O23+O28+O33+O38),"ERROR EXCEDE LOS 30 PUNTOS")</f>
        <v>15.629999999999999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78" t="s">
        <v>42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25" t="s">
        <v>43</v>
      </c>
      <c r="B58" s="326"/>
      <c r="C58" s="326"/>
      <c r="D58" s="326"/>
      <c r="E58" s="326"/>
      <c r="F58" s="328"/>
      <c r="G58" s="328"/>
      <c r="H58" s="329"/>
      <c r="I58" s="51" t="s">
        <v>44</v>
      </c>
      <c r="J58" s="52" t="s">
        <v>45</v>
      </c>
      <c r="K58" s="186" t="s">
        <v>46</v>
      </c>
      <c r="L58" s="54" t="s">
        <v>47</v>
      </c>
      <c r="M58" s="187"/>
      <c r="N58" s="7"/>
      <c r="O58" s="55" t="s">
        <v>48</v>
      </c>
    </row>
    <row r="59" spans="1:15" ht="41.25" customHeight="1" thickTop="1" thickBot="1" x14ac:dyDescent="0.35">
      <c r="A59" s="56">
        <v>1</v>
      </c>
      <c r="B59" s="330" t="s">
        <v>49</v>
      </c>
      <c r="C59" s="330"/>
      <c r="D59" s="330"/>
      <c r="E59" s="330"/>
      <c r="F59" s="331"/>
      <c r="G59" s="331"/>
      <c r="H59" s="33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1.25" customHeight="1" thickTop="1" thickBot="1" x14ac:dyDescent="0.35">
      <c r="A60" s="61">
        <v>2</v>
      </c>
      <c r="B60" s="332" t="s">
        <v>51</v>
      </c>
      <c r="C60" s="333"/>
      <c r="D60" s="333"/>
      <c r="E60" s="333"/>
      <c r="F60" s="334"/>
      <c r="G60" s="334"/>
      <c r="H60" s="33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1.25" customHeight="1" thickTop="1" thickBot="1" x14ac:dyDescent="0.35">
      <c r="A61" s="61">
        <v>3</v>
      </c>
      <c r="B61" s="333" t="s">
        <v>52</v>
      </c>
      <c r="C61" s="333"/>
      <c r="D61" s="333"/>
      <c r="E61" s="333"/>
      <c r="F61" s="334"/>
      <c r="G61" s="334"/>
      <c r="H61" s="33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1.25" customHeight="1" thickTop="1" thickBot="1" x14ac:dyDescent="0.35">
      <c r="A62" s="61">
        <v>4</v>
      </c>
      <c r="B62" s="333" t="s">
        <v>54</v>
      </c>
      <c r="C62" s="333"/>
      <c r="D62" s="333"/>
      <c r="E62" s="333"/>
      <c r="F62" s="334"/>
      <c r="G62" s="334"/>
      <c r="H62" s="33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1.25" customHeight="1" thickTop="1" thickBot="1" x14ac:dyDescent="0.35">
      <c r="A63" s="61">
        <v>5</v>
      </c>
      <c r="B63" s="333" t="s">
        <v>55</v>
      </c>
      <c r="C63" s="333"/>
      <c r="D63" s="333"/>
      <c r="E63" s="333"/>
      <c r="F63" s="334"/>
      <c r="G63" s="334"/>
      <c r="H63" s="33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1.25" customHeight="1" thickTop="1" thickBot="1" x14ac:dyDescent="0.35">
      <c r="A64" s="61">
        <v>6</v>
      </c>
      <c r="B64" s="333" t="s">
        <v>56</v>
      </c>
      <c r="C64" s="333"/>
      <c r="D64" s="333"/>
      <c r="E64" s="333"/>
      <c r="F64" s="334"/>
      <c r="G64" s="334"/>
      <c r="H64" s="33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1.25" customHeight="1" thickTop="1" thickBot="1" x14ac:dyDescent="0.35">
      <c r="A65" s="65">
        <v>7</v>
      </c>
      <c r="B65" s="335" t="s">
        <v>58</v>
      </c>
      <c r="C65" s="335"/>
      <c r="D65" s="335"/>
      <c r="E65" s="335"/>
      <c r="F65" s="336"/>
      <c r="G65" s="336"/>
      <c r="H65" s="33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41.25" customHeight="1" thickBot="1" x14ac:dyDescent="0.35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25" t="s">
        <v>61</v>
      </c>
      <c r="B69" s="326"/>
      <c r="C69" s="326"/>
      <c r="D69" s="326"/>
      <c r="E69" s="326"/>
      <c r="F69" s="326"/>
      <c r="G69" s="326"/>
      <c r="H69" s="327"/>
      <c r="I69" s="76" t="s">
        <v>44</v>
      </c>
      <c r="J69" s="52" t="s">
        <v>45</v>
      </c>
      <c r="K69" s="186" t="s">
        <v>46</v>
      </c>
      <c r="L69" s="54" t="s">
        <v>47</v>
      </c>
      <c r="M69" s="187"/>
      <c r="N69" s="7"/>
      <c r="O69" s="55" t="s">
        <v>48</v>
      </c>
    </row>
    <row r="70" spans="1:15" ht="42" customHeight="1" thickTop="1" thickBot="1" x14ac:dyDescent="0.35">
      <c r="A70" s="56">
        <v>1</v>
      </c>
      <c r="B70" s="347" t="s">
        <v>62</v>
      </c>
      <c r="C70" s="347"/>
      <c r="D70" s="347"/>
      <c r="E70" s="347"/>
      <c r="F70" s="331"/>
      <c r="G70" s="331"/>
      <c r="H70" s="33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42" customHeight="1" thickTop="1" thickBot="1" x14ac:dyDescent="0.35">
      <c r="A71" s="61">
        <v>2</v>
      </c>
      <c r="B71" s="332" t="s">
        <v>64</v>
      </c>
      <c r="C71" s="332"/>
      <c r="D71" s="332"/>
      <c r="E71" s="332"/>
      <c r="F71" s="334"/>
      <c r="G71" s="334"/>
      <c r="H71" s="33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42" customHeight="1" thickTop="1" thickBot="1" x14ac:dyDescent="0.35">
      <c r="A72" s="65">
        <v>3</v>
      </c>
      <c r="B72" s="348" t="s">
        <v>65</v>
      </c>
      <c r="C72" s="348"/>
      <c r="D72" s="348"/>
      <c r="E72" s="348"/>
      <c r="F72" s="336"/>
      <c r="G72" s="336"/>
      <c r="H72" s="33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42" customHeight="1" thickTop="1" thickBot="1" x14ac:dyDescent="0.35">
      <c r="A73" s="42"/>
      <c r="B73" s="311" t="s">
        <v>66</v>
      </c>
      <c r="C73" s="349"/>
      <c r="D73" s="349"/>
      <c r="E73" s="349"/>
      <c r="F73" s="349"/>
      <c r="G73" s="349"/>
      <c r="H73" s="349"/>
      <c r="I73" s="31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50" t="s">
        <v>67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2"/>
      <c r="M74" s="80"/>
      <c r="N74" s="43"/>
      <c r="O74" s="75">
        <f>O73/3</f>
        <v>0</v>
      </c>
    </row>
    <row r="75" spans="1:15" ht="18.600000000000001" thickTop="1" thickBot="1" x14ac:dyDescent="0.35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5"/>
      <c r="M75" s="80"/>
      <c r="N75" s="43"/>
      <c r="O75" s="188"/>
    </row>
    <row r="76" spans="1:15" ht="27" thickBot="1" x14ac:dyDescent="0.35">
      <c r="A76" s="356" t="s">
        <v>68</v>
      </c>
      <c r="B76" s="357"/>
      <c r="C76" s="357"/>
      <c r="D76" s="357"/>
      <c r="E76" s="357"/>
      <c r="F76" s="357"/>
      <c r="G76" s="357"/>
      <c r="H76" s="358"/>
      <c r="I76" s="91" t="s">
        <v>44</v>
      </c>
      <c r="J76" s="55" t="s">
        <v>45</v>
      </c>
      <c r="K76" s="187"/>
      <c r="L76" s="187"/>
      <c r="M76" s="80"/>
      <c r="N76" s="43"/>
      <c r="O76" s="92" t="s">
        <v>48</v>
      </c>
    </row>
    <row r="77" spans="1:15" ht="42.75" customHeight="1" thickBot="1" x14ac:dyDescent="0.35">
      <c r="A77" s="93">
        <v>1</v>
      </c>
      <c r="B77" s="359" t="s">
        <v>69</v>
      </c>
      <c r="C77" s="359"/>
      <c r="D77" s="359"/>
      <c r="E77" s="359"/>
      <c r="F77" s="360"/>
      <c r="G77" s="361"/>
      <c r="H77" s="36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42.75" customHeight="1" thickBot="1" x14ac:dyDescent="0.35">
      <c r="A78" s="61">
        <v>2</v>
      </c>
      <c r="B78" s="332" t="s">
        <v>70</v>
      </c>
      <c r="C78" s="332"/>
      <c r="D78" s="332"/>
      <c r="E78" s="332"/>
      <c r="F78" s="334"/>
      <c r="G78" s="363"/>
      <c r="H78" s="364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42.75" customHeight="1" thickBot="1" x14ac:dyDescent="0.35">
      <c r="A79" s="65">
        <v>3</v>
      </c>
      <c r="B79" s="348" t="s">
        <v>71</v>
      </c>
      <c r="C79" s="348"/>
      <c r="D79" s="348"/>
      <c r="E79" s="348"/>
      <c r="F79" s="336"/>
      <c r="G79" s="365"/>
      <c r="H79" s="366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42.75" customHeight="1" thickBot="1" x14ac:dyDescent="0.35">
      <c r="A80" s="367" t="s">
        <v>72</v>
      </c>
      <c r="B80" s="368"/>
      <c r="C80" s="368"/>
      <c r="D80" s="368"/>
      <c r="E80" s="368"/>
      <c r="F80" s="368"/>
      <c r="G80" s="368"/>
      <c r="H80" s="368"/>
      <c r="I80" s="369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44" t="s">
        <v>73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6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78" t="s">
        <v>74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80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75" t="s">
        <v>75</v>
      </c>
      <c r="B86" s="376"/>
      <c r="C86" s="376"/>
      <c r="D86" s="376"/>
      <c r="E86" s="376"/>
      <c r="F86" s="377"/>
      <c r="G86" s="377"/>
      <c r="H86" s="378"/>
      <c r="I86" s="91" t="s">
        <v>44</v>
      </c>
      <c r="J86" s="187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79" t="s">
        <v>76</v>
      </c>
      <c r="C87" s="380"/>
      <c r="D87" s="380"/>
      <c r="E87" s="380"/>
      <c r="F87" s="381"/>
      <c r="G87" s="381"/>
      <c r="H87" s="38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83" t="s">
        <v>78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86" t="s">
        <v>79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89" t="s">
        <v>23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109"/>
      <c r="M93" s="109"/>
      <c r="N93" s="110"/>
      <c r="O93" s="111">
        <f>O41</f>
        <v>15.629999999999999</v>
      </c>
    </row>
    <row r="94" spans="1:15" ht="17.399999999999999" x14ac:dyDescent="0.3">
      <c r="A94" s="392" t="s">
        <v>80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4"/>
      <c r="L94" s="109"/>
      <c r="M94" s="109"/>
      <c r="N94" s="110"/>
      <c r="O94" s="112">
        <f>O67</f>
        <v>0</v>
      </c>
    </row>
    <row r="95" spans="1:15" ht="17.399999999999999" x14ac:dyDescent="0.3">
      <c r="A95" s="392" t="s">
        <v>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4"/>
      <c r="L95" s="109"/>
      <c r="M95" s="109"/>
      <c r="N95" s="110"/>
      <c r="O95" s="113">
        <f>O74</f>
        <v>0</v>
      </c>
    </row>
    <row r="96" spans="1:15" ht="17.399999999999999" x14ac:dyDescent="0.3">
      <c r="A96" s="392" t="s">
        <v>82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4"/>
      <c r="L96" s="109"/>
      <c r="M96" s="109"/>
      <c r="N96" s="110"/>
      <c r="O96" s="114">
        <f>O81</f>
        <v>0</v>
      </c>
    </row>
    <row r="97" spans="1:15" ht="18" thickBot="1" x14ac:dyDescent="0.35">
      <c r="A97" s="395" t="s">
        <v>83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7"/>
      <c r="L97" s="109"/>
      <c r="M97" s="109"/>
      <c r="N97" s="110"/>
      <c r="O97" s="114">
        <f>O87</f>
        <v>0</v>
      </c>
    </row>
    <row r="98" spans="1:15" ht="24" thickTop="1" thickBot="1" x14ac:dyDescent="0.35">
      <c r="A98" s="370" t="s">
        <v>84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2"/>
      <c r="L98" s="115"/>
      <c r="M98" s="116"/>
      <c r="N98" s="117"/>
      <c r="O98" s="118">
        <f>SUM(O93:O97)</f>
        <v>15.629999999999999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obJ8Pt3x3X4faSMM4Z22knTX5gi6V+JYSuNYBUAkwWIGF1hnWl1wYFWKsGFOoLN82CUghl44rwf3Xs8/1WEbvA==" saltValue="2GQQsIFLWAMaY/Buw3Ld1g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7" zoomScaleNormal="100" workbookViewId="0">
      <selection activeCell="Q8" sqref="Q8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59"/>
      <c r="B1" s="260"/>
      <c r="C1" s="260"/>
      <c r="D1" s="260"/>
      <c r="E1" s="261"/>
      <c r="F1" s="268" t="s">
        <v>9</v>
      </c>
      <c r="G1" s="268"/>
      <c r="H1" s="268"/>
      <c r="I1" s="268"/>
      <c r="J1" s="268"/>
      <c r="K1" s="268"/>
      <c r="L1" s="268"/>
      <c r="M1" s="268"/>
      <c r="N1" s="268"/>
      <c r="O1" s="269"/>
    </row>
    <row r="2" spans="1:17" ht="45" customHeight="1" thickBot="1" x14ac:dyDescent="0.35">
      <c r="A2" s="262"/>
      <c r="B2" s="263"/>
      <c r="C2" s="263"/>
      <c r="D2" s="263"/>
      <c r="E2" s="264"/>
      <c r="F2" s="268" t="s">
        <v>10</v>
      </c>
      <c r="G2" s="268"/>
      <c r="H2" s="268"/>
      <c r="I2" s="268"/>
      <c r="J2" s="268"/>
      <c r="K2" s="268"/>
      <c r="L2" s="268"/>
      <c r="M2" s="268"/>
      <c r="N2" s="268"/>
      <c r="O2" s="269"/>
      <c r="Q2" s="136" t="e">
        <f ca="1">MID(CELL("nombrearchivo",'[1]PRADA QUIROGA CESAR AUGUSTO '!E10),FIND("]", CELL("nombrearchivo",'[1]PRADA QUIROGA CESAR AUGUSTO '!E10),1)+1,LEN(CELL("nombrearchivo",'[1]PRADA QUIROGA CESAR AUGUSTO '!E10))-FIND("]",CELL("nombrearchivo",'[1]PRADA QUIROGA CESAR AUGUSTO '!E10),1))</f>
        <v>#N/A</v>
      </c>
    </row>
    <row r="3" spans="1:17" ht="19.5" customHeight="1" thickBot="1" x14ac:dyDescent="0.35">
      <c r="A3" s="265"/>
      <c r="B3" s="266"/>
      <c r="C3" s="266"/>
      <c r="D3" s="266"/>
      <c r="E3" s="267"/>
      <c r="F3" s="268" t="s">
        <v>95</v>
      </c>
      <c r="G3" s="268"/>
      <c r="H3" s="268"/>
      <c r="I3" s="268"/>
      <c r="J3" s="268"/>
      <c r="K3" s="268"/>
      <c r="L3" s="268"/>
      <c r="M3" s="268"/>
      <c r="N3" s="268"/>
      <c r="O3" s="269"/>
      <c r="Q3" s="136"/>
    </row>
    <row r="4" spans="1:17" ht="15.6" x14ac:dyDescent="0.3">
      <c r="A4" s="270" t="s">
        <v>11</v>
      </c>
      <c r="B4" s="271"/>
      <c r="C4" s="271"/>
      <c r="D4" s="271"/>
      <c r="E4" s="272" t="str">
        <f>[1]GENERAL!AC$2</f>
        <v>PLANTA</v>
      </c>
      <c r="F4" s="272"/>
      <c r="G4" s="272"/>
      <c r="H4" s="137"/>
      <c r="I4" s="137"/>
      <c r="J4" s="137"/>
      <c r="K4" s="137"/>
      <c r="L4" s="137"/>
      <c r="M4" s="137"/>
      <c r="N4" s="137"/>
      <c r="O4" s="138"/>
    </row>
    <row r="5" spans="1:17" ht="15.6" x14ac:dyDescent="0.3">
      <c r="A5" s="275" t="s">
        <v>12</v>
      </c>
      <c r="B5" s="276"/>
      <c r="C5" s="276"/>
      <c r="D5" s="276"/>
      <c r="E5" s="277" t="str">
        <f>GENERAL!A$2</f>
        <v>CEA-P-04-6</v>
      </c>
      <c r="F5" s="277"/>
      <c r="G5" s="27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75" t="s">
        <v>13</v>
      </c>
      <c r="B6" s="276"/>
      <c r="C6" s="276"/>
      <c r="D6" s="276"/>
      <c r="E6" s="7" t="str">
        <f>[1]GENERAL!A$1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78" t="s">
        <v>14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7" ht="15" customHeight="1" x14ac:dyDescent="0.3">
      <c r="A9" s="281" t="s">
        <v>15</v>
      </c>
      <c r="B9" s="282"/>
      <c r="C9" s="285" t="s">
        <v>16</v>
      </c>
      <c r="D9" s="177"/>
      <c r="E9" s="287" t="s">
        <v>17</v>
      </c>
      <c r="F9" s="288"/>
      <c r="G9" s="287" t="s">
        <v>18</v>
      </c>
      <c r="H9" s="288"/>
      <c r="I9" s="290" t="s">
        <v>19</v>
      </c>
      <c r="J9" s="290" t="s">
        <v>20</v>
      </c>
      <c r="K9" s="290" t="s">
        <v>21</v>
      </c>
      <c r="L9" s="292" t="s">
        <v>22</v>
      </c>
      <c r="M9" s="294"/>
      <c r="N9" s="294"/>
      <c r="O9" s="296" t="s">
        <v>23</v>
      </c>
    </row>
    <row r="10" spans="1:17" ht="31.5" customHeight="1" thickBot="1" x14ac:dyDescent="0.35">
      <c r="A10" s="283"/>
      <c r="B10" s="284"/>
      <c r="C10" s="286"/>
      <c r="D10" s="174"/>
      <c r="E10" s="286"/>
      <c r="F10" s="289"/>
      <c r="G10" s="286"/>
      <c r="H10" s="289"/>
      <c r="I10" s="291"/>
      <c r="J10" s="291"/>
      <c r="K10" s="291"/>
      <c r="L10" s="293"/>
      <c r="M10" s="295"/>
      <c r="N10" s="295"/>
      <c r="O10" s="297"/>
    </row>
    <row r="11" spans="1:17" ht="44.25" customHeight="1" thickBot="1" x14ac:dyDescent="0.35">
      <c r="A11" s="317" t="s">
        <v>237</v>
      </c>
      <c r="B11" s="318"/>
      <c r="C11" s="175">
        <f>O15</f>
        <v>4</v>
      </c>
      <c r="D11" s="176"/>
      <c r="E11" s="273">
        <f>O17</f>
        <v>1</v>
      </c>
      <c r="F11" s="274"/>
      <c r="G11" s="273">
        <f>O19</f>
        <v>3</v>
      </c>
      <c r="H11" s="274"/>
      <c r="I11" s="19">
        <f>O21</f>
        <v>0</v>
      </c>
      <c r="J11" s="19">
        <f>O28</f>
        <v>0.12</v>
      </c>
      <c r="K11" s="19">
        <f>O33</f>
        <v>5</v>
      </c>
      <c r="L11" s="20">
        <f>O38</f>
        <v>0.5</v>
      </c>
      <c r="M11" s="21"/>
      <c r="N11" s="21"/>
      <c r="O11" s="22">
        <f>IF( SUM(C11:L11)&lt;=30,SUM(C11:L11),"EXCEDE LOS 30 PUNTOS")</f>
        <v>13.62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2" t="s">
        <v>24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25" t="s">
        <v>25</v>
      </c>
    </row>
    <row r="14" spans="1:17" ht="23.4" thickBot="1" x14ac:dyDescent="0.35">
      <c r="A14" s="308" t="s">
        <v>26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7"/>
      <c r="O14" s="24"/>
    </row>
    <row r="15" spans="1:17" ht="39.75" customHeight="1" thickBot="1" x14ac:dyDescent="0.35">
      <c r="A15" s="311" t="s">
        <v>27</v>
      </c>
      <c r="B15" s="312"/>
      <c r="C15" s="26"/>
      <c r="D15" s="313" t="s">
        <v>238</v>
      </c>
      <c r="E15" s="314"/>
      <c r="F15" s="314"/>
      <c r="G15" s="314"/>
      <c r="H15" s="314"/>
      <c r="I15" s="314"/>
      <c r="J15" s="314"/>
      <c r="K15" s="314"/>
      <c r="L15" s="314"/>
      <c r="M15" s="315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98" t="s">
        <v>28</v>
      </c>
      <c r="B17" s="299"/>
      <c r="C17" s="7"/>
      <c r="D17" s="32"/>
      <c r="E17" s="316" t="s">
        <v>239</v>
      </c>
      <c r="F17" s="300"/>
      <c r="G17" s="300"/>
      <c r="H17" s="300"/>
      <c r="I17" s="300"/>
      <c r="J17" s="300"/>
      <c r="K17" s="300"/>
      <c r="L17" s="300"/>
      <c r="M17" s="301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98" t="s">
        <v>29</v>
      </c>
      <c r="B19" s="299"/>
      <c r="C19" s="26"/>
      <c r="D19" s="181"/>
      <c r="E19" s="300" t="s">
        <v>240</v>
      </c>
      <c r="F19" s="300"/>
      <c r="G19" s="300"/>
      <c r="H19" s="300"/>
      <c r="I19" s="300"/>
      <c r="J19" s="300"/>
      <c r="K19" s="300"/>
      <c r="L19" s="300"/>
      <c r="M19" s="30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98" t="s">
        <v>30</v>
      </c>
      <c r="B21" s="299"/>
      <c r="C21" s="26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7"/>
      <c r="O21" s="28">
        <v>0</v>
      </c>
    </row>
    <row r="22" spans="1:18" ht="16.2" thickBot="1" x14ac:dyDescent="0.35">
      <c r="A22" s="34"/>
      <c r="B22" s="35"/>
      <c r="C22" s="18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2"/>
      <c r="O22" s="38"/>
    </row>
    <row r="23" spans="1:18" ht="18.600000000000001" thickTop="1" thickBot="1" x14ac:dyDescent="0.35">
      <c r="A23" s="305" t="s">
        <v>31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7"/>
      <c r="O23" s="135">
        <f>IF( SUM(O15:O21)&lt;=10,SUM(O15:O21),"EXCEDE LOS 10 PUNTOS VALIDOS")</f>
        <v>8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8" t="s">
        <v>32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7"/>
      <c r="O25" s="38"/>
    </row>
    <row r="26" spans="1:18" ht="105" customHeight="1" thickBot="1" x14ac:dyDescent="0.35">
      <c r="A26" s="311" t="s">
        <v>33</v>
      </c>
      <c r="B26" s="312"/>
      <c r="C26" s="26"/>
      <c r="D26" s="313" t="s">
        <v>241</v>
      </c>
      <c r="E26" s="314"/>
      <c r="F26" s="314"/>
      <c r="G26" s="314"/>
      <c r="H26" s="314"/>
      <c r="I26" s="314"/>
      <c r="J26" s="314"/>
      <c r="K26" s="314"/>
      <c r="L26" s="314"/>
      <c r="M26" s="315"/>
      <c r="N26" s="27"/>
      <c r="O26" s="28">
        <v>0.12</v>
      </c>
      <c r="Q26" s="41"/>
      <c r="R26" s="41"/>
    </row>
    <row r="27" spans="1:18" ht="16.2" thickBot="1" x14ac:dyDescent="0.35">
      <c r="A27" s="34"/>
      <c r="B27" s="35"/>
      <c r="C27" s="18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2"/>
      <c r="O27" s="38"/>
    </row>
    <row r="28" spans="1:18" ht="18.600000000000001" thickTop="1" thickBot="1" x14ac:dyDescent="0.35">
      <c r="A28" s="305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182"/>
      <c r="O28" s="135">
        <f>IF(O26&lt;=5,O26,"EXCEDE LOS 5 PUNTOS PERMITIDOS")</f>
        <v>0.12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8" t="s">
        <v>35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43"/>
      <c r="O30" s="38"/>
    </row>
    <row r="31" spans="1:18" ht="104.25" customHeight="1" thickBot="1" x14ac:dyDescent="0.35">
      <c r="A31" s="311" t="s">
        <v>36</v>
      </c>
      <c r="B31" s="312"/>
      <c r="C31" s="26"/>
      <c r="D31" s="313" t="s">
        <v>242</v>
      </c>
      <c r="E31" s="314"/>
      <c r="F31" s="314"/>
      <c r="G31" s="314"/>
      <c r="H31" s="314"/>
      <c r="I31" s="314"/>
      <c r="J31" s="314"/>
      <c r="K31" s="314"/>
      <c r="L31" s="314"/>
      <c r="M31" s="315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5" t="s">
        <v>37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182"/>
      <c r="O33" s="135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8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10"/>
      <c r="N35" s="7"/>
      <c r="O35" s="38"/>
    </row>
    <row r="36" spans="1:15" ht="105" customHeight="1" thickBot="1" x14ac:dyDescent="0.35">
      <c r="A36" s="298" t="s">
        <v>39</v>
      </c>
      <c r="B36" s="299"/>
      <c r="C36" s="26"/>
      <c r="D36" s="313" t="s">
        <v>243</v>
      </c>
      <c r="E36" s="314"/>
      <c r="F36" s="314"/>
      <c r="G36" s="314"/>
      <c r="H36" s="314"/>
      <c r="I36" s="314"/>
      <c r="J36" s="314"/>
      <c r="K36" s="314"/>
      <c r="L36" s="314"/>
      <c r="M36" s="315"/>
      <c r="N36" s="27"/>
      <c r="O36" s="28">
        <v>0.5</v>
      </c>
    </row>
    <row r="37" spans="1:15" ht="16.2" thickBot="1" x14ac:dyDescent="0.35">
      <c r="A37" s="34"/>
      <c r="B37" s="35"/>
      <c r="C37" s="18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2"/>
      <c r="O37" s="38"/>
    </row>
    <row r="38" spans="1:15" ht="18.600000000000001" thickTop="1" thickBot="1" x14ac:dyDescent="0.35">
      <c r="A38" s="305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  <c r="N38" s="182"/>
      <c r="O38" s="135">
        <f>IF(O36&lt;=10,O36,"EXCEDE LOS 10 PUNTOS PERMITIDOS")</f>
        <v>0.5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9" t="s">
        <v>23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  <c r="N41" s="46"/>
      <c r="O41" s="47">
        <f>IF((O23+O28+O33+O38)&lt;=30,(O23+O28+O33+O38),"ERROR EXCEDE LOS 30 PUNTOS")</f>
        <v>13.62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78" t="s">
        <v>42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25" t="s">
        <v>43</v>
      </c>
      <c r="B58" s="326"/>
      <c r="C58" s="326"/>
      <c r="D58" s="326"/>
      <c r="E58" s="326"/>
      <c r="F58" s="328"/>
      <c r="G58" s="328"/>
      <c r="H58" s="329"/>
      <c r="I58" s="51" t="s">
        <v>44</v>
      </c>
      <c r="J58" s="52" t="s">
        <v>45</v>
      </c>
      <c r="K58" s="178" t="s">
        <v>46</v>
      </c>
      <c r="L58" s="54" t="s">
        <v>47</v>
      </c>
      <c r="M58" s="179"/>
      <c r="N58" s="7"/>
      <c r="O58" s="55" t="s">
        <v>48</v>
      </c>
    </row>
    <row r="59" spans="1:15" ht="41.25" customHeight="1" thickTop="1" thickBot="1" x14ac:dyDescent="0.35">
      <c r="A59" s="56">
        <v>1</v>
      </c>
      <c r="B59" s="330" t="s">
        <v>49</v>
      </c>
      <c r="C59" s="330"/>
      <c r="D59" s="330"/>
      <c r="E59" s="330"/>
      <c r="F59" s="331"/>
      <c r="G59" s="331"/>
      <c r="H59" s="33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1.25" customHeight="1" thickTop="1" thickBot="1" x14ac:dyDescent="0.35">
      <c r="A60" s="61">
        <v>2</v>
      </c>
      <c r="B60" s="332" t="s">
        <v>51</v>
      </c>
      <c r="C60" s="333"/>
      <c r="D60" s="333"/>
      <c r="E60" s="333"/>
      <c r="F60" s="334"/>
      <c r="G60" s="334"/>
      <c r="H60" s="33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1.25" customHeight="1" thickTop="1" thickBot="1" x14ac:dyDescent="0.35">
      <c r="A61" s="61">
        <v>3</v>
      </c>
      <c r="B61" s="333" t="s">
        <v>52</v>
      </c>
      <c r="C61" s="333"/>
      <c r="D61" s="333"/>
      <c r="E61" s="333"/>
      <c r="F61" s="334"/>
      <c r="G61" s="334"/>
      <c r="H61" s="33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1.25" customHeight="1" thickTop="1" thickBot="1" x14ac:dyDescent="0.35">
      <c r="A62" s="61">
        <v>4</v>
      </c>
      <c r="B62" s="333" t="s">
        <v>54</v>
      </c>
      <c r="C62" s="333"/>
      <c r="D62" s="333"/>
      <c r="E62" s="333"/>
      <c r="F62" s="334"/>
      <c r="G62" s="334"/>
      <c r="H62" s="33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1.25" customHeight="1" thickTop="1" thickBot="1" x14ac:dyDescent="0.35">
      <c r="A63" s="61">
        <v>5</v>
      </c>
      <c r="B63" s="333" t="s">
        <v>55</v>
      </c>
      <c r="C63" s="333"/>
      <c r="D63" s="333"/>
      <c r="E63" s="333"/>
      <c r="F63" s="334"/>
      <c r="G63" s="334"/>
      <c r="H63" s="33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1.25" customHeight="1" thickTop="1" thickBot="1" x14ac:dyDescent="0.35">
      <c r="A64" s="61">
        <v>6</v>
      </c>
      <c r="B64" s="333" t="s">
        <v>56</v>
      </c>
      <c r="C64" s="333"/>
      <c r="D64" s="333"/>
      <c r="E64" s="333"/>
      <c r="F64" s="334"/>
      <c r="G64" s="334"/>
      <c r="H64" s="33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1.25" customHeight="1" thickTop="1" thickBot="1" x14ac:dyDescent="0.35">
      <c r="A65" s="65">
        <v>7</v>
      </c>
      <c r="B65" s="335" t="s">
        <v>58</v>
      </c>
      <c r="C65" s="335"/>
      <c r="D65" s="335"/>
      <c r="E65" s="335"/>
      <c r="F65" s="336"/>
      <c r="G65" s="336"/>
      <c r="H65" s="33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41.25" customHeight="1" thickBot="1" x14ac:dyDescent="0.35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25" t="s">
        <v>61</v>
      </c>
      <c r="B69" s="326"/>
      <c r="C69" s="326"/>
      <c r="D69" s="326"/>
      <c r="E69" s="326"/>
      <c r="F69" s="326"/>
      <c r="G69" s="326"/>
      <c r="H69" s="327"/>
      <c r="I69" s="76" t="s">
        <v>44</v>
      </c>
      <c r="J69" s="52" t="s">
        <v>45</v>
      </c>
      <c r="K69" s="178" t="s">
        <v>46</v>
      </c>
      <c r="L69" s="54" t="s">
        <v>47</v>
      </c>
      <c r="M69" s="179"/>
      <c r="N69" s="7"/>
      <c r="O69" s="55" t="s">
        <v>48</v>
      </c>
    </row>
    <row r="70" spans="1:15" ht="42" customHeight="1" thickTop="1" thickBot="1" x14ac:dyDescent="0.35">
      <c r="A70" s="56">
        <v>1</v>
      </c>
      <c r="B70" s="347" t="s">
        <v>62</v>
      </c>
      <c r="C70" s="347"/>
      <c r="D70" s="347"/>
      <c r="E70" s="347"/>
      <c r="F70" s="331"/>
      <c r="G70" s="331"/>
      <c r="H70" s="33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42" customHeight="1" thickTop="1" thickBot="1" x14ac:dyDescent="0.35">
      <c r="A71" s="61">
        <v>2</v>
      </c>
      <c r="B71" s="332" t="s">
        <v>64</v>
      </c>
      <c r="C71" s="332"/>
      <c r="D71" s="332"/>
      <c r="E71" s="332"/>
      <c r="F71" s="334"/>
      <c r="G71" s="334"/>
      <c r="H71" s="33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42" customHeight="1" thickTop="1" thickBot="1" x14ac:dyDescent="0.35">
      <c r="A72" s="65">
        <v>3</v>
      </c>
      <c r="B72" s="348" t="s">
        <v>65</v>
      </c>
      <c r="C72" s="348"/>
      <c r="D72" s="348"/>
      <c r="E72" s="348"/>
      <c r="F72" s="336"/>
      <c r="G72" s="336"/>
      <c r="H72" s="33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42" customHeight="1" thickTop="1" thickBot="1" x14ac:dyDescent="0.35">
      <c r="A73" s="42"/>
      <c r="B73" s="311" t="s">
        <v>66</v>
      </c>
      <c r="C73" s="349"/>
      <c r="D73" s="349"/>
      <c r="E73" s="349"/>
      <c r="F73" s="349"/>
      <c r="G73" s="349"/>
      <c r="H73" s="349"/>
      <c r="I73" s="31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50" t="s">
        <v>67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2"/>
      <c r="M74" s="80"/>
      <c r="N74" s="43"/>
      <c r="O74" s="75">
        <f>O73/3</f>
        <v>0</v>
      </c>
    </row>
    <row r="75" spans="1:15" ht="18.600000000000001" thickTop="1" thickBot="1" x14ac:dyDescent="0.35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5"/>
      <c r="M75" s="80"/>
      <c r="N75" s="43"/>
      <c r="O75" s="180"/>
    </row>
    <row r="76" spans="1:15" ht="27" thickBot="1" x14ac:dyDescent="0.35">
      <c r="A76" s="356" t="s">
        <v>68</v>
      </c>
      <c r="B76" s="357"/>
      <c r="C76" s="357"/>
      <c r="D76" s="357"/>
      <c r="E76" s="357"/>
      <c r="F76" s="357"/>
      <c r="G76" s="357"/>
      <c r="H76" s="358"/>
      <c r="I76" s="91" t="s">
        <v>44</v>
      </c>
      <c r="J76" s="55" t="s">
        <v>45</v>
      </c>
      <c r="K76" s="179"/>
      <c r="L76" s="179"/>
      <c r="M76" s="80"/>
      <c r="N76" s="43"/>
      <c r="O76" s="92" t="s">
        <v>48</v>
      </c>
    </row>
    <row r="77" spans="1:15" ht="42.75" customHeight="1" thickBot="1" x14ac:dyDescent="0.35">
      <c r="A77" s="93">
        <v>1</v>
      </c>
      <c r="B77" s="359" t="s">
        <v>69</v>
      </c>
      <c r="C77" s="359"/>
      <c r="D77" s="359"/>
      <c r="E77" s="359"/>
      <c r="F77" s="360"/>
      <c r="G77" s="361"/>
      <c r="H77" s="36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42.75" customHeight="1" thickBot="1" x14ac:dyDescent="0.35">
      <c r="A78" s="61">
        <v>2</v>
      </c>
      <c r="B78" s="332" t="s">
        <v>70</v>
      </c>
      <c r="C78" s="332"/>
      <c r="D78" s="332"/>
      <c r="E78" s="332"/>
      <c r="F78" s="334"/>
      <c r="G78" s="363"/>
      <c r="H78" s="364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42.75" customHeight="1" thickBot="1" x14ac:dyDescent="0.35">
      <c r="A79" s="65">
        <v>3</v>
      </c>
      <c r="B79" s="348" t="s">
        <v>71</v>
      </c>
      <c r="C79" s="348"/>
      <c r="D79" s="348"/>
      <c r="E79" s="348"/>
      <c r="F79" s="336"/>
      <c r="G79" s="365"/>
      <c r="H79" s="366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42.75" customHeight="1" thickBot="1" x14ac:dyDescent="0.35">
      <c r="A80" s="367" t="s">
        <v>72</v>
      </c>
      <c r="B80" s="368"/>
      <c r="C80" s="368"/>
      <c r="D80" s="368"/>
      <c r="E80" s="368"/>
      <c r="F80" s="368"/>
      <c r="G80" s="368"/>
      <c r="H80" s="368"/>
      <c r="I80" s="369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44" t="s">
        <v>73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6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78" t="s">
        <v>74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80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75" t="s">
        <v>75</v>
      </c>
      <c r="B86" s="376"/>
      <c r="C86" s="376"/>
      <c r="D86" s="376"/>
      <c r="E86" s="376"/>
      <c r="F86" s="377"/>
      <c r="G86" s="377"/>
      <c r="H86" s="378"/>
      <c r="I86" s="91" t="s">
        <v>44</v>
      </c>
      <c r="J86" s="179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79" t="s">
        <v>76</v>
      </c>
      <c r="C87" s="380"/>
      <c r="D87" s="380"/>
      <c r="E87" s="380"/>
      <c r="F87" s="381"/>
      <c r="G87" s="381"/>
      <c r="H87" s="38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83" t="s">
        <v>78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86" t="s">
        <v>79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89" t="s">
        <v>23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109"/>
      <c r="M93" s="109"/>
      <c r="N93" s="110"/>
      <c r="O93" s="111">
        <f>O41</f>
        <v>13.62</v>
      </c>
    </row>
    <row r="94" spans="1:15" ht="17.399999999999999" x14ac:dyDescent="0.3">
      <c r="A94" s="392" t="s">
        <v>80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4"/>
      <c r="L94" s="109"/>
      <c r="M94" s="109"/>
      <c r="N94" s="110"/>
      <c r="O94" s="112">
        <f>O67</f>
        <v>0</v>
      </c>
    </row>
    <row r="95" spans="1:15" ht="17.399999999999999" x14ac:dyDescent="0.3">
      <c r="A95" s="392" t="s">
        <v>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4"/>
      <c r="L95" s="109"/>
      <c r="M95" s="109"/>
      <c r="N95" s="110"/>
      <c r="O95" s="113">
        <f>O74</f>
        <v>0</v>
      </c>
    </row>
    <row r="96" spans="1:15" ht="17.399999999999999" x14ac:dyDescent="0.3">
      <c r="A96" s="392" t="s">
        <v>82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4"/>
      <c r="L96" s="109"/>
      <c r="M96" s="109"/>
      <c r="N96" s="110"/>
      <c r="O96" s="114">
        <f>O81</f>
        <v>0</v>
      </c>
    </row>
    <row r="97" spans="1:15" ht="18" thickBot="1" x14ac:dyDescent="0.35">
      <c r="A97" s="395" t="s">
        <v>83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7"/>
      <c r="L97" s="109"/>
      <c r="M97" s="109"/>
      <c r="N97" s="110"/>
      <c r="O97" s="114">
        <f>O87</f>
        <v>0</v>
      </c>
    </row>
    <row r="98" spans="1:15" ht="24" thickTop="1" thickBot="1" x14ac:dyDescent="0.35">
      <c r="A98" s="370" t="s">
        <v>84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2"/>
      <c r="L98" s="115"/>
      <c r="M98" s="116"/>
      <c r="N98" s="117"/>
      <c r="O98" s="118">
        <f>SUM(O93:O97)</f>
        <v>13.62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3ojETAr9rxsTBYqKsAlWXuJqgH33G95EwMbWDJHC0v261KAChT8rIQp2AKzIGLwTWUx1cqlJq1DKbcR79foaOw==" saltValue="HvW9XtTGXHaE/mSdHCF7I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Q19" sqref="Q19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59"/>
      <c r="B1" s="260"/>
      <c r="C1" s="260"/>
      <c r="D1" s="260"/>
      <c r="E1" s="261"/>
      <c r="F1" s="268" t="s">
        <v>9</v>
      </c>
      <c r="G1" s="268"/>
      <c r="H1" s="268"/>
      <c r="I1" s="268"/>
      <c r="J1" s="268"/>
      <c r="K1" s="268"/>
      <c r="L1" s="268"/>
      <c r="M1" s="268"/>
      <c r="N1" s="268"/>
      <c r="O1" s="269"/>
    </row>
    <row r="2" spans="1:17" ht="45" customHeight="1" thickBot="1" x14ac:dyDescent="0.35">
      <c r="A2" s="262"/>
      <c r="B2" s="263"/>
      <c r="C2" s="263"/>
      <c r="D2" s="263"/>
      <c r="E2" s="264"/>
      <c r="F2" s="268" t="s">
        <v>10</v>
      </c>
      <c r="G2" s="268"/>
      <c r="H2" s="268"/>
      <c r="I2" s="268"/>
      <c r="J2" s="268"/>
      <c r="K2" s="268"/>
      <c r="L2" s="268"/>
      <c r="M2" s="268"/>
      <c r="N2" s="268"/>
      <c r="O2" s="269"/>
      <c r="Q2" s="136" t="str">
        <f ca="1">MID(CELL("nombrearchivo",'CACERES CASTAÑEDA CARLOS ARTURO'!E10),FIND("]", CELL("nombrearchivo",'CACERES CASTAÑEDA CARLOS ARTURO'!E10),1)+1,LEN(CELL("nombrearchivo",'CACERES CASTAÑEDA CARLOS ARTURO'!E10))-FIND("]",CELL("nombrearchivo",'CACERES CASTAÑEDA CARLOS ARTURO'!E10),1))</f>
        <v>CACERES CASTAÑEDA CARLOS ARTURO</v>
      </c>
    </row>
    <row r="3" spans="1:17" ht="19.5" customHeight="1" thickBot="1" x14ac:dyDescent="0.35">
      <c r="A3" s="265"/>
      <c r="B3" s="266"/>
      <c r="C3" s="266"/>
      <c r="D3" s="266"/>
      <c r="E3" s="267"/>
      <c r="F3" s="268" t="s">
        <v>95</v>
      </c>
      <c r="G3" s="268"/>
      <c r="H3" s="268"/>
      <c r="I3" s="268"/>
      <c r="J3" s="268"/>
      <c r="K3" s="268"/>
      <c r="L3" s="268"/>
      <c r="M3" s="268"/>
      <c r="N3" s="268"/>
      <c r="O3" s="269"/>
      <c r="Q3" s="136"/>
    </row>
    <row r="4" spans="1:17" ht="15.6" x14ac:dyDescent="0.3">
      <c r="A4" s="270" t="s">
        <v>11</v>
      </c>
      <c r="B4" s="271"/>
      <c r="C4" s="271"/>
      <c r="D4" s="271"/>
      <c r="E4" s="272" t="str">
        <f>GENERAL!AC$2</f>
        <v>PLANTA</v>
      </c>
      <c r="F4" s="272"/>
      <c r="G4" s="272"/>
      <c r="H4" s="137"/>
      <c r="I4" s="137"/>
      <c r="J4" s="137"/>
      <c r="K4" s="137"/>
      <c r="L4" s="137"/>
      <c r="M4" s="137"/>
      <c r="N4" s="137"/>
      <c r="O4" s="138"/>
    </row>
    <row r="5" spans="1:17" ht="15.6" x14ac:dyDescent="0.3">
      <c r="A5" s="275" t="s">
        <v>12</v>
      </c>
      <c r="B5" s="276"/>
      <c r="C5" s="276"/>
      <c r="D5" s="276"/>
      <c r="E5" s="277" t="str">
        <f>GENERAL!A$2</f>
        <v>CEA-P-04-6</v>
      </c>
      <c r="F5" s="277"/>
      <c r="G5" s="27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75" t="s">
        <v>13</v>
      </c>
      <c r="B6" s="276"/>
      <c r="C6" s="276"/>
      <c r="D6" s="276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78" t="s">
        <v>14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7" ht="15" customHeight="1" x14ac:dyDescent="0.3">
      <c r="A9" s="281" t="s">
        <v>15</v>
      </c>
      <c r="B9" s="282"/>
      <c r="C9" s="285" t="s">
        <v>16</v>
      </c>
      <c r="D9" s="14"/>
      <c r="E9" s="287" t="s">
        <v>17</v>
      </c>
      <c r="F9" s="288"/>
      <c r="G9" s="287" t="s">
        <v>18</v>
      </c>
      <c r="H9" s="288"/>
      <c r="I9" s="290" t="s">
        <v>19</v>
      </c>
      <c r="J9" s="290" t="s">
        <v>20</v>
      </c>
      <c r="K9" s="290" t="s">
        <v>21</v>
      </c>
      <c r="L9" s="292" t="s">
        <v>22</v>
      </c>
      <c r="M9" s="294"/>
      <c r="N9" s="294"/>
      <c r="O9" s="296" t="s">
        <v>23</v>
      </c>
    </row>
    <row r="10" spans="1:17" ht="31.5" customHeight="1" thickBot="1" x14ac:dyDescent="0.35">
      <c r="A10" s="283"/>
      <c r="B10" s="284"/>
      <c r="C10" s="286"/>
      <c r="D10" s="16"/>
      <c r="E10" s="286"/>
      <c r="F10" s="289"/>
      <c r="G10" s="286"/>
      <c r="H10" s="289"/>
      <c r="I10" s="291"/>
      <c r="J10" s="291"/>
      <c r="K10" s="291"/>
      <c r="L10" s="293"/>
      <c r="M10" s="295"/>
      <c r="N10" s="295"/>
      <c r="O10" s="297"/>
    </row>
    <row r="11" spans="1:17" ht="44.25" customHeight="1" thickBot="1" x14ac:dyDescent="0.35">
      <c r="A11" s="317" t="s">
        <v>244</v>
      </c>
      <c r="B11" s="318"/>
      <c r="C11" s="17">
        <f>O15</f>
        <v>4</v>
      </c>
      <c r="D11" s="18"/>
      <c r="E11" s="273">
        <f>O17</f>
        <v>0</v>
      </c>
      <c r="F11" s="274"/>
      <c r="G11" s="273">
        <f>O19</f>
        <v>3</v>
      </c>
      <c r="H11" s="274"/>
      <c r="I11" s="19">
        <v>0</v>
      </c>
      <c r="J11" s="19">
        <v>5</v>
      </c>
      <c r="K11" s="19">
        <v>5</v>
      </c>
      <c r="L11" s="20">
        <v>0.5</v>
      </c>
      <c r="M11" s="21"/>
      <c r="N11" s="21"/>
      <c r="O11" s="22">
        <f>IF( SUM(C11:L11)&lt;=30,SUM(C11:L11),"EXCEDE LOS 30 PUNTOS")</f>
        <v>17.5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2" t="s">
        <v>24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25" t="s">
        <v>25</v>
      </c>
    </row>
    <row r="14" spans="1:17" ht="23.4" thickBot="1" x14ac:dyDescent="0.35">
      <c r="A14" s="308" t="s">
        <v>26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7"/>
      <c r="O14" s="24"/>
    </row>
    <row r="15" spans="1:17" ht="31.5" customHeight="1" thickBot="1" x14ac:dyDescent="0.35">
      <c r="A15" s="311" t="s">
        <v>27</v>
      </c>
      <c r="B15" s="312"/>
      <c r="C15" s="26"/>
      <c r="D15" s="313" t="s">
        <v>187</v>
      </c>
      <c r="E15" s="314"/>
      <c r="F15" s="314"/>
      <c r="G15" s="314"/>
      <c r="H15" s="314"/>
      <c r="I15" s="314"/>
      <c r="J15" s="314"/>
      <c r="K15" s="314"/>
      <c r="L15" s="314"/>
      <c r="M15" s="315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98" t="s">
        <v>28</v>
      </c>
      <c r="B17" s="299"/>
      <c r="C17" s="7"/>
      <c r="D17" s="32"/>
      <c r="E17" s="316"/>
      <c r="F17" s="300"/>
      <c r="G17" s="300"/>
      <c r="H17" s="300"/>
      <c r="I17" s="300"/>
      <c r="J17" s="300"/>
      <c r="K17" s="300"/>
      <c r="L17" s="300"/>
      <c r="M17" s="301"/>
      <c r="N17" s="27"/>
      <c r="O17" s="28"/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98" t="s">
        <v>29</v>
      </c>
      <c r="B19" s="299"/>
      <c r="C19" s="26"/>
      <c r="D19" s="33"/>
      <c r="E19" s="300" t="s">
        <v>189</v>
      </c>
      <c r="F19" s="300"/>
      <c r="G19" s="300"/>
      <c r="H19" s="300"/>
      <c r="I19" s="300"/>
      <c r="J19" s="300"/>
      <c r="K19" s="300"/>
      <c r="L19" s="300"/>
      <c r="M19" s="30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98" t="s">
        <v>30</v>
      </c>
      <c r="B21" s="299"/>
      <c r="C21" s="26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05" t="s">
        <v>31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7"/>
      <c r="O23" s="135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8" t="s">
        <v>32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7"/>
      <c r="O25" s="38"/>
    </row>
    <row r="26" spans="1:18" ht="105" customHeight="1" thickBot="1" x14ac:dyDescent="0.35">
      <c r="A26" s="311" t="s">
        <v>33</v>
      </c>
      <c r="B26" s="312"/>
      <c r="C26" s="26"/>
      <c r="D26" s="313" t="s">
        <v>245</v>
      </c>
      <c r="E26" s="314"/>
      <c r="F26" s="314"/>
      <c r="G26" s="314"/>
      <c r="H26" s="314"/>
      <c r="I26" s="314"/>
      <c r="J26" s="314"/>
      <c r="K26" s="314"/>
      <c r="L26" s="314"/>
      <c r="M26" s="315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05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36"/>
      <c r="O28" s="135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8" t="s">
        <v>35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43"/>
      <c r="O30" s="38"/>
    </row>
    <row r="31" spans="1:18" ht="104.25" customHeight="1" thickBot="1" x14ac:dyDescent="0.35">
      <c r="A31" s="311" t="s">
        <v>36</v>
      </c>
      <c r="B31" s="312"/>
      <c r="C31" s="26"/>
      <c r="D31" s="313" t="s">
        <v>247</v>
      </c>
      <c r="E31" s="314"/>
      <c r="F31" s="314"/>
      <c r="G31" s="314"/>
      <c r="H31" s="314"/>
      <c r="I31" s="314"/>
      <c r="J31" s="314"/>
      <c r="K31" s="314"/>
      <c r="L31" s="314"/>
      <c r="M31" s="315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5" t="s">
        <v>37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36"/>
      <c r="O33" s="135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8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10"/>
      <c r="N35" s="7"/>
      <c r="O35" s="38"/>
    </row>
    <row r="36" spans="1:15" ht="105" customHeight="1" thickBot="1" x14ac:dyDescent="0.35">
      <c r="A36" s="298" t="s">
        <v>39</v>
      </c>
      <c r="B36" s="299"/>
      <c r="C36" s="26"/>
      <c r="D36" s="313" t="s">
        <v>246</v>
      </c>
      <c r="E36" s="314"/>
      <c r="F36" s="314"/>
      <c r="G36" s="314"/>
      <c r="H36" s="314"/>
      <c r="I36" s="314"/>
      <c r="J36" s="314"/>
      <c r="K36" s="314"/>
      <c r="L36" s="314"/>
      <c r="M36" s="315"/>
      <c r="N36" s="27"/>
      <c r="O36" s="28">
        <v>0.5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05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  <c r="N38" s="36"/>
      <c r="O38" s="135">
        <f>IF(O36&lt;=10,O36,"EXCEDE LOS 10 PUNTOS PERMITIDOS")</f>
        <v>0.5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9" t="s">
        <v>23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  <c r="N41" s="46"/>
      <c r="O41" s="47">
        <f>IF((O23+O28+O33+O38)&lt;=30,(O23+O28+O33+O38),"ERROR EXCEDE LOS 30 PUNTOS")</f>
        <v>17.5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78" t="s">
        <v>42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25" t="s">
        <v>43</v>
      </c>
      <c r="B58" s="326"/>
      <c r="C58" s="326"/>
      <c r="D58" s="326"/>
      <c r="E58" s="326"/>
      <c r="F58" s="328"/>
      <c r="G58" s="328"/>
      <c r="H58" s="329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45.75" customHeight="1" thickTop="1" thickBot="1" x14ac:dyDescent="0.35">
      <c r="A59" s="56">
        <v>1</v>
      </c>
      <c r="B59" s="330" t="s">
        <v>49</v>
      </c>
      <c r="C59" s="330"/>
      <c r="D59" s="330"/>
      <c r="E59" s="330"/>
      <c r="F59" s="331"/>
      <c r="G59" s="331"/>
      <c r="H59" s="33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5.75" customHeight="1" thickTop="1" thickBot="1" x14ac:dyDescent="0.35">
      <c r="A60" s="61">
        <v>2</v>
      </c>
      <c r="B60" s="332" t="s">
        <v>51</v>
      </c>
      <c r="C60" s="333"/>
      <c r="D60" s="333"/>
      <c r="E60" s="333"/>
      <c r="F60" s="334"/>
      <c r="G60" s="334"/>
      <c r="H60" s="33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5.75" customHeight="1" thickTop="1" thickBot="1" x14ac:dyDescent="0.35">
      <c r="A61" s="61">
        <v>3</v>
      </c>
      <c r="B61" s="333" t="s">
        <v>52</v>
      </c>
      <c r="C61" s="333"/>
      <c r="D61" s="333"/>
      <c r="E61" s="333"/>
      <c r="F61" s="334"/>
      <c r="G61" s="334"/>
      <c r="H61" s="33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5.75" customHeight="1" thickTop="1" thickBot="1" x14ac:dyDescent="0.35">
      <c r="A62" s="61">
        <v>4</v>
      </c>
      <c r="B62" s="333" t="s">
        <v>54</v>
      </c>
      <c r="C62" s="333"/>
      <c r="D62" s="333"/>
      <c r="E62" s="333"/>
      <c r="F62" s="334"/>
      <c r="G62" s="334"/>
      <c r="H62" s="33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5.75" customHeight="1" thickTop="1" thickBot="1" x14ac:dyDescent="0.35">
      <c r="A63" s="61">
        <v>5</v>
      </c>
      <c r="B63" s="333" t="s">
        <v>55</v>
      </c>
      <c r="C63" s="333"/>
      <c r="D63" s="333"/>
      <c r="E63" s="333"/>
      <c r="F63" s="334"/>
      <c r="G63" s="334"/>
      <c r="H63" s="33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5.75" customHeight="1" thickTop="1" thickBot="1" x14ac:dyDescent="0.35">
      <c r="A64" s="61">
        <v>6</v>
      </c>
      <c r="B64" s="333" t="s">
        <v>56</v>
      </c>
      <c r="C64" s="333"/>
      <c r="D64" s="333"/>
      <c r="E64" s="333"/>
      <c r="F64" s="334"/>
      <c r="G64" s="334"/>
      <c r="H64" s="33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5.75" customHeight="1" thickTop="1" thickBot="1" x14ac:dyDescent="0.35">
      <c r="A65" s="65">
        <v>7</v>
      </c>
      <c r="B65" s="335" t="s">
        <v>58</v>
      </c>
      <c r="C65" s="335"/>
      <c r="D65" s="335"/>
      <c r="E65" s="335"/>
      <c r="F65" s="336"/>
      <c r="G65" s="336"/>
      <c r="H65" s="33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25" t="s">
        <v>61</v>
      </c>
      <c r="B69" s="326"/>
      <c r="C69" s="326"/>
      <c r="D69" s="326"/>
      <c r="E69" s="326"/>
      <c r="F69" s="326"/>
      <c r="G69" s="326"/>
      <c r="H69" s="327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33.75" customHeight="1" thickTop="1" thickBot="1" x14ac:dyDescent="0.35">
      <c r="A70" s="56">
        <v>1</v>
      </c>
      <c r="B70" s="347" t="s">
        <v>62</v>
      </c>
      <c r="C70" s="347"/>
      <c r="D70" s="347"/>
      <c r="E70" s="347"/>
      <c r="F70" s="331"/>
      <c r="G70" s="331"/>
      <c r="H70" s="33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33.75" customHeight="1" thickTop="1" thickBot="1" x14ac:dyDescent="0.35">
      <c r="A71" s="61">
        <v>2</v>
      </c>
      <c r="B71" s="332" t="s">
        <v>64</v>
      </c>
      <c r="C71" s="332"/>
      <c r="D71" s="332"/>
      <c r="E71" s="332"/>
      <c r="F71" s="334"/>
      <c r="G71" s="334"/>
      <c r="H71" s="33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33.75" customHeight="1" thickTop="1" thickBot="1" x14ac:dyDescent="0.35">
      <c r="A72" s="65">
        <v>3</v>
      </c>
      <c r="B72" s="348" t="s">
        <v>65</v>
      </c>
      <c r="C72" s="348"/>
      <c r="D72" s="348"/>
      <c r="E72" s="348"/>
      <c r="F72" s="336"/>
      <c r="G72" s="336"/>
      <c r="H72" s="33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311" t="s">
        <v>66</v>
      </c>
      <c r="C73" s="349"/>
      <c r="D73" s="349"/>
      <c r="E73" s="349"/>
      <c r="F73" s="349"/>
      <c r="G73" s="349"/>
      <c r="H73" s="349"/>
      <c r="I73" s="31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50" t="s">
        <v>67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2"/>
      <c r="M74" s="80"/>
      <c r="N74" s="43"/>
      <c r="O74" s="75">
        <f>O73/3</f>
        <v>0</v>
      </c>
    </row>
    <row r="75" spans="1:15" ht="18.600000000000001" thickTop="1" thickBot="1" x14ac:dyDescent="0.35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5"/>
      <c r="M75" s="80"/>
      <c r="N75" s="43"/>
      <c r="O75" s="90"/>
    </row>
    <row r="76" spans="1:15" ht="27" thickBot="1" x14ac:dyDescent="0.35">
      <c r="A76" s="356" t="s">
        <v>68</v>
      </c>
      <c r="B76" s="357"/>
      <c r="C76" s="357"/>
      <c r="D76" s="357"/>
      <c r="E76" s="357"/>
      <c r="F76" s="357"/>
      <c r="G76" s="357"/>
      <c r="H76" s="358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6" customHeight="1" thickBot="1" x14ac:dyDescent="0.35">
      <c r="A77" s="93">
        <v>1</v>
      </c>
      <c r="B77" s="359" t="s">
        <v>69</v>
      </c>
      <c r="C77" s="359"/>
      <c r="D77" s="359"/>
      <c r="E77" s="359"/>
      <c r="F77" s="360"/>
      <c r="G77" s="361"/>
      <c r="H77" s="36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5">
      <c r="A78" s="61">
        <v>2</v>
      </c>
      <c r="B78" s="332" t="s">
        <v>70</v>
      </c>
      <c r="C78" s="332"/>
      <c r="D78" s="332"/>
      <c r="E78" s="332"/>
      <c r="F78" s="334"/>
      <c r="G78" s="363"/>
      <c r="H78" s="364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5">
      <c r="A79" s="65">
        <v>3</v>
      </c>
      <c r="B79" s="348" t="s">
        <v>71</v>
      </c>
      <c r="C79" s="348"/>
      <c r="D79" s="348"/>
      <c r="E79" s="348"/>
      <c r="F79" s="336"/>
      <c r="G79" s="365"/>
      <c r="H79" s="366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67" t="s">
        <v>72</v>
      </c>
      <c r="B80" s="368"/>
      <c r="C80" s="368"/>
      <c r="D80" s="368"/>
      <c r="E80" s="368"/>
      <c r="F80" s="368"/>
      <c r="G80" s="368"/>
      <c r="H80" s="368"/>
      <c r="I80" s="369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44" t="s">
        <v>73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6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78" t="s">
        <v>74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80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75" t="s">
        <v>75</v>
      </c>
      <c r="B86" s="376"/>
      <c r="C86" s="376"/>
      <c r="D86" s="376"/>
      <c r="E86" s="376"/>
      <c r="F86" s="377"/>
      <c r="G86" s="377"/>
      <c r="H86" s="378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79" t="s">
        <v>76</v>
      </c>
      <c r="C87" s="380"/>
      <c r="D87" s="380"/>
      <c r="E87" s="380"/>
      <c r="F87" s="381"/>
      <c r="G87" s="381"/>
      <c r="H87" s="38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83" t="s">
        <v>78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86" t="s">
        <v>79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89" t="s">
        <v>23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109"/>
      <c r="M93" s="109"/>
      <c r="N93" s="110"/>
      <c r="O93" s="111">
        <f>O41</f>
        <v>17.5</v>
      </c>
    </row>
    <row r="94" spans="1:15" ht="17.399999999999999" x14ac:dyDescent="0.3">
      <c r="A94" s="392" t="s">
        <v>80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4"/>
      <c r="L94" s="109"/>
      <c r="M94" s="109"/>
      <c r="N94" s="110"/>
      <c r="O94" s="112">
        <f>O67</f>
        <v>0</v>
      </c>
    </row>
    <row r="95" spans="1:15" ht="17.399999999999999" x14ac:dyDescent="0.3">
      <c r="A95" s="392" t="s">
        <v>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4"/>
      <c r="L95" s="109"/>
      <c r="M95" s="109"/>
      <c r="N95" s="110"/>
      <c r="O95" s="113">
        <f>O74</f>
        <v>0</v>
      </c>
    </row>
    <row r="96" spans="1:15" ht="17.399999999999999" x14ac:dyDescent="0.3">
      <c r="A96" s="392" t="s">
        <v>82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4"/>
      <c r="L96" s="109"/>
      <c r="M96" s="109"/>
      <c r="N96" s="110"/>
      <c r="O96" s="114">
        <f>O81</f>
        <v>0</v>
      </c>
    </row>
    <row r="97" spans="1:15" ht="18" thickBot="1" x14ac:dyDescent="0.35">
      <c r="A97" s="395" t="s">
        <v>83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7"/>
      <c r="L97" s="109"/>
      <c r="M97" s="109"/>
      <c r="N97" s="110"/>
      <c r="O97" s="114">
        <f>O87</f>
        <v>0</v>
      </c>
    </row>
    <row r="98" spans="1:15" ht="24" thickTop="1" thickBot="1" x14ac:dyDescent="0.35">
      <c r="A98" s="370" t="s">
        <v>84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2"/>
      <c r="L98" s="115"/>
      <c r="M98" s="116"/>
      <c r="N98" s="117"/>
      <c r="O98" s="118">
        <f>SUM(O93:O97)</f>
        <v>17.5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0PNiYDxbL65flqx7IgXJZsIWPwTvvsw/W7cZDi/p8yH6/Hp1mHJanxtkXEo/S38W+7F7CUcZo8iBZfuSRX+lPQ==" saltValue="sT9AYznzqoxgNtzQ8XPLQQ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EVALUACION PERFIL </vt:lpstr>
      <vt:lpstr>MONCADA MARROQUIN MARIA ELVIA </vt:lpstr>
      <vt:lpstr>PRADA QUIROGA CESAR AUGUSTO </vt:lpstr>
      <vt:lpstr>CACERES CASTAÑEDA CARLOS ARTURO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2015-04-08T01:45:02Z</dcterms:modified>
</cp:coreProperties>
</file>