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4. Facultad de ciencias economicas y administrativas\"/>
    </mc:Choice>
  </mc:AlternateContent>
  <workbookProtection workbookAlgorithmName="SHA-512" workbookHashValue="FzSkg276rcDo3D0tT2S+EYDwydi2GI5HM9buzMbxZ0Ac9yEdwl+o/F5RfzULGagSj/ynWu+u73uzzMDRs9EXsQ==" workbookSaltValue="JNSez9lDQY5JOV77LS1Fwg==" workbookSpinCount="100000" lockStructure="1"/>
  <bookViews>
    <workbookView xWindow="0" yWindow="0" windowWidth="23040" windowHeight="9120" tabRatio="500" firstSheet="1" activeTab="1"/>
  </bookViews>
  <sheets>
    <sheet name="GENERAL" sheetId="1" state="hidden" r:id="rId1"/>
    <sheet name="EVALUACION DEL PERFIL " sheetId="3" r:id="rId2"/>
    <sheet name="MARTINEZ CASAS EDWIN ANDRES" sheetId="5" r:id="rId3"/>
    <sheet name="AREVALO PARRA JUAN CAMILO" sheetId="7" r:id="rId4"/>
    <sheet name="CRUZ DIAZ JOEL HERNANDO" sheetId="8" r:id="rId5"/>
    <sheet name="VERA ROJAS LEANDRO" sheetId="9" r:id="rId6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O31" i="7" l="1"/>
  <c r="O26" i="7"/>
  <c r="O26" i="9" l="1"/>
  <c r="O36" i="8" l="1"/>
  <c r="O97" i="9" l="1"/>
  <c r="O89" i="9"/>
  <c r="J80" i="9"/>
  <c r="O79" i="9"/>
  <c r="O78" i="9"/>
  <c r="O77" i="9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38" i="9"/>
  <c r="O33" i="9"/>
  <c r="O28" i="9"/>
  <c r="O23" i="9"/>
  <c r="G11" i="9"/>
  <c r="C11" i="9"/>
  <c r="O11" i="9" s="1"/>
  <c r="E6" i="9"/>
  <c r="E5" i="9"/>
  <c r="Q2" i="9"/>
  <c r="O97" i="8"/>
  <c r="O89" i="8"/>
  <c r="J80" i="8"/>
  <c r="O79" i="8"/>
  <c r="O78" i="8"/>
  <c r="O77" i="8"/>
  <c r="L73" i="8"/>
  <c r="K73" i="8"/>
  <c r="J73" i="8"/>
  <c r="O72" i="8"/>
  <c r="O71" i="8"/>
  <c r="O70" i="8"/>
  <c r="O73" i="8" s="1"/>
  <c r="O74" i="8" s="1"/>
  <c r="O95" i="8" s="1"/>
  <c r="L66" i="8"/>
  <c r="K66" i="8"/>
  <c r="J66" i="8"/>
  <c r="O65" i="8"/>
  <c r="O64" i="8"/>
  <c r="O63" i="8"/>
  <c r="O62" i="8"/>
  <c r="O61" i="8"/>
  <c r="O60" i="8"/>
  <c r="O59" i="8"/>
  <c r="O38" i="8"/>
  <c r="O33" i="8"/>
  <c r="O28" i="8"/>
  <c r="O23" i="8"/>
  <c r="E11" i="8"/>
  <c r="C11" i="8"/>
  <c r="E6" i="8"/>
  <c r="E5" i="8"/>
  <c r="Q2" i="8"/>
  <c r="O97" i="7"/>
  <c r="O89" i="7"/>
  <c r="J80" i="7"/>
  <c r="O79" i="7"/>
  <c r="O78" i="7"/>
  <c r="O77" i="7"/>
  <c r="L73" i="7"/>
  <c r="K73" i="7"/>
  <c r="J73" i="7"/>
  <c r="O72" i="7"/>
  <c r="O71" i="7"/>
  <c r="O70" i="7"/>
  <c r="O73" i="7" s="1"/>
  <c r="O74" i="7" s="1"/>
  <c r="O95" i="7" s="1"/>
  <c r="L66" i="7"/>
  <c r="K66" i="7"/>
  <c r="J66" i="7"/>
  <c r="O65" i="7"/>
  <c r="O64" i="7"/>
  <c r="O63" i="7"/>
  <c r="O62" i="7"/>
  <c r="O61" i="7"/>
  <c r="O60" i="7"/>
  <c r="O59" i="7"/>
  <c r="O38" i="7"/>
  <c r="O33" i="7"/>
  <c r="O28" i="7"/>
  <c r="O23" i="7"/>
  <c r="G11" i="7"/>
  <c r="E11" i="7"/>
  <c r="C11" i="7"/>
  <c r="O11" i="7" s="1"/>
  <c r="E6" i="7"/>
  <c r="E5" i="7"/>
  <c r="Q2" i="7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O33" i="5"/>
  <c r="O28" i="5"/>
  <c r="O23" i="5"/>
  <c r="G11" i="5"/>
  <c r="E11" i="5"/>
  <c r="C11" i="5"/>
  <c r="E6" i="5"/>
  <c r="E5" i="5"/>
  <c r="Q2" i="5"/>
  <c r="O66" i="8" l="1"/>
  <c r="O67" i="8" s="1"/>
  <c r="O94" i="8" s="1"/>
  <c r="O11" i="8"/>
  <c r="O41" i="5"/>
  <c r="O93" i="5" s="1"/>
  <c r="O66" i="5"/>
  <c r="O67" i="5" s="1"/>
  <c r="O94" i="5" s="1"/>
  <c r="O73" i="5"/>
  <c r="O74" i="5" s="1"/>
  <c r="O95" i="5" s="1"/>
  <c r="O41" i="7"/>
  <c r="O93" i="7" s="1"/>
  <c r="O66" i="7"/>
  <c r="O67" i="7" s="1"/>
  <c r="O94" i="7" s="1"/>
  <c r="O81" i="7"/>
  <c r="O96" i="7" s="1"/>
  <c r="O81" i="8"/>
  <c r="O96" i="8" s="1"/>
  <c r="O66" i="9"/>
  <c r="O67" i="9" s="1"/>
  <c r="O94" i="9" s="1"/>
  <c r="O81" i="9"/>
  <c r="O96" i="9" s="1"/>
  <c r="O11" i="5"/>
  <c r="O41" i="9"/>
  <c r="O93" i="9" s="1"/>
  <c r="O41" i="8"/>
  <c r="O93" i="8" s="1"/>
  <c r="O98" i="8" s="1"/>
  <c r="O98" i="9" l="1"/>
  <c r="O98" i="7"/>
  <c r="O98" i="5"/>
  <c r="AC2" i="1" l="1"/>
  <c r="E4" i="5" l="1"/>
  <c r="E4" i="7"/>
  <c r="E4" i="9"/>
  <c r="E4" i="8"/>
  <c r="AC1" i="1"/>
  <c r="E31" i="1" l="1"/>
  <c r="E30" i="1"/>
</calcChain>
</file>

<file path=xl/sharedStrings.xml><?xml version="1.0" encoding="utf-8"?>
<sst xmlns="http://schemas.openxmlformats.org/spreadsheetml/2006/main" count="560" uniqueCount="188">
  <si>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</si>
  <si>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</si>
  <si>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</si>
  <si>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</si>
  <si>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</si>
  <si>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</si>
  <si>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</si>
  <si>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</si>
  <si>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</si>
  <si>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</si>
  <si>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</si>
  <si>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</si>
  <si>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</si>
  <si>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</si>
  <si>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</si>
  <si>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</si>
  <si>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</si>
  <si>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</si>
  <si>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</si>
  <si>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</si>
  <si>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</si>
  <si>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</si>
  <si>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</si>
  <si>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</si>
  <si>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</si>
  <si>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</si>
  <si>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</si>
  <si>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</si>
  <si>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</si>
  <si>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</si>
  <si>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</si>
  <si>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</si>
  <si>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</si>
  <si>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</si>
  <si>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</si>
  <si>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</si>
  <si>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</si>
  <si>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</si>
  <si>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</si>
  <si>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</si>
  <si>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</si>
  <si>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</si>
  <si>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</si>
  <si>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</si>
  <si>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</si>
  <si>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</si>
  <si>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</si>
  <si>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</si>
  <si>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</si>
  <si>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</si>
  <si>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</si>
  <si>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</si>
  <si>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</si>
  <si>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</si>
  <si>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</si>
  <si>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</si>
  <si>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</si>
  <si>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</si>
  <si>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</si>
  <si>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</si>
  <si>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</si>
  <si>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</si>
  <si>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</si>
  <si>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</si>
  <si>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</si>
  <si>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</si>
  <si>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</si>
  <si>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</si>
  <si>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</si>
  <si>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</si>
  <si>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</si>
  <si>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</si>
  <si>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</si>
  <si>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</si>
  <si>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</si>
  <si>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</si>
  <si>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</si>
  <si>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</si>
  <si>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</si>
  <si>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</si>
  <si>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</si>
  <si>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</si>
  <si>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</si>
  <si>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</si>
  <si>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</si>
  <si>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</si>
  <si>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</si>
  <si>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</si>
  <si>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</si>
  <si>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</si>
  <si>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</si>
  <si>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</si>
  <si>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</si>
  <si>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</si>
  <si>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</si>
  <si>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</si>
  <si>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</si>
  <si>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</si>
  <si>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</si>
  <si>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</si>
  <si>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</si>
  <si>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</si>
  <si>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BOGOTA</t>
  </si>
  <si>
    <t>ORJUELA YACUE</t>
  </si>
  <si>
    <t>CRISTIAN FELIPE</t>
  </si>
  <si>
    <t>3125024251
8736589</t>
  </si>
  <si>
    <t>NEIVA</t>
  </si>
  <si>
    <t>IBAGUÉ</t>
  </si>
  <si>
    <t>CEA-P-04-2</t>
  </si>
  <si>
    <t>cristian.orjuela10@gmail.com</t>
  </si>
  <si>
    <t xml:space="preserve">ECONOMISTA - UNIVERSIDAD SURCOLOMBIANA - 17/12/2010 </t>
  </si>
  <si>
    <t>MAGISTER EN ECONOMÍA - UNIVERSIDAD NACIONAL DE LA PLATA UNLP - 17/10/2014</t>
  </si>
  <si>
    <t>MARTINEZ CASAS</t>
  </si>
  <si>
    <t>EDWIN ANDRES</t>
  </si>
  <si>
    <t>EDANMAR80@GMAIL.COM</t>
  </si>
  <si>
    <t>CALLE 14 No 7-77 APTO 501</t>
  </si>
  <si>
    <t>ECONOMISTA - UNIVERSIDAD DEL TOLIMA - 13/06/2003</t>
  </si>
  <si>
    <t>MAGÍSTER EN ESTUDIOS POLÍTICOS LATINOAMERICANOS - UNIVERSIDAD NACIOANL DE COLOMBIA - PENDIENTE CEREMONIA DE AGRADO EL 20/03/2015</t>
  </si>
  <si>
    <t>MEDINA PALACIOS</t>
  </si>
  <si>
    <t>CLAUDIA CRISTINA</t>
  </si>
  <si>
    <t>claudiamed24@gmail.com</t>
  </si>
  <si>
    <t>CALLE 27B # 58BB- 125</t>
  </si>
  <si>
    <t>BELLO</t>
  </si>
  <si>
    <t>ANTIOQUIA</t>
  </si>
  <si>
    <t>ECONOMISTA - UNIVERSIDAD DE ANTIOQUIA - 11/09/2009</t>
  </si>
  <si>
    <t>MAESTRÍA EN DESARROLLO ECONÓMICO Y CRECIMIENTO - 18/10/2012</t>
  </si>
  <si>
    <t>AREVALO PARRA</t>
  </si>
  <si>
    <t>JUAN CAMILO</t>
  </si>
  <si>
    <t>juancamilo777@hotmail</t>
  </si>
  <si>
    <t>CARRERA 11 No 61-24 APT 501</t>
  </si>
  <si>
    <t>ECONOMISTA - UNIVERSIDAD IBAGUÉ - 14/07/2009</t>
  </si>
  <si>
    <t>MAGÍSTER EN ADMINISTRACIÓN PÚBLICA - 25/10/2013</t>
  </si>
  <si>
    <t>PRIMER SEMESTRE DOCTORADO EN ESTUDIOS POLÍTICOS - UNIVERSIDAD EXTERNADO DE COLOMBIA - ESTA CURSANDO</t>
  </si>
  <si>
    <t>CRUZ DIAZ</t>
  </si>
  <si>
    <t>JOEL HERNANDO</t>
  </si>
  <si>
    <t>joelhcruzd@gmail.com</t>
  </si>
  <si>
    <t>CALLE 12 No 16-36 APTO 402</t>
  </si>
  <si>
    <t>ARMENIA</t>
  </si>
  <si>
    <t>QUINDIO</t>
  </si>
  <si>
    <t>ECONOMISTA - UNIVERSIDAD LA GRAN COLOMBIA - 12/04/1991</t>
  </si>
  <si>
    <t>ESPECIALISTA EN GERENCIA Y MERCADEO - UNIVERSIDAD LA GRAN COLOMBIA - 04/07/1997
ESPECIALISTA EN PEDAGOGÍA Y DOCENCIA UNIVERSITARIA - UNIVERSIDAD LA GRAN COLOMBIA - 23/10/2009</t>
  </si>
  <si>
    <t>MAGÍSTER EN GESTIÓN DEL DESARROLLO REGIONAL - UNIVERSIDAD CATÓLICA DE PEREIRA - 29/08/2014</t>
  </si>
  <si>
    <t xml:space="preserve">VERA ROJAS </t>
  </si>
  <si>
    <t>LEANDRO</t>
  </si>
  <si>
    <t>3164128010
0382669240</t>
  </si>
  <si>
    <t>leandrov399@gmail.com</t>
  </si>
  <si>
    <t>CR 13 No 33-14 B/ VIVEROS</t>
  </si>
  <si>
    <t>ECONOMISTA - UNIVERSIDAD DETL TOLIMA - 15/12/2006</t>
  </si>
  <si>
    <t>MAGISTER EN ESTUDIOS Y GESTIÓN DEL DESARROLLO - UNIVERSIDAD DE LA SALLE - 25/04/2014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</si>
  <si>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</si>
  <si>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</si>
  <si>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</si>
  <si>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</si>
  <si>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</si>
  <si>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</si>
  <si>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</si>
  <si>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</si>
  <si>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</si>
  <si>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</si>
  <si>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</si>
  <si>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</si>
  <si>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                                                      EVALUACIÓN DE LAS HOJAS DE VIDA PARA EL CUMPLIMIENTO DEL PERFIL DE LOS ASPIRANTES AL CÓDIGO DE CONCURSO CEA-P-04-2</t>
  </si>
  <si>
    <t>ORJUELA YACUE   CRISTIAN FELIPE</t>
  </si>
  <si>
    <t>MARTINEZ CASAS   EDWIN ANDRES</t>
  </si>
  <si>
    <t>MEDINA PALACIOS  CLAUDIA CRISTINA</t>
  </si>
  <si>
    <t>AREVALO PARRA  JUAN CAMILO</t>
  </si>
  <si>
    <t>CRUZ DIAZ  JOEL HERNANDO</t>
  </si>
  <si>
    <t>VERA ROJAS   LEANDRO</t>
  </si>
  <si>
    <t xml:space="preserve">ECONOMÍA REGIONAL Y URBANA
</t>
  </si>
  <si>
    <t xml:space="preserve">ECONOMISTA CON MAESTRÍA O DOCTORADO EN ECONOMÍA O POLÍTICAS PÚBLICAS O EN LAS ÁREAS DE DESARROLLO O ESTUDIOS URBANOS O REGIONALES O TERRITORIALES. </t>
  </si>
  <si>
    <t>ECONOMISTA - UNIVERSIDAD LA GRAN COLOMBIA -12/04/1991</t>
  </si>
  <si>
    <t>ESPECIALISTA EN GERENCIA Y MERCADEO- UNIVERSIDAD LA GRAN COLOMBIA - 4/07/1997</t>
  </si>
  <si>
    <t>MAGISTER EN GESTION AMBIENTAL - UNIVERSIDAD CATOLICA DE PEREIRA - 29-08-2014</t>
  </si>
  <si>
    <t xml:space="preserve">INSTITUTO DE MERCADEO AGROPECUARIO - IDEMA : 
DEL 21/09/1982 AL 14/12/1993 =  CINCO PUNTOS EXCEDE EL LIMITE DE PUNTOS </t>
  </si>
  <si>
    <t xml:space="preserve">UNIVERSIDAD LA GRAN COLOMBIA:  
DOCENTE CATEDRATICO: DEL 01/09/1999 AL 15/12/199
DOCENTE CATEDRATICO: DEL 24/07/2000 AL 30/01/2004
EL DOCENTE EXCEDE EL LIMITE DE PUNTOS </t>
  </si>
  <si>
    <t>ESPECIALISTA EN GERENCIA Y MERCADEO - UNIVERSIDAD LA GRAN COLOMBIA - 04/07/1997
MAGÍSTER EN GESTIÓN DEL DESARROLLO REGIONAL - UNIVERSIDAD CATÓLICA DE PEREIRA - 29/08/2014</t>
  </si>
  <si>
    <t>REVISTA SOPHIA ISSN 1794-8932- LOS AUTORES QUE GESTIONAN EL DESARROLLO ECONOMICO LOCAL 2 AUTORES CATEGORIA 2 PUNTOS 
REVISTA CONTEXTO ISSN 2339-3084 TEOARIAS D.EL.UNA ALTERNATIVA PARA GESTIONAR EL DESARROLLO DEL DEPARTAMENTO DEL QUINDIO 3 AUTORES 2 PUNTOS 
ENFOQUES CONTEMPORANEOS CON ENFASIS EN PLURI, MULTI Y TRANSDISCIPLINARIAEDAD ISBN 978-958-8510-43-9 CERO COMO QUINCE PUNTOS 0,15</t>
  </si>
  <si>
    <t>ECONOMISTA - UNIVERSIDAD SURCOLOMBIANA - 17/12/2001</t>
  </si>
  <si>
    <t>ALCALDIA DE IBAGUE
CONTRATISTA : 2/09/2009 AL 1/01/2010 = 0,33 PUNTOS
DEL 01/02/2010 AL 30/12/2010 = 0,91 PUNTOS
DEL 01/02/2011 AL 30706/2011 = 0,4 PUNTOS
TOTAL = 1,65 PUNTOS
ALCALDIA DE IBAGUE GRUPO DE GESTION Y TALENTO HUMANO = 17/01/2010 AL 04/03/2015= 3,13 PUNTOS</t>
  </si>
  <si>
    <t>MAGÍSTER EN ADMINISTRACIÓN PÚBLICA  - ESCUELA SUPERIOR DE ADMINISTRACION PUBLICA - 25/10/2013</t>
  </si>
  <si>
    <t xml:space="preserve">REVISTA ADMINISTRACION Y DESARROLLO ISSN 0120-3754 1 AUTOR  CATEGORIA C = 2 PUNTOS 
</t>
  </si>
  <si>
    <t xml:space="preserve">SENA : CONTRATO DE  ENERO DE 2010 =11 MESES =0,91 PUNTOS 
CONTRATO DE 19 DE ENERO 2011= CINCO MESES = 0,41 PUNTOS 
CONTRATO DE 08 DE JULIO 2011 DE CINCO MESES = 0,41 PUNTOS 
CONTRATO DE 17 DE ENERO DE 2012 DE CINCO MESES = 0,41 PUNTOS 
CONTRATO DE 4 DE JULIO DE 2012 DE CINCO MESES = 0,41 PUNTOS 
CONTRATO DE 18 DE ENERO DE 2013 DE ONCE MESES = 0,91 PUNTOS 
CONTRATO DE 18 DE ENERO DE 2014 DE CINCO MESES = 0,41 PUNTOS 
CONTRATO DE 18 DE ENERO DE 2014 DE SIETE MESES = 0,58 PUNTOS
 </t>
  </si>
  <si>
    <t xml:space="preserve">UNIVERSIDAD UNIMINUTO : 
DOCENTE TIEMPO COMPLETO 13/01/2014 AL 15/01/2014 - 08/01/2013 AL 15/12/2013 = 0,94 PUNTOS 
UNIMINUTO = NO CUMPLE  LA CERTIFICACION CON LOS TERMINOS DE REFERENCIA 
UNIVERSIDAD DEL TOLIMA DOCENTE CATEDRATICO : 
EN LOS SEMESTRES DEL B DEL 2011 -2012 =  CON 330 HORAS = 0,68 PUNTOS 
UNIVERSIDAD PILOTO DE COLOMBIA 
DOCENTE DE CATEDRA : 286 HORAS = 0,59 PUNTOS 
UNIVERSIDAD DE IBAGUE
CATEDRATICO : 320 HORAS = 0,66 PUNTOS 
</t>
  </si>
  <si>
    <t xml:space="preserve">UNIVERSIDAD DEL TOLIMA :
EJECUTIVO GRADO 10 CONTRATO DEL 01 ABRIL AL 16 DE JUNIO DE 2006 = 0,20 PUNTOS 
DEL 10 DE JULIO AL 22 DE DICIEMBRE DE 2006 = 0,45 PUNTOS 
DEL 24 DE ENERO AL 15 DE JUNIO DE 2007 = 0,39 PUNTOS 
DEL 4 DE JULIO AL 15 DE DICIEMBRE DE 2007 = 0,44 PUNTOS  
TOTAL DE PUNTOS = 2,97 PUNTOS 
UNIVERSIDAD LA GRAN COLOMBIA HORAS DE INVESTIGACION = 62 = 0,12 PUNTOS </t>
  </si>
  <si>
    <t xml:space="preserve">UNIVERSIDAD DEL TOLIMA :
DOCENTE CATEDRATICO: DEL 2007 AL 2014 = UN TOTAL DE 962 HORAS = 2 PUNTOS 
UNIVERSIDAD LA GRAN COLOMBIA 
TIEMPO COMPLETO : 2009 AL 2013 = 5 PUNTOS 
EXCEDE EL MINIMO REQUERIDO </t>
  </si>
  <si>
    <r>
      <t xml:space="preserve">NO PRESELECCIONADO
</t>
    </r>
    <r>
      <rPr>
        <sz val="10"/>
        <rFont val="Arial"/>
        <family val="2"/>
      </rPr>
      <t>EL DOCUMENTO QUE ACREDITA COMO TÍTULO PROVISIONAL DEL GRADO DE MAESTRÍA NO SE ENCUENTRA DEBIDAMENTE  APOSTILLADO</t>
    </r>
    <r>
      <rPr>
        <b/>
        <sz val="10"/>
        <rFont val="Arial"/>
        <family val="2"/>
      </rPr>
      <t xml:space="preserve">
</t>
    </r>
  </si>
  <si>
    <t>VAC/BENÍTEZ/CECILIA OSPINA</t>
  </si>
  <si>
    <t>PONENTE : SEMINARIO INTERNACIONAL  REALIZADO EN BOGOTA LOS DIAS 2010 EN DESARROLLO ECONOMICO Y CALIDAD DE VIDA =05 PUNTOS 
SEMINARIO INTERNACIONAL  REALIZADO EN BOGOTA LOS DIAS 2011 EN DESARROLLO ECONOMICO Y CALIDAD DE VIDA =05 PUNTOS 
REVISTA IZQUIERDA ISSN 2215-8332  2012 NO INDEXADA  PROSPERIDAD PARA TODOS LA LLAMADA CONVERGENCIA REGIONAL = 0,5 PUNTOS
REVISTA ESPACIO CRITICO  ISSN 1794-8193 NO INDEXADA = 0,5 PUNTOS
REVISTA IZQUIERDA ISSN 2215-8332  2013 NO INDEXADA EJES DE LLA ACUMULACION DE LA CAPITAL EN COLOMBIA = 0,5 PUNTOS
REVISTA IZQUIERDA ISSN 2215-8332  2013 NO INDEXADA  VULNERABILIDAD EXTERNA DE LA ECONOMIA COLOMBIANA = 0,5 PUNTOS
LIBRO DESARROLLO Y SUBDESARROLLO UNIVERSIDAD LA GRAN COLOMBIA ISBN 978-958-8512-68-6 2 AUTORES = 4 PUNTOS 
EXCEDE EL TOTAL DE PUNTOS  PARA MATERIAL DE DIVULGACIÓN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</si>
</sst>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" fillId="0" borderId="43" xfId="4" applyFont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9" fillId="5" borderId="2" xfId="4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4" fillId="6" borderId="6" xfId="3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4" fontId="1" fillId="6" borderId="43" xfId="0" applyNumberFormat="1" applyFont="1" applyFill="1" applyBorder="1" applyAlignment="1">
      <alignment vertical="center"/>
    </xf>
    <xf numFmtId="4" fontId="1" fillId="6" borderId="44" xfId="0" applyNumberFormat="1" applyFont="1" applyFill="1" applyBorder="1" applyAlignment="1">
      <alignment vertical="center"/>
    </xf>
    <xf numFmtId="4" fontId="1" fillId="6" borderId="45" xfId="0" applyNumberFormat="1" applyFont="1" applyFill="1" applyBorder="1" applyAlignment="1">
      <alignment vertical="center"/>
    </xf>
    <xf numFmtId="0" fontId="1" fillId="6" borderId="0" xfId="0" applyFont="1" applyFill="1"/>
    <xf numFmtId="0" fontId="2" fillId="6" borderId="47" xfId="0" applyFont="1" applyFill="1" applyBorder="1" applyAlignment="1">
      <alignment vertical="center"/>
    </xf>
    <xf numFmtId="0" fontId="2" fillId="6" borderId="48" xfId="0" applyFont="1" applyFill="1" applyBorder="1" applyAlignment="1">
      <alignment vertical="center"/>
    </xf>
    <xf numFmtId="0" fontId="2" fillId="6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19050</xdr:rowOff>
    </xdr:to>
    <xdr:pic>
      <xdr:nvPicPr>
        <xdr:cNvPr id="4" name="Imagen 3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audiamed24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ANMAR80@GMAIL.COM" TargetMode="External"/><Relationship Id="rId1" Type="http://schemas.openxmlformats.org/officeDocument/2006/relationships/hyperlink" Target="mailto:cristian.orjuela10@gmail.com" TargetMode="External"/><Relationship Id="rId6" Type="http://schemas.openxmlformats.org/officeDocument/2006/relationships/hyperlink" Target="mailto:leandrov399@gmail.com" TargetMode="External"/><Relationship Id="rId5" Type="http://schemas.openxmlformats.org/officeDocument/2006/relationships/hyperlink" Target="mailto:joelhcruzd@gmail.com" TargetMode="External"/><Relationship Id="rId4" Type="http://schemas.openxmlformats.org/officeDocument/2006/relationships/hyperlink" Target="mailto:juancamilo777@hotmai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B1" zoomScale="80" zoomScaleNormal="80" workbookViewId="0">
      <selection activeCell="G14" sqref="G14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22.6640625" style="5" bestFit="1" customWidth="1"/>
    <col min="9" max="9" width="14.44140625" style="143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194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C1" s="110">
        <f>COUNTA(C:C)-1</f>
        <v>6</v>
      </c>
    </row>
    <row r="2" spans="1:29" ht="17.25" thickBot="1" x14ac:dyDescent="0.35">
      <c r="A2" s="194" t="s">
        <v>108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201" t="s">
        <v>93</v>
      </c>
      <c r="B3" s="198" t="s">
        <v>91</v>
      </c>
      <c r="C3" s="198" t="s">
        <v>92</v>
      </c>
      <c r="D3" s="198" t="s">
        <v>89</v>
      </c>
      <c r="E3" s="198" t="s">
        <v>90</v>
      </c>
      <c r="F3" s="198" t="s">
        <v>0</v>
      </c>
      <c r="G3" s="198" t="s">
        <v>1</v>
      </c>
      <c r="H3" s="198" t="s">
        <v>2</v>
      </c>
      <c r="I3" s="191" t="s">
        <v>3</v>
      </c>
      <c r="J3" s="191" t="s">
        <v>99</v>
      </c>
      <c r="K3" s="204" t="s">
        <v>4</v>
      </c>
      <c r="L3" s="205"/>
      <c r="M3" s="205"/>
      <c r="N3" s="206"/>
      <c r="O3" s="198" t="s">
        <v>5</v>
      </c>
      <c r="P3" s="198" t="s">
        <v>88</v>
      </c>
      <c r="Q3" s="191" t="s">
        <v>96</v>
      </c>
      <c r="R3" s="191" t="s">
        <v>97</v>
      </c>
      <c r="S3" s="198" t="s">
        <v>6</v>
      </c>
      <c r="T3" s="196" t="s">
        <v>16</v>
      </c>
      <c r="U3" s="196" t="s">
        <v>17</v>
      </c>
      <c r="V3" s="196" t="s">
        <v>18</v>
      </c>
      <c r="W3" s="196" t="s">
        <v>19</v>
      </c>
      <c r="X3" s="196" t="s">
        <v>20</v>
      </c>
      <c r="Y3" s="196" t="s">
        <v>21</v>
      </c>
      <c r="Z3" s="196" t="s">
        <v>22</v>
      </c>
      <c r="AA3" s="191" t="s">
        <v>94</v>
      </c>
    </row>
    <row r="4" spans="1:29" s="1" customFormat="1" ht="15.75" customHeight="1" thickBot="1" x14ac:dyDescent="0.35">
      <c r="A4" s="202"/>
      <c r="B4" s="199"/>
      <c r="C4" s="199"/>
      <c r="D4" s="199"/>
      <c r="E4" s="199"/>
      <c r="F4" s="199"/>
      <c r="G4" s="199"/>
      <c r="H4" s="199"/>
      <c r="I4" s="192"/>
      <c r="J4" s="192"/>
      <c r="K4" s="191" t="s">
        <v>7</v>
      </c>
      <c r="L4" s="112"/>
      <c r="M4" s="112" t="s">
        <v>8</v>
      </c>
      <c r="N4" s="113"/>
      <c r="O4" s="199"/>
      <c r="P4" s="199"/>
      <c r="Q4" s="192"/>
      <c r="R4" s="192"/>
      <c r="S4" s="199"/>
      <c r="T4" s="197"/>
      <c r="U4" s="197"/>
      <c r="V4" s="197"/>
      <c r="W4" s="197"/>
      <c r="X4" s="197"/>
      <c r="Y4" s="197"/>
      <c r="Z4" s="197"/>
      <c r="AA4" s="192"/>
    </row>
    <row r="5" spans="1:29" s="1" customFormat="1" ht="13.5" customHeight="1" thickBot="1" x14ac:dyDescent="0.35">
      <c r="A5" s="203"/>
      <c r="B5" s="200"/>
      <c r="C5" s="200"/>
      <c r="D5" s="200"/>
      <c r="E5" s="200"/>
      <c r="F5" s="200"/>
      <c r="G5" s="200"/>
      <c r="H5" s="200"/>
      <c r="I5" s="193"/>
      <c r="J5" s="193"/>
      <c r="K5" s="193"/>
      <c r="L5" s="113" t="s">
        <v>85</v>
      </c>
      <c r="M5" s="114" t="s">
        <v>86</v>
      </c>
      <c r="N5" s="114" t="s">
        <v>87</v>
      </c>
      <c r="O5" s="200"/>
      <c r="P5" s="200"/>
      <c r="Q5" s="193"/>
      <c r="R5" s="193"/>
      <c r="S5" s="200"/>
      <c r="T5" s="197"/>
      <c r="U5" s="197"/>
      <c r="V5" s="197"/>
      <c r="W5" s="197"/>
      <c r="X5" s="197"/>
      <c r="Y5" s="197"/>
      <c r="Z5" s="197"/>
      <c r="AA5" s="193"/>
    </row>
    <row r="6" spans="1:29" s="187" customFormat="1" ht="53.25" customHeight="1" x14ac:dyDescent="0.3">
      <c r="A6" s="178">
        <v>1</v>
      </c>
      <c r="B6" s="179" t="s">
        <v>98</v>
      </c>
      <c r="C6" s="180">
        <v>1075216803</v>
      </c>
      <c r="D6" s="180" t="s">
        <v>103</v>
      </c>
      <c r="E6" s="180" t="s">
        <v>104</v>
      </c>
      <c r="F6" s="180" t="s">
        <v>105</v>
      </c>
      <c r="G6" s="181" t="s">
        <v>109</v>
      </c>
      <c r="H6" s="180"/>
      <c r="I6" s="180" t="s">
        <v>106</v>
      </c>
      <c r="J6" s="180"/>
      <c r="K6" s="180" t="s">
        <v>110</v>
      </c>
      <c r="L6" s="180"/>
      <c r="M6" s="180" t="s">
        <v>111</v>
      </c>
      <c r="N6" s="180"/>
      <c r="O6" s="180">
        <v>15</v>
      </c>
      <c r="P6" s="180" t="s">
        <v>100</v>
      </c>
      <c r="Q6" s="182">
        <v>0</v>
      </c>
      <c r="R6" s="182">
        <v>0</v>
      </c>
      <c r="S6" s="183"/>
      <c r="T6" s="184"/>
      <c r="U6" s="185"/>
      <c r="V6" s="185"/>
      <c r="W6" s="185"/>
      <c r="X6" s="185"/>
      <c r="Y6" s="185"/>
      <c r="Z6" s="185"/>
      <c r="AA6" s="186"/>
    </row>
    <row r="7" spans="1:29" s="2" customFormat="1" ht="55.2" x14ac:dyDescent="0.3">
      <c r="A7" s="116">
        <v>2</v>
      </c>
      <c r="B7" s="117" t="s">
        <v>98</v>
      </c>
      <c r="C7" s="144">
        <v>5824852</v>
      </c>
      <c r="D7" s="111" t="s">
        <v>112</v>
      </c>
      <c r="E7" s="111" t="s">
        <v>113</v>
      </c>
      <c r="F7" s="111">
        <v>3115910908</v>
      </c>
      <c r="G7" s="136" t="s">
        <v>114</v>
      </c>
      <c r="H7" s="111" t="s">
        <v>115</v>
      </c>
      <c r="I7" s="111" t="s">
        <v>107</v>
      </c>
      <c r="J7" s="111"/>
      <c r="K7" s="111" t="s">
        <v>116</v>
      </c>
      <c r="L7" s="111"/>
      <c r="M7" s="111" t="s">
        <v>117</v>
      </c>
      <c r="N7" s="111"/>
      <c r="O7" s="111">
        <v>127</v>
      </c>
      <c r="P7" s="111" t="s">
        <v>100</v>
      </c>
      <c r="Q7" s="115">
        <v>1</v>
      </c>
      <c r="R7" s="115">
        <v>0</v>
      </c>
      <c r="S7" s="115"/>
      <c r="T7" s="116"/>
      <c r="U7" s="117"/>
      <c r="V7" s="117"/>
      <c r="W7" s="117"/>
      <c r="X7" s="117"/>
      <c r="Y7" s="117"/>
      <c r="Z7" s="117"/>
      <c r="AA7" s="118"/>
    </row>
    <row r="8" spans="1:29" s="190" customFormat="1" ht="46.5" customHeight="1" x14ac:dyDescent="0.3">
      <c r="A8" s="188">
        <v>3</v>
      </c>
      <c r="B8" s="179" t="s">
        <v>98</v>
      </c>
      <c r="C8" s="180">
        <v>1017145292</v>
      </c>
      <c r="D8" s="180" t="s">
        <v>118</v>
      </c>
      <c r="E8" s="180" t="s">
        <v>119</v>
      </c>
      <c r="F8" s="180">
        <v>3015723178</v>
      </c>
      <c r="G8" s="181" t="s">
        <v>120</v>
      </c>
      <c r="H8" s="180" t="s">
        <v>121</v>
      </c>
      <c r="I8" s="180" t="s">
        <v>122</v>
      </c>
      <c r="J8" s="180" t="s">
        <v>123</v>
      </c>
      <c r="K8" s="180" t="s">
        <v>124</v>
      </c>
      <c r="L8" s="180"/>
      <c r="M8" s="180" t="s">
        <v>125</v>
      </c>
      <c r="N8" s="180"/>
      <c r="O8" s="180">
        <v>15</v>
      </c>
      <c r="P8" s="180" t="s">
        <v>100</v>
      </c>
      <c r="Q8" s="182">
        <v>0</v>
      </c>
      <c r="R8" s="182">
        <v>0</v>
      </c>
      <c r="S8" s="182"/>
      <c r="T8" s="188"/>
      <c r="U8" s="179"/>
      <c r="V8" s="179"/>
      <c r="W8" s="179"/>
      <c r="X8" s="179"/>
      <c r="Y8" s="179"/>
      <c r="Z8" s="179"/>
      <c r="AA8" s="189"/>
    </row>
    <row r="9" spans="1:29" s="2" customFormat="1" ht="41.4" x14ac:dyDescent="0.3">
      <c r="A9" s="116">
        <v>4</v>
      </c>
      <c r="B9" s="117" t="s">
        <v>98</v>
      </c>
      <c r="C9" s="111">
        <v>1110444865</v>
      </c>
      <c r="D9" s="111" t="s">
        <v>126</v>
      </c>
      <c r="E9" s="111" t="s">
        <v>127</v>
      </c>
      <c r="F9" s="111">
        <v>3134541937</v>
      </c>
      <c r="G9" s="136" t="s">
        <v>128</v>
      </c>
      <c r="H9" s="111" t="s">
        <v>129</v>
      </c>
      <c r="I9" s="111" t="s">
        <v>102</v>
      </c>
      <c r="J9" s="111"/>
      <c r="K9" s="111" t="s">
        <v>130</v>
      </c>
      <c r="L9" s="111"/>
      <c r="M9" s="111" t="s">
        <v>179</v>
      </c>
      <c r="N9" s="111" t="s">
        <v>132</v>
      </c>
      <c r="O9" s="111">
        <v>23</v>
      </c>
      <c r="P9" s="111" t="s">
        <v>100</v>
      </c>
      <c r="Q9" s="115">
        <v>0</v>
      </c>
      <c r="R9" s="115">
        <v>0</v>
      </c>
      <c r="S9" s="115"/>
      <c r="T9" s="116"/>
      <c r="U9" s="117"/>
      <c r="V9" s="117"/>
      <c r="W9" s="117"/>
      <c r="X9" s="117"/>
      <c r="Y9" s="117"/>
      <c r="Z9" s="117"/>
      <c r="AA9" s="118"/>
    </row>
    <row r="10" spans="1:29" s="2" customFormat="1" ht="82.8" x14ac:dyDescent="0.3">
      <c r="A10" s="116">
        <v>5</v>
      </c>
      <c r="B10" s="117" t="s">
        <v>98</v>
      </c>
      <c r="C10" s="111">
        <v>15914904</v>
      </c>
      <c r="D10" s="111" t="s">
        <v>133</v>
      </c>
      <c r="E10" s="111" t="s">
        <v>134</v>
      </c>
      <c r="F10" s="111">
        <v>3166718363</v>
      </c>
      <c r="G10" s="136" t="s">
        <v>135</v>
      </c>
      <c r="H10" s="111" t="s">
        <v>136</v>
      </c>
      <c r="I10" s="111" t="s">
        <v>137</v>
      </c>
      <c r="J10" s="111" t="s">
        <v>138</v>
      </c>
      <c r="K10" s="111" t="s">
        <v>139</v>
      </c>
      <c r="L10" s="111" t="s">
        <v>140</v>
      </c>
      <c r="M10" s="111" t="s">
        <v>141</v>
      </c>
      <c r="N10" s="111"/>
      <c r="O10" s="111">
        <v>59</v>
      </c>
      <c r="P10" s="111" t="s">
        <v>100</v>
      </c>
      <c r="Q10" s="115">
        <v>0</v>
      </c>
      <c r="R10" s="115">
        <v>0</v>
      </c>
      <c r="S10" s="115"/>
      <c r="T10" s="116"/>
      <c r="U10" s="117"/>
      <c r="V10" s="117"/>
      <c r="W10" s="117"/>
      <c r="X10" s="117"/>
      <c r="Y10" s="117"/>
      <c r="Z10" s="117"/>
      <c r="AA10" s="118"/>
    </row>
    <row r="11" spans="1:29" s="1" customFormat="1" ht="41.4" x14ac:dyDescent="0.3">
      <c r="A11" s="116">
        <v>6</v>
      </c>
      <c r="B11" s="117" t="s">
        <v>98</v>
      </c>
      <c r="C11" s="111">
        <v>93237494</v>
      </c>
      <c r="D11" s="111" t="s">
        <v>142</v>
      </c>
      <c r="E11" s="111" t="s">
        <v>143</v>
      </c>
      <c r="F11" s="111" t="s">
        <v>144</v>
      </c>
      <c r="G11" s="136" t="s">
        <v>145</v>
      </c>
      <c r="H11" s="111" t="s">
        <v>146</v>
      </c>
      <c r="I11" s="111" t="s">
        <v>107</v>
      </c>
      <c r="J11" s="111"/>
      <c r="K11" s="111" t="s">
        <v>147</v>
      </c>
      <c r="L11" s="111"/>
      <c r="M11" s="111" t="s">
        <v>148</v>
      </c>
      <c r="N11" s="111"/>
      <c r="O11" s="111">
        <v>15</v>
      </c>
      <c r="P11" s="111" t="s">
        <v>100</v>
      </c>
      <c r="Q11" s="115">
        <v>0</v>
      </c>
      <c r="R11" s="115">
        <v>0</v>
      </c>
      <c r="S11" s="115"/>
      <c r="T11" s="119"/>
      <c r="U11" s="120"/>
      <c r="V11" s="120"/>
      <c r="W11" s="120"/>
      <c r="X11" s="120"/>
      <c r="Y11" s="120"/>
      <c r="Z11" s="120"/>
      <c r="AA11" s="121"/>
    </row>
    <row r="12" spans="1:29" s="2" customFormat="1" ht="15" x14ac:dyDescent="0.2">
      <c r="A12" s="116">
        <v>7</v>
      </c>
      <c r="B12" s="117" t="s">
        <v>98</v>
      </c>
      <c r="C12" s="111"/>
      <c r="D12" s="111"/>
      <c r="E12" s="111"/>
      <c r="F12" s="111"/>
      <c r="G12" s="136"/>
      <c r="H12" s="111"/>
      <c r="I12" s="111"/>
      <c r="J12" s="111"/>
      <c r="K12" s="111"/>
      <c r="L12" s="111"/>
      <c r="M12" s="111"/>
      <c r="N12" s="111"/>
      <c r="O12" s="111"/>
      <c r="P12" s="111"/>
      <c r="Q12" s="115"/>
      <c r="R12" s="115"/>
      <c r="S12" s="115"/>
      <c r="T12" s="116"/>
      <c r="U12" s="117"/>
      <c r="V12" s="117"/>
      <c r="W12" s="117"/>
      <c r="X12" s="117"/>
      <c r="Y12" s="117"/>
      <c r="Z12" s="117"/>
      <c r="AA12" s="118"/>
    </row>
    <row r="13" spans="1:29" s="2" customFormat="1" ht="15" x14ac:dyDescent="0.2">
      <c r="A13" s="116">
        <v>8</v>
      </c>
      <c r="B13" s="117" t="s">
        <v>98</v>
      </c>
      <c r="C13" s="111"/>
      <c r="D13" s="111"/>
      <c r="E13" s="111"/>
      <c r="F13" s="111"/>
      <c r="G13" s="136"/>
      <c r="H13" s="111"/>
      <c r="I13" s="111"/>
      <c r="J13" s="111"/>
      <c r="K13" s="111"/>
      <c r="L13" s="111"/>
      <c r="M13" s="111"/>
      <c r="N13" s="111"/>
      <c r="O13" s="111"/>
      <c r="P13" s="111"/>
      <c r="Q13" s="115"/>
      <c r="R13" s="115"/>
      <c r="S13" s="115"/>
      <c r="T13" s="116"/>
      <c r="U13" s="117"/>
      <c r="V13" s="117"/>
      <c r="W13" s="117"/>
      <c r="X13" s="117"/>
      <c r="Y13" s="117"/>
      <c r="Z13" s="117"/>
      <c r="AA13" s="118"/>
    </row>
    <row r="14" spans="1:29" s="2" customFormat="1" ht="15" x14ac:dyDescent="0.2">
      <c r="A14" s="116">
        <v>9</v>
      </c>
      <c r="B14" s="117" t="s">
        <v>98</v>
      </c>
      <c r="C14" s="111"/>
      <c r="D14" s="111"/>
      <c r="E14" s="111"/>
      <c r="F14" s="111"/>
      <c r="G14" s="136"/>
      <c r="H14" s="111"/>
      <c r="I14" s="111"/>
      <c r="J14" s="111"/>
      <c r="K14" s="111"/>
      <c r="L14" s="111"/>
      <c r="M14" s="111"/>
      <c r="N14" s="111"/>
      <c r="O14" s="111"/>
      <c r="P14" s="111"/>
      <c r="Q14" s="115"/>
      <c r="R14" s="115"/>
      <c r="S14" s="115"/>
      <c r="T14" s="116"/>
      <c r="U14" s="117"/>
      <c r="V14" s="117"/>
      <c r="W14" s="117"/>
      <c r="X14" s="117"/>
      <c r="Y14" s="117"/>
      <c r="Z14" s="117"/>
      <c r="AA14" s="118"/>
    </row>
    <row r="15" spans="1:29" s="2" customFormat="1" ht="15" x14ac:dyDescent="0.2">
      <c r="A15" s="116">
        <v>10</v>
      </c>
      <c r="B15" s="117" t="s">
        <v>98</v>
      </c>
      <c r="C15" s="111"/>
      <c r="D15" s="111"/>
      <c r="E15" s="111"/>
      <c r="F15" s="111"/>
      <c r="G15" s="136"/>
      <c r="H15" s="111"/>
      <c r="I15" s="111"/>
      <c r="J15" s="111"/>
      <c r="K15" s="111"/>
      <c r="L15" s="111"/>
      <c r="M15" s="111"/>
      <c r="N15" s="111"/>
      <c r="O15" s="111"/>
      <c r="P15" s="111"/>
      <c r="Q15" s="115"/>
      <c r="R15" s="115"/>
      <c r="S15" s="115"/>
      <c r="T15" s="116"/>
      <c r="U15" s="117"/>
      <c r="V15" s="117"/>
      <c r="W15" s="117"/>
      <c r="X15" s="117"/>
      <c r="Y15" s="117"/>
      <c r="Z15" s="117"/>
      <c r="AA15" s="118"/>
    </row>
    <row r="16" spans="1:29" s="1" customFormat="1" ht="15" x14ac:dyDescent="0.2">
      <c r="A16" s="116">
        <v>11</v>
      </c>
      <c r="B16" s="117" t="s">
        <v>98</v>
      </c>
      <c r="C16" s="111"/>
      <c r="D16" s="111"/>
      <c r="E16" s="111"/>
      <c r="F16" s="111"/>
      <c r="G16" s="136"/>
      <c r="H16" s="111"/>
      <c r="I16" s="111"/>
      <c r="J16" s="111"/>
      <c r="K16" s="111"/>
      <c r="L16" s="111"/>
      <c r="M16" s="111"/>
      <c r="N16" s="111"/>
      <c r="O16" s="111"/>
      <c r="P16" s="111"/>
      <c r="Q16" s="115"/>
      <c r="R16" s="115"/>
      <c r="S16" s="115"/>
      <c r="T16" s="119"/>
      <c r="U16" s="120"/>
      <c r="V16" s="120"/>
      <c r="W16" s="120"/>
      <c r="X16" s="120"/>
      <c r="Y16" s="120"/>
      <c r="Z16" s="120"/>
      <c r="AA16" s="121"/>
    </row>
    <row r="17" spans="1:27" s="2" customFormat="1" ht="15" x14ac:dyDescent="0.2">
      <c r="A17" s="116">
        <v>12</v>
      </c>
      <c r="B17" s="117" t="s">
        <v>98</v>
      </c>
      <c r="C17" s="111"/>
      <c r="D17" s="111"/>
      <c r="E17" s="111"/>
      <c r="F17" s="111"/>
      <c r="G17" s="136"/>
      <c r="H17" s="111"/>
      <c r="I17" s="111"/>
      <c r="J17" s="111"/>
      <c r="K17" s="111"/>
      <c r="L17" s="111"/>
      <c r="M17" s="111"/>
      <c r="N17" s="111"/>
      <c r="O17" s="111"/>
      <c r="P17" s="111"/>
      <c r="Q17" s="115"/>
      <c r="R17" s="115"/>
      <c r="S17" s="115"/>
      <c r="T17" s="116"/>
      <c r="U17" s="117"/>
      <c r="V17" s="117"/>
      <c r="W17" s="117"/>
      <c r="X17" s="117"/>
      <c r="Y17" s="117"/>
      <c r="Z17" s="117"/>
      <c r="AA17" s="118"/>
    </row>
    <row r="18" spans="1:27" s="2" customFormat="1" ht="15" x14ac:dyDescent="0.2">
      <c r="A18" s="116">
        <v>13</v>
      </c>
      <c r="B18" s="117" t="s">
        <v>98</v>
      </c>
      <c r="C18" s="111"/>
      <c r="D18" s="111"/>
      <c r="E18" s="111"/>
      <c r="F18" s="111"/>
      <c r="G18" s="136"/>
      <c r="H18" s="111"/>
      <c r="I18" s="111"/>
      <c r="J18" s="111"/>
      <c r="K18" s="111"/>
      <c r="L18" s="111"/>
      <c r="M18" s="111"/>
      <c r="N18" s="111"/>
      <c r="O18" s="111"/>
      <c r="P18" s="111"/>
      <c r="Q18" s="115"/>
      <c r="R18" s="115"/>
      <c r="S18" s="115"/>
      <c r="T18" s="116"/>
      <c r="U18" s="117"/>
      <c r="V18" s="117"/>
      <c r="W18" s="117"/>
      <c r="X18" s="117"/>
      <c r="Y18" s="117"/>
      <c r="Z18" s="117"/>
      <c r="AA18" s="118"/>
    </row>
    <row r="19" spans="1:27" s="2" customFormat="1" ht="15" x14ac:dyDescent="0.2">
      <c r="A19" s="116">
        <v>14</v>
      </c>
      <c r="B19" s="117" t="s">
        <v>98</v>
      </c>
      <c r="C19" s="111"/>
      <c r="D19" s="111"/>
      <c r="E19" s="111"/>
      <c r="F19" s="111"/>
      <c r="G19" s="136"/>
      <c r="H19" s="111"/>
      <c r="I19" s="111"/>
      <c r="J19" s="111"/>
      <c r="K19" s="111"/>
      <c r="L19" s="111"/>
      <c r="M19" s="111"/>
      <c r="N19" s="111"/>
      <c r="O19" s="111"/>
      <c r="P19" s="111"/>
      <c r="Q19" s="115"/>
      <c r="R19" s="115"/>
      <c r="S19" s="115"/>
      <c r="T19" s="116"/>
      <c r="U19" s="117"/>
      <c r="V19" s="117"/>
      <c r="W19" s="117"/>
      <c r="X19" s="117"/>
      <c r="Y19" s="117"/>
      <c r="Z19" s="117"/>
      <c r="AA19" s="118"/>
    </row>
    <row r="20" spans="1:27" s="2" customFormat="1" ht="12.75" x14ac:dyDescent="0.2">
      <c r="A20" s="116">
        <v>15</v>
      </c>
      <c r="B20" s="11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5"/>
      <c r="R20" s="115"/>
      <c r="S20" s="115"/>
      <c r="T20" s="116"/>
      <c r="U20" s="117"/>
      <c r="V20" s="117"/>
      <c r="W20" s="117"/>
      <c r="X20" s="117"/>
      <c r="Y20" s="117"/>
      <c r="Z20" s="117"/>
      <c r="AA20" s="118"/>
    </row>
    <row r="21" spans="1:27" s="1" customFormat="1" ht="12.75" x14ac:dyDescent="0.2">
      <c r="A21" s="116">
        <v>16</v>
      </c>
      <c r="B21" s="11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5"/>
      <c r="R21" s="115"/>
      <c r="S21" s="115"/>
      <c r="T21" s="119"/>
      <c r="U21" s="120"/>
      <c r="V21" s="120"/>
      <c r="W21" s="120"/>
      <c r="X21" s="120"/>
      <c r="Y21" s="120"/>
      <c r="Z21" s="120"/>
      <c r="AA21" s="121"/>
    </row>
    <row r="22" spans="1:27" s="2" customFormat="1" x14ac:dyDescent="0.3">
      <c r="A22" s="116">
        <v>17</v>
      </c>
      <c r="B22" s="11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5"/>
      <c r="R22" s="115"/>
      <c r="S22" s="115"/>
      <c r="T22" s="116"/>
      <c r="U22" s="117"/>
      <c r="V22" s="117"/>
      <c r="W22" s="117"/>
      <c r="X22" s="117"/>
      <c r="Y22" s="117"/>
      <c r="Z22" s="117"/>
      <c r="AA22" s="118"/>
    </row>
    <row r="23" spans="1:27" s="2" customFormat="1" x14ac:dyDescent="0.3">
      <c r="A23" s="116">
        <v>18</v>
      </c>
      <c r="B23" s="117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5"/>
      <c r="R23" s="115"/>
      <c r="S23" s="115"/>
      <c r="T23" s="116"/>
      <c r="U23" s="117"/>
      <c r="V23" s="117"/>
      <c r="W23" s="117"/>
      <c r="X23" s="117"/>
      <c r="Y23" s="117"/>
      <c r="Z23" s="117"/>
      <c r="AA23" s="118"/>
    </row>
    <row r="24" spans="1:27" s="2" customFormat="1" x14ac:dyDescent="0.3">
      <c r="A24" s="116">
        <v>19</v>
      </c>
      <c r="B24" s="11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5"/>
      <c r="R24" s="115"/>
      <c r="S24" s="115"/>
      <c r="T24" s="116"/>
      <c r="U24" s="117"/>
      <c r="V24" s="117"/>
      <c r="W24" s="117"/>
      <c r="X24" s="117"/>
      <c r="Y24" s="117"/>
      <c r="Z24" s="117"/>
      <c r="AA24" s="118"/>
    </row>
    <row r="25" spans="1:27" s="2" customFormat="1" x14ac:dyDescent="0.3">
      <c r="A25" s="116">
        <v>20</v>
      </c>
      <c r="B25" s="117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5"/>
      <c r="R25" s="115"/>
      <c r="S25" s="115"/>
      <c r="T25" s="116"/>
      <c r="U25" s="117"/>
      <c r="V25" s="117"/>
      <c r="W25" s="117"/>
      <c r="X25" s="117"/>
      <c r="Y25" s="117"/>
      <c r="Z25" s="117"/>
      <c r="AA25" s="118"/>
    </row>
    <row r="26" spans="1:27" x14ac:dyDescent="0.25">
      <c r="A26" s="116">
        <v>21</v>
      </c>
      <c r="B26" s="117"/>
      <c r="C26" s="123"/>
      <c r="D26" s="123"/>
      <c r="E26" s="124"/>
      <c r="F26" s="124"/>
      <c r="G26" s="124"/>
      <c r="H26" s="124"/>
      <c r="I26" s="141"/>
      <c r="J26" s="124"/>
      <c r="K26" s="122"/>
      <c r="L26" s="122"/>
      <c r="M26" s="122"/>
      <c r="N26" s="122"/>
      <c r="O26" s="122"/>
      <c r="P26" s="122"/>
      <c r="Q26" s="125"/>
      <c r="R26" s="125"/>
      <c r="S26" s="125"/>
      <c r="T26" s="126"/>
      <c r="U26" s="122"/>
      <c r="V26" s="122"/>
      <c r="W26" s="122"/>
      <c r="X26" s="122"/>
      <c r="Y26" s="122"/>
      <c r="Z26" s="122"/>
      <c r="AA26" s="127"/>
    </row>
    <row r="27" spans="1:27" x14ac:dyDescent="0.25">
      <c r="A27" s="116">
        <v>22</v>
      </c>
      <c r="B27" s="117"/>
      <c r="C27" s="123"/>
      <c r="D27" s="123"/>
      <c r="E27" s="124"/>
      <c r="F27" s="124"/>
      <c r="G27" s="124"/>
      <c r="H27" s="124"/>
      <c r="I27" s="141"/>
      <c r="J27" s="124"/>
      <c r="K27" s="122"/>
      <c r="L27" s="122"/>
      <c r="M27" s="122"/>
      <c r="N27" s="122"/>
      <c r="O27" s="122"/>
      <c r="P27" s="122"/>
      <c r="Q27" s="125"/>
      <c r="R27" s="125"/>
      <c r="S27" s="125"/>
      <c r="T27" s="126"/>
      <c r="U27" s="122"/>
      <c r="V27" s="122"/>
      <c r="W27" s="122"/>
      <c r="X27" s="122"/>
      <c r="Y27" s="122"/>
      <c r="Z27" s="122"/>
      <c r="AA27" s="127"/>
    </row>
    <row r="28" spans="1:27" x14ac:dyDescent="0.25">
      <c r="A28" s="116">
        <v>23</v>
      </c>
      <c r="B28" s="117"/>
      <c r="C28" s="123"/>
      <c r="D28" s="123"/>
      <c r="E28" s="124"/>
      <c r="F28" s="124"/>
      <c r="G28" s="124"/>
      <c r="H28" s="124"/>
      <c r="I28" s="141"/>
      <c r="J28" s="124"/>
      <c r="K28" s="122"/>
      <c r="L28" s="122"/>
      <c r="M28" s="122"/>
      <c r="N28" s="122"/>
      <c r="O28" s="122"/>
      <c r="P28" s="122"/>
      <c r="Q28" s="125"/>
      <c r="R28" s="125"/>
      <c r="S28" s="125"/>
      <c r="T28" s="126"/>
      <c r="U28" s="122"/>
      <c r="V28" s="122"/>
      <c r="W28" s="122"/>
      <c r="X28" s="122"/>
      <c r="Y28" s="122"/>
      <c r="Z28" s="122"/>
      <c r="AA28" s="127"/>
    </row>
    <row r="29" spans="1:27" x14ac:dyDescent="0.25">
      <c r="A29" s="116">
        <v>24</v>
      </c>
      <c r="B29" s="117"/>
      <c r="C29" s="123"/>
      <c r="D29" s="123"/>
      <c r="E29" s="124"/>
      <c r="F29" s="124"/>
      <c r="G29" s="124"/>
      <c r="H29" s="124"/>
      <c r="I29" s="141"/>
      <c r="J29" s="124"/>
      <c r="K29" s="122"/>
      <c r="L29" s="122"/>
      <c r="M29" s="122"/>
      <c r="N29" s="122"/>
      <c r="O29" s="122"/>
      <c r="P29" s="122"/>
      <c r="Q29" s="125"/>
      <c r="R29" s="125"/>
      <c r="S29" s="125"/>
      <c r="T29" s="126"/>
      <c r="U29" s="122"/>
      <c r="V29" s="122"/>
      <c r="W29" s="122"/>
      <c r="X29" s="122"/>
      <c r="Y29" s="122"/>
      <c r="Z29" s="122"/>
      <c r="AA29" s="127"/>
    </row>
    <row r="30" spans="1:27" x14ac:dyDescent="0.25">
      <c r="A30" s="116">
        <v>25</v>
      </c>
      <c r="B30" s="117"/>
      <c r="C30" s="123"/>
      <c r="D30" s="123"/>
      <c r="E30" s="124" t="str">
        <f>TRIM(RIGHT(SUBSTITUTE(E29,"-", REPT("-",LEN(E29))),LEN(E29)))</f>
        <v/>
      </c>
      <c r="F30" s="124"/>
      <c r="G30" s="124"/>
      <c r="H30" s="124"/>
      <c r="I30" s="141"/>
      <c r="J30" s="124"/>
      <c r="K30" s="122"/>
      <c r="L30" s="122"/>
      <c r="M30" s="122"/>
      <c r="N30" s="122"/>
      <c r="O30" s="122"/>
      <c r="P30" s="122"/>
      <c r="Q30" s="125"/>
      <c r="R30" s="125"/>
      <c r="S30" s="125"/>
      <c r="T30" s="126"/>
      <c r="U30" s="122"/>
      <c r="V30" s="122"/>
      <c r="W30" s="122"/>
      <c r="X30" s="122"/>
      <c r="Y30" s="122"/>
      <c r="Z30" s="122"/>
      <c r="AA30" s="127"/>
    </row>
    <row r="31" spans="1:27" ht="15.6" x14ac:dyDescent="0.25">
      <c r="A31" s="116">
        <v>26</v>
      </c>
      <c r="B31" s="117"/>
      <c r="C31" s="123"/>
      <c r="D31" s="123"/>
      <c r="E31" s="128" t="str">
        <f>RIGHT(E29,1)</f>
        <v/>
      </c>
      <c r="F31" s="124"/>
      <c r="G31" s="124"/>
      <c r="H31" s="124"/>
      <c r="I31" s="141"/>
      <c r="J31" s="124"/>
      <c r="K31" s="122"/>
      <c r="L31" s="122"/>
      <c r="M31" s="122"/>
      <c r="N31" s="122"/>
      <c r="O31" s="122"/>
      <c r="P31" s="122"/>
      <c r="Q31" s="125"/>
      <c r="R31" s="125"/>
      <c r="S31" s="125"/>
      <c r="T31" s="126"/>
      <c r="U31" s="122"/>
      <c r="V31" s="122"/>
      <c r="W31" s="122"/>
      <c r="X31" s="122"/>
      <c r="Y31" s="122"/>
      <c r="Z31" s="122"/>
      <c r="AA31" s="127"/>
    </row>
    <row r="32" spans="1:27" x14ac:dyDescent="0.25">
      <c r="A32" s="116">
        <v>27</v>
      </c>
      <c r="B32" s="117"/>
      <c r="C32" s="123"/>
      <c r="D32" s="123"/>
      <c r="E32" s="124"/>
      <c r="F32" s="124"/>
      <c r="G32" s="124"/>
      <c r="H32" s="124"/>
      <c r="I32" s="141"/>
      <c r="J32" s="124"/>
      <c r="K32" s="122"/>
      <c r="L32" s="122"/>
      <c r="M32" s="122"/>
      <c r="N32" s="122"/>
      <c r="O32" s="122"/>
      <c r="P32" s="122"/>
      <c r="Q32" s="125"/>
      <c r="R32" s="125"/>
      <c r="S32" s="125"/>
      <c r="T32" s="126"/>
      <c r="U32" s="122"/>
      <c r="V32" s="122"/>
      <c r="W32" s="122"/>
      <c r="X32" s="122"/>
      <c r="Y32" s="122"/>
      <c r="Z32" s="122"/>
      <c r="AA32" s="127"/>
    </row>
    <row r="33" spans="1:27" x14ac:dyDescent="0.25">
      <c r="A33" s="116">
        <v>28</v>
      </c>
      <c r="B33" s="117"/>
      <c r="C33" s="123"/>
      <c r="D33" s="123"/>
      <c r="E33" s="124"/>
      <c r="F33" s="124"/>
      <c r="G33" s="124"/>
      <c r="H33" s="124"/>
      <c r="I33" s="141"/>
      <c r="J33" s="124"/>
      <c r="K33" s="122"/>
      <c r="L33" s="122"/>
      <c r="M33" s="122"/>
      <c r="N33" s="122"/>
      <c r="O33" s="122"/>
      <c r="P33" s="122"/>
      <c r="Q33" s="125"/>
      <c r="R33" s="125"/>
      <c r="S33" s="125"/>
      <c r="T33" s="126"/>
      <c r="U33" s="122"/>
      <c r="V33" s="122"/>
      <c r="W33" s="122"/>
      <c r="X33" s="122"/>
      <c r="Y33" s="122"/>
      <c r="Z33" s="122"/>
      <c r="AA33" s="127"/>
    </row>
    <row r="34" spans="1:27" x14ac:dyDescent="0.25">
      <c r="A34" s="116">
        <v>29</v>
      </c>
      <c r="B34" s="117"/>
      <c r="C34" s="123"/>
      <c r="D34" s="123"/>
      <c r="E34" s="124"/>
      <c r="F34" s="124"/>
      <c r="G34" s="124"/>
      <c r="H34" s="124"/>
      <c r="I34" s="141"/>
      <c r="J34" s="124"/>
      <c r="K34" s="122"/>
      <c r="L34" s="122"/>
      <c r="M34" s="122"/>
      <c r="N34" s="122"/>
      <c r="O34" s="122"/>
      <c r="P34" s="122"/>
      <c r="Q34" s="125"/>
      <c r="R34" s="125"/>
      <c r="S34" s="125"/>
      <c r="T34" s="126"/>
      <c r="U34" s="122"/>
      <c r="V34" s="122"/>
      <c r="W34" s="122"/>
      <c r="X34" s="122"/>
      <c r="Y34" s="122"/>
      <c r="Z34" s="122"/>
      <c r="AA34" s="127"/>
    </row>
    <row r="35" spans="1:27" x14ac:dyDescent="0.25">
      <c r="A35" s="116">
        <v>30</v>
      </c>
      <c r="B35" s="117"/>
      <c r="C35" s="123"/>
      <c r="D35" s="123"/>
      <c r="E35" s="124"/>
      <c r="F35" s="124"/>
      <c r="G35" s="124"/>
      <c r="H35" s="124"/>
      <c r="I35" s="141"/>
      <c r="J35" s="124"/>
      <c r="K35" s="122"/>
      <c r="L35" s="122"/>
      <c r="M35" s="122"/>
      <c r="N35" s="122"/>
      <c r="O35" s="122"/>
      <c r="P35" s="122"/>
      <c r="Q35" s="125"/>
      <c r="R35" s="125"/>
      <c r="S35" s="125"/>
      <c r="T35" s="126"/>
      <c r="U35" s="122"/>
      <c r="V35" s="122"/>
      <c r="W35" s="122"/>
      <c r="X35" s="122"/>
      <c r="Y35" s="122"/>
      <c r="Z35" s="122"/>
      <c r="AA35" s="127"/>
    </row>
    <row r="36" spans="1:27" x14ac:dyDescent="0.25">
      <c r="A36" s="116">
        <v>31</v>
      </c>
      <c r="B36" s="117"/>
      <c r="C36" s="123"/>
      <c r="D36" s="123"/>
      <c r="E36" s="124"/>
      <c r="F36" s="124"/>
      <c r="G36" s="124"/>
      <c r="H36" s="124"/>
      <c r="I36" s="141"/>
      <c r="J36" s="124"/>
      <c r="K36" s="122"/>
      <c r="L36" s="122"/>
      <c r="M36" s="122"/>
      <c r="N36" s="122"/>
      <c r="O36" s="122"/>
      <c r="P36" s="122"/>
      <c r="Q36" s="125"/>
      <c r="R36" s="125"/>
      <c r="S36" s="125"/>
      <c r="T36" s="126"/>
      <c r="U36" s="122"/>
      <c r="V36" s="122"/>
      <c r="W36" s="122"/>
      <c r="X36" s="122"/>
      <c r="Y36" s="122"/>
      <c r="Z36" s="122"/>
      <c r="AA36" s="127"/>
    </row>
    <row r="37" spans="1:27" x14ac:dyDescent="0.25">
      <c r="A37" s="116">
        <v>32</v>
      </c>
      <c r="B37" s="117"/>
      <c r="C37" s="123"/>
      <c r="D37" s="123"/>
      <c r="E37" s="124"/>
      <c r="F37" s="124"/>
      <c r="G37" s="124"/>
      <c r="H37" s="124"/>
      <c r="I37" s="141"/>
      <c r="J37" s="124"/>
      <c r="K37" s="122"/>
      <c r="L37" s="122"/>
      <c r="M37" s="122"/>
      <c r="N37" s="122"/>
      <c r="O37" s="122"/>
      <c r="P37" s="122"/>
      <c r="Q37" s="125"/>
      <c r="R37" s="125"/>
      <c r="S37" s="125"/>
      <c r="T37" s="126"/>
      <c r="U37" s="122"/>
      <c r="V37" s="122"/>
      <c r="W37" s="122"/>
      <c r="X37" s="122"/>
      <c r="Y37" s="122"/>
      <c r="Z37" s="122"/>
      <c r="AA37" s="127"/>
    </row>
    <row r="38" spans="1:27" x14ac:dyDescent="0.25">
      <c r="A38" s="116">
        <v>33</v>
      </c>
      <c r="B38" s="117"/>
      <c r="C38" s="123"/>
      <c r="D38" s="123"/>
      <c r="E38" s="124"/>
      <c r="F38" s="124"/>
      <c r="G38" s="124"/>
      <c r="H38" s="124"/>
      <c r="I38" s="141"/>
      <c r="J38" s="124"/>
      <c r="K38" s="122"/>
      <c r="L38" s="122"/>
      <c r="M38" s="122"/>
      <c r="N38" s="122"/>
      <c r="O38" s="122"/>
      <c r="P38" s="122"/>
      <c r="Q38" s="125"/>
      <c r="R38" s="125"/>
      <c r="S38" s="125"/>
      <c r="T38" s="126"/>
      <c r="U38" s="122"/>
      <c r="V38" s="122"/>
      <c r="W38" s="122"/>
      <c r="X38" s="122"/>
      <c r="Y38" s="122"/>
      <c r="Z38" s="122"/>
      <c r="AA38" s="127"/>
    </row>
    <row r="39" spans="1:27" x14ac:dyDescent="0.25">
      <c r="A39" s="116">
        <v>34</v>
      </c>
      <c r="B39" s="117"/>
      <c r="C39" s="123"/>
      <c r="D39" s="123"/>
      <c r="E39" s="124"/>
      <c r="F39" s="124"/>
      <c r="G39" s="124"/>
      <c r="H39" s="124"/>
      <c r="I39" s="141"/>
      <c r="J39" s="124"/>
      <c r="K39" s="122"/>
      <c r="L39" s="122"/>
      <c r="M39" s="122"/>
      <c r="N39" s="122"/>
      <c r="O39" s="122"/>
      <c r="P39" s="122"/>
      <c r="Q39" s="125"/>
      <c r="R39" s="125"/>
      <c r="S39" s="125"/>
      <c r="T39" s="126"/>
      <c r="U39" s="122"/>
      <c r="V39" s="122"/>
      <c r="W39" s="122"/>
      <c r="X39" s="122"/>
      <c r="Y39" s="122"/>
      <c r="Z39" s="122"/>
      <c r="AA39" s="127"/>
    </row>
    <row r="40" spans="1:27" x14ac:dyDescent="0.25">
      <c r="A40" s="116">
        <v>35</v>
      </c>
      <c r="B40" s="117"/>
      <c r="C40" s="123"/>
      <c r="D40" s="123"/>
      <c r="E40" s="124"/>
      <c r="F40" s="124"/>
      <c r="G40" s="124"/>
      <c r="H40" s="124"/>
      <c r="I40" s="141"/>
      <c r="J40" s="124"/>
      <c r="K40" s="122"/>
      <c r="L40" s="122"/>
      <c r="M40" s="122"/>
      <c r="N40" s="122"/>
      <c r="O40" s="122"/>
      <c r="P40" s="122"/>
      <c r="Q40" s="125"/>
      <c r="R40" s="125"/>
      <c r="S40" s="125"/>
      <c r="T40" s="126"/>
      <c r="U40" s="122"/>
      <c r="V40" s="122"/>
      <c r="W40" s="122"/>
      <c r="X40" s="122"/>
      <c r="Y40" s="122"/>
      <c r="Z40" s="122"/>
      <c r="AA40" s="127"/>
    </row>
    <row r="41" spans="1:27" x14ac:dyDescent="0.25">
      <c r="A41" s="116">
        <v>36</v>
      </c>
      <c r="B41" s="117"/>
      <c r="C41" s="123"/>
      <c r="D41" s="123"/>
      <c r="E41" s="124"/>
      <c r="F41" s="124"/>
      <c r="G41" s="124"/>
      <c r="H41" s="124"/>
      <c r="I41" s="141"/>
      <c r="J41" s="124"/>
      <c r="K41" s="122"/>
      <c r="L41" s="122"/>
      <c r="M41" s="122"/>
      <c r="N41" s="122"/>
      <c r="O41" s="122"/>
      <c r="P41" s="122"/>
      <c r="Q41" s="125"/>
      <c r="R41" s="125"/>
      <c r="S41" s="125"/>
      <c r="T41" s="126"/>
      <c r="U41" s="122"/>
      <c r="V41" s="122"/>
      <c r="W41" s="122"/>
      <c r="X41" s="122"/>
      <c r="Y41" s="122"/>
      <c r="Z41" s="122"/>
      <c r="AA41" s="127"/>
    </row>
    <row r="42" spans="1:27" x14ac:dyDescent="0.25">
      <c r="A42" s="116">
        <v>37</v>
      </c>
      <c r="B42" s="117"/>
      <c r="C42" s="123"/>
      <c r="D42" s="123"/>
      <c r="E42" s="124"/>
      <c r="F42" s="124"/>
      <c r="G42" s="124"/>
      <c r="H42" s="124"/>
      <c r="I42" s="141"/>
      <c r="J42" s="124"/>
      <c r="K42" s="122"/>
      <c r="L42" s="122"/>
      <c r="M42" s="122"/>
      <c r="N42" s="122"/>
      <c r="O42" s="122"/>
      <c r="P42" s="122"/>
      <c r="Q42" s="125"/>
      <c r="R42" s="125"/>
      <c r="S42" s="125"/>
      <c r="T42" s="126"/>
      <c r="U42" s="122"/>
      <c r="V42" s="122"/>
      <c r="W42" s="122"/>
      <c r="X42" s="122"/>
      <c r="Y42" s="122"/>
      <c r="Z42" s="122"/>
      <c r="AA42" s="127"/>
    </row>
    <row r="43" spans="1:27" x14ac:dyDescent="0.25">
      <c r="A43" s="116">
        <v>38</v>
      </c>
      <c r="B43" s="117"/>
      <c r="C43" s="123"/>
      <c r="D43" s="123"/>
      <c r="E43" s="124"/>
      <c r="F43" s="124"/>
      <c r="G43" s="124"/>
      <c r="H43" s="124"/>
      <c r="I43" s="141"/>
      <c r="J43" s="124"/>
      <c r="K43" s="122"/>
      <c r="L43" s="122"/>
      <c r="M43" s="122"/>
      <c r="N43" s="122"/>
      <c r="O43" s="122"/>
      <c r="P43" s="122"/>
      <c r="Q43" s="125"/>
      <c r="R43" s="125"/>
      <c r="S43" s="125"/>
      <c r="T43" s="126"/>
      <c r="U43" s="122"/>
      <c r="V43" s="122"/>
      <c r="W43" s="122"/>
      <c r="X43" s="122"/>
      <c r="Y43" s="122"/>
      <c r="Z43" s="122"/>
      <c r="AA43" s="127"/>
    </row>
    <row r="44" spans="1:27" x14ac:dyDescent="0.25">
      <c r="A44" s="116">
        <v>39</v>
      </c>
      <c r="B44" s="117"/>
      <c r="C44" s="123"/>
      <c r="D44" s="123"/>
      <c r="E44" s="124"/>
      <c r="F44" s="124"/>
      <c r="G44" s="124"/>
      <c r="H44" s="124"/>
      <c r="I44" s="141"/>
      <c r="J44" s="124"/>
      <c r="K44" s="122"/>
      <c r="L44" s="122"/>
      <c r="M44" s="122"/>
      <c r="N44" s="122"/>
      <c r="O44" s="122"/>
      <c r="P44" s="122"/>
      <c r="Q44" s="125"/>
      <c r="R44" s="125"/>
      <c r="S44" s="125"/>
      <c r="T44" s="126"/>
      <c r="U44" s="122"/>
      <c r="V44" s="122"/>
      <c r="W44" s="122"/>
      <c r="X44" s="122"/>
      <c r="Y44" s="122"/>
      <c r="Z44" s="122"/>
      <c r="AA44" s="127"/>
    </row>
    <row r="45" spans="1:27" x14ac:dyDescent="0.25">
      <c r="A45" s="116">
        <v>40</v>
      </c>
      <c r="B45" s="117"/>
      <c r="C45" s="123"/>
      <c r="D45" s="123"/>
      <c r="E45" s="124"/>
      <c r="F45" s="124"/>
      <c r="G45" s="124"/>
      <c r="H45" s="124"/>
      <c r="I45" s="141"/>
      <c r="J45" s="124"/>
      <c r="K45" s="122"/>
      <c r="L45" s="122"/>
      <c r="M45" s="122"/>
      <c r="N45" s="122"/>
      <c r="O45" s="122"/>
      <c r="P45" s="122"/>
      <c r="Q45" s="125"/>
      <c r="R45" s="125"/>
      <c r="S45" s="125"/>
      <c r="T45" s="126"/>
      <c r="U45" s="122"/>
      <c r="V45" s="122"/>
      <c r="W45" s="122"/>
      <c r="X45" s="122"/>
      <c r="Y45" s="122"/>
      <c r="Z45" s="122"/>
      <c r="AA45" s="127"/>
    </row>
    <row r="46" spans="1:27" x14ac:dyDescent="0.25">
      <c r="A46" s="116">
        <v>41</v>
      </c>
      <c r="B46" s="117"/>
      <c r="C46" s="123"/>
      <c r="D46" s="123"/>
      <c r="E46" s="124"/>
      <c r="F46" s="124"/>
      <c r="G46" s="124"/>
      <c r="H46" s="124"/>
      <c r="I46" s="141"/>
      <c r="J46" s="124"/>
      <c r="K46" s="122"/>
      <c r="L46" s="122"/>
      <c r="M46" s="122"/>
      <c r="N46" s="122"/>
      <c r="O46" s="122"/>
      <c r="P46" s="122"/>
      <c r="Q46" s="125"/>
      <c r="R46" s="125"/>
      <c r="S46" s="125"/>
      <c r="T46" s="126"/>
      <c r="U46" s="122"/>
      <c r="V46" s="122"/>
      <c r="W46" s="122"/>
      <c r="X46" s="122"/>
      <c r="Y46" s="122"/>
      <c r="Z46" s="122"/>
      <c r="AA46" s="127"/>
    </row>
    <row r="47" spans="1:27" x14ac:dyDescent="0.25">
      <c r="A47" s="116">
        <v>42</v>
      </c>
      <c r="B47" s="117"/>
      <c r="C47" s="123"/>
      <c r="D47" s="123"/>
      <c r="E47" s="124"/>
      <c r="F47" s="124"/>
      <c r="G47" s="124"/>
      <c r="H47" s="124"/>
      <c r="I47" s="141"/>
      <c r="J47" s="124"/>
      <c r="K47" s="122"/>
      <c r="L47" s="122"/>
      <c r="M47" s="122"/>
      <c r="N47" s="122"/>
      <c r="O47" s="122"/>
      <c r="P47" s="122"/>
      <c r="Q47" s="125"/>
      <c r="R47" s="125"/>
      <c r="S47" s="125"/>
      <c r="T47" s="126"/>
      <c r="U47" s="122"/>
      <c r="V47" s="122"/>
      <c r="W47" s="122"/>
      <c r="X47" s="122"/>
      <c r="Y47" s="122"/>
      <c r="Z47" s="122"/>
      <c r="AA47" s="127"/>
    </row>
    <row r="48" spans="1:27" x14ac:dyDescent="0.25">
      <c r="A48" s="116">
        <v>43</v>
      </c>
      <c r="B48" s="117"/>
      <c r="C48" s="123"/>
      <c r="D48" s="123"/>
      <c r="E48" s="124"/>
      <c r="F48" s="124"/>
      <c r="G48" s="124"/>
      <c r="H48" s="124"/>
      <c r="I48" s="141"/>
      <c r="J48" s="124"/>
      <c r="K48" s="122"/>
      <c r="L48" s="122"/>
      <c r="M48" s="122"/>
      <c r="N48" s="122"/>
      <c r="O48" s="122"/>
      <c r="P48" s="122"/>
      <c r="Q48" s="125"/>
      <c r="R48" s="125"/>
      <c r="S48" s="125"/>
      <c r="T48" s="126"/>
      <c r="U48" s="122"/>
      <c r="V48" s="122"/>
      <c r="W48" s="122"/>
      <c r="X48" s="122"/>
      <c r="Y48" s="122"/>
      <c r="Z48" s="122"/>
      <c r="AA48" s="127"/>
    </row>
    <row r="49" spans="1:27" x14ac:dyDescent="0.25">
      <c r="A49" s="116">
        <v>44</v>
      </c>
      <c r="B49" s="117"/>
      <c r="C49" s="123"/>
      <c r="D49" s="123"/>
      <c r="E49" s="124"/>
      <c r="F49" s="124"/>
      <c r="G49" s="124"/>
      <c r="H49" s="124"/>
      <c r="I49" s="141"/>
      <c r="J49" s="124"/>
      <c r="K49" s="122"/>
      <c r="L49" s="122"/>
      <c r="M49" s="122"/>
      <c r="N49" s="122"/>
      <c r="O49" s="122"/>
      <c r="P49" s="122"/>
      <c r="Q49" s="125"/>
      <c r="R49" s="125"/>
      <c r="S49" s="125"/>
      <c r="T49" s="126"/>
      <c r="U49" s="122"/>
      <c r="V49" s="122"/>
      <c r="W49" s="122"/>
      <c r="X49" s="122"/>
      <c r="Y49" s="122"/>
      <c r="Z49" s="122"/>
      <c r="AA49" s="127"/>
    </row>
    <row r="50" spans="1:27" x14ac:dyDescent="0.25">
      <c r="A50" s="116">
        <v>45</v>
      </c>
      <c r="B50" s="117"/>
      <c r="C50" s="123"/>
      <c r="D50" s="123"/>
      <c r="E50" s="124"/>
      <c r="F50" s="124"/>
      <c r="G50" s="124"/>
      <c r="H50" s="124"/>
      <c r="I50" s="141"/>
      <c r="J50" s="124"/>
      <c r="K50" s="122"/>
      <c r="L50" s="122"/>
      <c r="M50" s="122"/>
      <c r="N50" s="122"/>
      <c r="O50" s="122"/>
      <c r="P50" s="122"/>
      <c r="Q50" s="125"/>
      <c r="R50" s="125"/>
      <c r="S50" s="125"/>
      <c r="T50" s="126"/>
      <c r="U50" s="122"/>
      <c r="V50" s="122"/>
      <c r="W50" s="122"/>
      <c r="X50" s="122"/>
      <c r="Y50" s="122"/>
      <c r="Z50" s="122"/>
      <c r="AA50" s="127"/>
    </row>
    <row r="51" spans="1:27" x14ac:dyDescent="0.25">
      <c r="A51" s="116">
        <v>46</v>
      </c>
      <c r="B51" s="117"/>
      <c r="C51" s="123"/>
      <c r="D51" s="123"/>
      <c r="E51" s="124"/>
      <c r="F51" s="124"/>
      <c r="G51" s="124"/>
      <c r="H51" s="124"/>
      <c r="I51" s="141"/>
      <c r="J51" s="124"/>
      <c r="K51" s="122"/>
      <c r="L51" s="122"/>
      <c r="M51" s="122"/>
      <c r="N51" s="122"/>
      <c r="O51" s="122"/>
      <c r="P51" s="122"/>
      <c r="Q51" s="125"/>
      <c r="R51" s="125"/>
      <c r="S51" s="125"/>
      <c r="T51" s="126"/>
      <c r="U51" s="122"/>
      <c r="V51" s="122"/>
      <c r="W51" s="122"/>
      <c r="X51" s="122"/>
      <c r="Y51" s="122"/>
      <c r="Z51" s="122"/>
      <c r="AA51" s="127"/>
    </row>
    <row r="52" spans="1:27" x14ac:dyDescent="0.25">
      <c r="A52" s="116">
        <v>47</v>
      </c>
      <c r="B52" s="122"/>
      <c r="C52" s="123"/>
      <c r="D52" s="123"/>
      <c r="E52" s="124"/>
      <c r="F52" s="124"/>
      <c r="G52" s="124"/>
      <c r="H52" s="124"/>
      <c r="I52" s="141"/>
      <c r="J52" s="124"/>
      <c r="K52" s="122"/>
      <c r="L52" s="122"/>
      <c r="M52" s="122"/>
      <c r="N52" s="122"/>
      <c r="O52" s="122"/>
      <c r="P52" s="122"/>
      <c r="Q52" s="125"/>
      <c r="R52" s="125"/>
      <c r="S52" s="125"/>
      <c r="T52" s="126"/>
      <c r="U52" s="122"/>
      <c r="V52" s="122"/>
      <c r="W52" s="122"/>
      <c r="X52" s="122"/>
      <c r="Y52" s="122"/>
      <c r="Z52" s="122"/>
      <c r="AA52" s="127"/>
    </row>
    <row r="53" spans="1:27" x14ac:dyDescent="0.25">
      <c r="A53" s="116">
        <v>48</v>
      </c>
      <c r="B53" s="122"/>
      <c r="C53" s="123"/>
      <c r="D53" s="123"/>
      <c r="E53" s="124"/>
      <c r="F53" s="124"/>
      <c r="G53" s="124"/>
      <c r="H53" s="124"/>
      <c r="I53" s="141"/>
      <c r="J53" s="124"/>
      <c r="K53" s="122"/>
      <c r="L53" s="122"/>
      <c r="M53" s="122"/>
      <c r="N53" s="122"/>
      <c r="O53" s="122"/>
      <c r="P53" s="122"/>
      <c r="Q53" s="125"/>
      <c r="R53" s="125"/>
      <c r="S53" s="125"/>
      <c r="T53" s="126"/>
      <c r="U53" s="122"/>
      <c r="V53" s="122"/>
      <c r="W53" s="122"/>
      <c r="X53" s="122"/>
      <c r="Y53" s="122"/>
      <c r="Z53" s="122"/>
      <c r="AA53" s="127"/>
    </row>
    <row r="54" spans="1:27" x14ac:dyDescent="0.25">
      <c r="A54" s="116">
        <v>49</v>
      </c>
      <c r="B54" s="122"/>
      <c r="C54" s="123"/>
      <c r="D54" s="123"/>
      <c r="E54" s="124"/>
      <c r="F54" s="124"/>
      <c r="G54" s="124"/>
      <c r="H54" s="124"/>
      <c r="I54" s="141"/>
      <c r="J54" s="124"/>
      <c r="K54" s="122"/>
      <c r="L54" s="122"/>
      <c r="M54" s="122"/>
      <c r="N54" s="122"/>
      <c r="O54" s="122"/>
      <c r="P54" s="122"/>
      <c r="Q54" s="125"/>
      <c r="R54" s="125"/>
      <c r="S54" s="125"/>
      <c r="T54" s="126"/>
      <c r="U54" s="122"/>
      <c r="V54" s="122"/>
      <c r="W54" s="122"/>
      <c r="X54" s="122"/>
      <c r="Y54" s="122"/>
      <c r="Z54" s="122"/>
      <c r="AA54" s="127"/>
    </row>
    <row r="55" spans="1:27" ht="14.4" thickBot="1" x14ac:dyDescent="0.3">
      <c r="A55" s="129">
        <v>50</v>
      </c>
      <c r="B55" s="130"/>
      <c r="C55" s="131"/>
      <c r="D55" s="131"/>
      <c r="E55" s="132"/>
      <c r="F55" s="132"/>
      <c r="G55" s="132"/>
      <c r="H55" s="132"/>
      <c r="I55" s="142"/>
      <c r="J55" s="132"/>
      <c r="K55" s="130"/>
      <c r="L55" s="130"/>
      <c r="M55" s="130"/>
      <c r="N55" s="130"/>
      <c r="O55" s="130"/>
      <c r="P55" s="130"/>
      <c r="Q55" s="133"/>
      <c r="R55" s="133"/>
      <c r="S55" s="133"/>
      <c r="T55" s="134"/>
      <c r="U55" s="130"/>
      <c r="V55" s="130"/>
      <c r="W55" s="130"/>
      <c r="X55" s="130"/>
      <c r="Y55" s="130"/>
      <c r="Z55" s="130"/>
      <c r="AA55" s="135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"/>
  <sheetViews>
    <sheetView tabSelected="1" topLeftCell="A7" workbookViewId="0">
      <selection activeCell="E7" sqref="E7"/>
    </sheetView>
  </sheetViews>
  <sheetFormatPr baseColWidth="10" defaultRowHeight="14.4" x14ac:dyDescent="0.3"/>
  <cols>
    <col min="2" max="2" width="20" customWidth="1"/>
    <col min="3" max="3" width="16.109375" customWidth="1"/>
    <col min="4" max="4" width="23.109375" customWidth="1"/>
    <col min="5" max="5" width="36.44140625" customWidth="1"/>
    <col min="6" max="6" width="16.88671875" customWidth="1"/>
    <col min="9" max="9" width="16.33203125" customWidth="1"/>
    <col min="10" max="10" width="23.44140625" customWidth="1"/>
  </cols>
  <sheetData>
    <row r="1" spans="1:10" ht="42.75" customHeight="1" x14ac:dyDescent="0.3">
      <c r="A1" s="213" t="s">
        <v>149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35.25" customHeight="1" x14ac:dyDescent="0.3">
      <c r="A2" s="214" t="s">
        <v>161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3.5" customHeight="1" thickBot="1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63.75" customHeight="1" thickBot="1" x14ac:dyDescent="0.35">
      <c r="A4" s="215" t="s">
        <v>150</v>
      </c>
      <c r="B4" s="215" t="s">
        <v>151</v>
      </c>
      <c r="C4" s="215" t="s">
        <v>152</v>
      </c>
      <c r="D4" s="217" t="s">
        <v>153</v>
      </c>
      <c r="E4" s="218"/>
      <c r="F4" s="219" t="s">
        <v>154</v>
      </c>
      <c r="G4" s="217" t="s">
        <v>155</v>
      </c>
      <c r="H4" s="218"/>
      <c r="I4" s="221" t="s">
        <v>156</v>
      </c>
      <c r="J4" s="219" t="s">
        <v>6</v>
      </c>
    </row>
    <row r="5" spans="1:10" ht="15" thickBot="1" x14ac:dyDescent="0.35">
      <c r="A5" s="216"/>
      <c r="B5" s="216"/>
      <c r="C5" s="216"/>
      <c r="D5" s="175" t="s">
        <v>7</v>
      </c>
      <c r="E5" s="175" t="s">
        <v>8</v>
      </c>
      <c r="F5" s="220"/>
      <c r="G5" s="177" t="s">
        <v>157</v>
      </c>
      <c r="H5" s="177" t="s">
        <v>158</v>
      </c>
      <c r="I5" s="222"/>
      <c r="J5" s="220"/>
    </row>
    <row r="6" spans="1:10" ht="178.5" customHeight="1" x14ac:dyDescent="0.3">
      <c r="A6" s="155">
        <v>1</v>
      </c>
      <c r="B6" s="176" t="s">
        <v>166</v>
      </c>
      <c r="C6" s="207" t="s">
        <v>168</v>
      </c>
      <c r="D6" s="176" t="s">
        <v>139</v>
      </c>
      <c r="E6" s="176" t="s">
        <v>175</v>
      </c>
      <c r="F6" s="210" t="s">
        <v>169</v>
      </c>
      <c r="G6" s="156" t="s">
        <v>159</v>
      </c>
      <c r="H6" s="156"/>
      <c r="I6" s="157">
        <f>22.15</f>
        <v>22.15</v>
      </c>
      <c r="J6" s="158" t="s">
        <v>160</v>
      </c>
    </row>
    <row r="7" spans="1:10" ht="147" customHeight="1" x14ac:dyDescent="0.3">
      <c r="A7" s="159">
        <v>2</v>
      </c>
      <c r="B7" s="111" t="s">
        <v>163</v>
      </c>
      <c r="C7" s="208"/>
      <c r="D7" s="111" t="s">
        <v>116</v>
      </c>
      <c r="E7" s="111" t="s">
        <v>117</v>
      </c>
      <c r="F7" s="211"/>
      <c r="G7" s="160" t="s">
        <v>159</v>
      </c>
      <c r="H7" s="160"/>
      <c r="I7" s="161">
        <v>20.97</v>
      </c>
      <c r="J7" s="162" t="s">
        <v>160</v>
      </c>
    </row>
    <row r="8" spans="1:10" ht="151.5" customHeight="1" x14ac:dyDescent="0.3">
      <c r="A8" s="159">
        <v>3</v>
      </c>
      <c r="B8" s="111" t="s">
        <v>165</v>
      </c>
      <c r="C8" s="208"/>
      <c r="D8" s="111" t="s">
        <v>130</v>
      </c>
      <c r="E8" s="111" t="s">
        <v>131</v>
      </c>
      <c r="F8" s="211"/>
      <c r="G8" s="160" t="s">
        <v>159</v>
      </c>
      <c r="H8" s="160"/>
      <c r="I8" s="161">
        <v>16.22</v>
      </c>
      <c r="J8" s="162" t="s">
        <v>160</v>
      </c>
    </row>
    <row r="9" spans="1:10" ht="178.5" customHeight="1" x14ac:dyDescent="0.3">
      <c r="A9" s="159">
        <v>4</v>
      </c>
      <c r="B9" s="111" t="s">
        <v>167</v>
      </c>
      <c r="C9" s="208"/>
      <c r="D9" s="111" t="s">
        <v>147</v>
      </c>
      <c r="E9" s="111" t="s">
        <v>148</v>
      </c>
      <c r="F9" s="211"/>
      <c r="G9" s="160" t="s">
        <v>159</v>
      </c>
      <c r="H9" s="160"/>
      <c r="I9" s="161">
        <v>11.78</v>
      </c>
      <c r="J9" s="162" t="s">
        <v>160</v>
      </c>
    </row>
    <row r="10" spans="1:10" ht="147.75" customHeight="1" x14ac:dyDescent="0.3">
      <c r="A10" s="159">
        <v>5</v>
      </c>
      <c r="B10" s="111" t="s">
        <v>164</v>
      </c>
      <c r="C10" s="208"/>
      <c r="D10" s="111" t="s">
        <v>124</v>
      </c>
      <c r="E10" s="111" t="s">
        <v>125</v>
      </c>
      <c r="F10" s="211"/>
      <c r="G10" s="160"/>
      <c r="H10" s="160" t="s">
        <v>159</v>
      </c>
      <c r="I10" s="161">
        <v>0</v>
      </c>
      <c r="J10" s="162" t="s">
        <v>185</v>
      </c>
    </row>
    <row r="11" spans="1:10" ht="147.75" customHeight="1" thickBot="1" x14ac:dyDescent="0.35">
      <c r="A11" s="163">
        <v>6</v>
      </c>
      <c r="B11" s="164" t="s">
        <v>162</v>
      </c>
      <c r="C11" s="209"/>
      <c r="D11" s="164" t="s">
        <v>110</v>
      </c>
      <c r="E11" s="164" t="s">
        <v>111</v>
      </c>
      <c r="F11" s="212"/>
      <c r="G11" s="165"/>
      <c r="H11" s="165" t="s">
        <v>159</v>
      </c>
      <c r="I11" s="166">
        <v>0</v>
      </c>
      <c r="J11" s="167" t="s">
        <v>185</v>
      </c>
    </row>
    <row r="12" spans="1:10" ht="17.399999999999999" x14ac:dyDescent="0.3">
      <c r="A12" s="168" t="s">
        <v>186</v>
      </c>
      <c r="B12" s="169"/>
      <c r="C12" s="169"/>
      <c r="D12" s="169"/>
      <c r="E12" s="169"/>
      <c r="F12" s="170"/>
      <c r="G12" s="171"/>
      <c r="H12" s="172"/>
      <c r="I12" s="173"/>
      <c r="J12" s="174"/>
    </row>
  </sheetData>
  <sheetProtection algorithmName="SHA-512" hashValue="AXOnXlShO4htK6Xyo/MaAPuB3zpUcRm3zm73xhQe9uHpAyR1+jaisTYClmc3j/i4xYPCGMiRkanjR/Lq8PdfCg==" saltValue="QMABBGrEK8zV/yqds4+Qjw==" spinCount="100000" sheet="1" objects="1" scenarios="1"/>
  <mergeCells count="12">
    <mergeCell ref="C6:C11"/>
    <mergeCell ref="F6:F11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34" zoomScaleNormal="100" workbookViewId="0">
      <selection activeCell="O37" sqref="O37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48"/>
      <c r="B1" s="349"/>
      <c r="C1" s="349"/>
      <c r="D1" s="349"/>
      <c r="E1" s="350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51"/>
      <c r="B2" s="352"/>
      <c r="C2" s="352"/>
      <c r="D2" s="352"/>
      <c r="E2" s="353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38" t="str">
        <f ca="1">MID(CELL("nombrearchivo",'MARTINEZ CASAS EDWIN ANDRES'!E10),FIND("]", CELL("nombrearchivo",'MARTINEZ CASAS EDWIN ANDRES'!E10),1)+1,LEN(CELL("nombrearchivo",'MARTINEZ CASAS EDWIN ANDRES'!E10))-FIND("]",CELL("nombrearchivo",'MARTINEZ CASAS EDWIN ANDRES'!E10),1))</f>
        <v>MARTINEZ CASAS EDWIN ANDRES</v>
      </c>
    </row>
    <row r="3" spans="1:17" ht="19.5" customHeight="1" thickBot="1" x14ac:dyDescent="0.35">
      <c r="A3" s="354"/>
      <c r="B3" s="355"/>
      <c r="C3" s="355"/>
      <c r="D3" s="355"/>
      <c r="E3" s="356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38"/>
    </row>
    <row r="4" spans="1:17" ht="15.6" x14ac:dyDescent="0.3">
      <c r="A4" s="359" t="s">
        <v>11</v>
      </c>
      <c r="B4" s="360"/>
      <c r="C4" s="360"/>
      <c r="D4" s="360"/>
      <c r="E4" s="361" t="str">
        <f>GENERAL!AC$2</f>
        <v>PLANTA</v>
      </c>
      <c r="F4" s="361"/>
      <c r="G4" s="361"/>
      <c r="H4" s="139"/>
      <c r="I4" s="139"/>
      <c r="J4" s="139"/>
      <c r="K4" s="139"/>
      <c r="L4" s="139"/>
      <c r="M4" s="139"/>
      <c r="N4" s="139"/>
      <c r="O4" s="140"/>
    </row>
    <row r="5" spans="1:17" ht="15.6" x14ac:dyDescent="0.3">
      <c r="A5" s="328" t="s">
        <v>12</v>
      </c>
      <c r="B5" s="329"/>
      <c r="C5" s="329"/>
      <c r="D5" s="329"/>
      <c r="E5" s="330" t="str">
        <f>GENERAL!A$2</f>
        <v>CEA-P-04-2</v>
      </c>
      <c r="F5" s="330"/>
      <c r="G5" s="330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8" t="s">
        <v>13</v>
      </c>
      <c r="B6" s="329"/>
      <c r="C6" s="329"/>
      <c r="D6" s="329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28" t="s">
        <v>14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1:17" ht="15" customHeight="1" x14ac:dyDescent="0.3">
      <c r="A9" s="331" t="s">
        <v>15</v>
      </c>
      <c r="B9" s="332"/>
      <c r="C9" s="335" t="s">
        <v>16</v>
      </c>
      <c r="D9" s="147"/>
      <c r="E9" s="337" t="s">
        <v>17</v>
      </c>
      <c r="F9" s="338"/>
      <c r="G9" s="337" t="s">
        <v>18</v>
      </c>
      <c r="H9" s="338"/>
      <c r="I9" s="340" t="s">
        <v>19</v>
      </c>
      <c r="J9" s="340" t="s">
        <v>20</v>
      </c>
      <c r="K9" s="340" t="s">
        <v>21</v>
      </c>
      <c r="L9" s="342" t="s">
        <v>22</v>
      </c>
      <c r="M9" s="344"/>
      <c r="N9" s="344"/>
      <c r="O9" s="346" t="s">
        <v>23</v>
      </c>
    </row>
    <row r="10" spans="1:17" ht="31.5" customHeight="1" thickBot="1" x14ac:dyDescent="0.35">
      <c r="A10" s="333"/>
      <c r="B10" s="334"/>
      <c r="C10" s="336"/>
      <c r="D10" s="151"/>
      <c r="E10" s="336"/>
      <c r="F10" s="339"/>
      <c r="G10" s="336"/>
      <c r="H10" s="339"/>
      <c r="I10" s="341"/>
      <c r="J10" s="341"/>
      <c r="K10" s="341"/>
      <c r="L10" s="343"/>
      <c r="M10" s="345"/>
      <c r="N10" s="345"/>
      <c r="O10" s="347"/>
    </row>
    <row r="11" spans="1:17" ht="44.25" customHeight="1" thickBot="1" x14ac:dyDescent="0.35">
      <c r="A11" s="301" t="s">
        <v>163</v>
      </c>
      <c r="B11" s="302"/>
      <c r="C11" s="152">
        <f>O15</f>
        <v>4</v>
      </c>
      <c r="D11" s="153"/>
      <c r="E11" s="303">
        <f>O17</f>
        <v>0</v>
      </c>
      <c r="F11" s="304"/>
      <c r="G11" s="303">
        <f>O19</f>
        <v>3</v>
      </c>
      <c r="H11" s="304"/>
      <c r="I11" s="14">
        <v>0</v>
      </c>
      <c r="J11" s="14">
        <v>2.97</v>
      </c>
      <c r="K11" s="14">
        <v>5</v>
      </c>
      <c r="L11" s="15">
        <v>5</v>
      </c>
      <c r="M11" s="16"/>
      <c r="N11" s="16"/>
      <c r="O11" s="17">
        <f>IF( SUM(C11:L11)&lt;=30,SUM(C11:L11),"EXCEDE LOS 30 PUNTOS")</f>
        <v>19.97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319" t="s">
        <v>24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20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19"/>
    </row>
    <row r="15" spans="1:17" ht="42" customHeight="1" thickBot="1" x14ac:dyDescent="0.35">
      <c r="A15" s="263" t="s">
        <v>27</v>
      </c>
      <c r="B15" s="265"/>
      <c r="C15" s="21"/>
      <c r="D15" s="308" t="s">
        <v>116</v>
      </c>
      <c r="E15" s="309"/>
      <c r="F15" s="309"/>
      <c r="G15" s="309"/>
      <c r="H15" s="309"/>
      <c r="I15" s="309"/>
      <c r="J15" s="309"/>
      <c r="K15" s="309"/>
      <c r="L15" s="309"/>
      <c r="M15" s="310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317" t="s">
        <v>28</v>
      </c>
      <c r="B17" s="318"/>
      <c r="C17" s="7"/>
      <c r="D17" s="27"/>
      <c r="E17" s="322"/>
      <c r="F17" s="323"/>
      <c r="G17" s="323"/>
      <c r="H17" s="323"/>
      <c r="I17" s="323"/>
      <c r="J17" s="323"/>
      <c r="K17" s="323"/>
      <c r="L17" s="323"/>
      <c r="M17" s="324"/>
      <c r="N17" s="22"/>
      <c r="O17" s="23">
        <v>0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317" t="s">
        <v>29</v>
      </c>
      <c r="B19" s="318"/>
      <c r="C19" s="21"/>
      <c r="D19" s="146"/>
      <c r="E19" s="323" t="s">
        <v>117</v>
      </c>
      <c r="F19" s="323"/>
      <c r="G19" s="323"/>
      <c r="H19" s="323"/>
      <c r="I19" s="323"/>
      <c r="J19" s="323"/>
      <c r="K19" s="323"/>
      <c r="L19" s="323"/>
      <c r="M19" s="324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317" t="s">
        <v>30</v>
      </c>
      <c r="B21" s="318"/>
      <c r="C21" s="21"/>
      <c r="D21" s="325"/>
      <c r="E21" s="326"/>
      <c r="F21" s="326"/>
      <c r="G21" s="326"/>
      <c r="H21" s="326"/>
      <c r="I21" s="326"/>
      <c r="J21" s="326"/>
      <c r="K21" s="326"/>
      <c r="L21" s="326"/>
      <c r="M21" s="327"/>
      <c r="N21" s="22"/>
      <c r="O21" s="23">
        <v>0</v>
      </c>
    </row>
    <row r="22" spans="1:18" ht="16.2" thickBot="1" x14ac:dyDescent="0.35">
      <c r="A22" s="28"/>
      <c r="B22" s="29"/>
      <c r="C22" s="14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5"/>
      <c r="O22" s="31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37">
        <f>IF( SUM(O15:O21)&lt;=10,SUM(O15:O21),"EXCEDE LOS 10 PUNTOS VALIDOS")</f>
        <v>7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1"/>
    </row>
    <row r="26" spans="1:18" ht="105" customHeight="1" thickBot="1" x14ac:dyDescent="0.35">
      <c r="A26" s="263" t="s">
        <v>33</v>
      </c>
      <c r="B26" s="265"/>
      <c r="C26" s="21"/>
      <c r="D26" s="308" t="s">
        <v>183</v>
      </c>
      <c r="E26" s="309"/>
      <c r="F26" s="309"/>
      <c r="G26" s="309"/>
      <c r="H26" s="309"/>
      <c r="I26" s="309"/>
      <c r="J26" s="309"/>
      <c r="K26" s="309"/>
      <c r="L26" s="309"/>
      <c r="M26" s="310"/>
      <c r="N26" s="22"/>
      <c r="O26" s="23">
        <v>2.97</v>
      </c>
      <c r="Q26" s="34"/>
      <c r="R26" s="34"/>
    </row>
    <row r="27" spans="1:18" ht="16.2" thickBot="1" x14ac:dyDescent="0.35">
      <c r="A27" s="28"/>
      <c r="B27" s="29"/>
      <c r="C27" s="14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5"/>
      <c r="O27" s="31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145"/>
      <c r="O28" s="137">
        <f>IF(O26&lt;=5,O26,"EXCEDE LOS 5 PUNTOS PERMITIDOS")</f>
        <v>2.97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36"/>
      <c r="O30" s="31"/>
    </row>
    <row r="31" spans="1:18" ht="104.25" customHeight="1" thickBot="1" x14ac:dyDescent="0.35">
      <c r="A31" s="263" t="s">
        <v>36</v>
      </c>
      <c r="B31" s="265"/>
      <c r="C31" s="21"/>
      <c r="D31" s="308" t="s">
        <v>184</v>
      </c>
      <c r="E31" s="309"/>
      <c r="F31" s="309"/>
      <c r="G31" s="309"/>
      <c r="H31" s="309"/>
      <c r="I31" s="309"/>
      <c r="J31" s="309"/>
      <c r="K31" s="309"/>
      <c r="L31" s="309"/>
      <c r="M31" s="310"/>
      <c r="N31" s="22"/>
      <c r="O31" s="23">
        <v>5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45"/>
      <c r="O33" s="137">
        <f>IF(O31&lt;=5,O31,"EXCEDE LOS 5 PUNTOS PERMITIDOS")</f>
        <v>5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1"/>
    </row>
    <row r="36" spans="1:15" ht="183.75" customHeight="1" thickBot="1" x14ac:dyDescent="0.35">
      <c r="A36" s="317" t="s">
        <v>39</v>
      </c>
      <c r="B36" s="318"/>
      <c r="C36" s="21"/>
      <c r="D36" s="308" t="s">
        <v>187</v>
      </c>
      <c r="E36" s="309"/>
      <c r="F36" s="309"/>
      <c r="G36" s="309"/>
      <c r="H36" s="309"/>
      <c r="I36" s="309"/>
      <c r="J36" s="309"/>
      <c r="K36" s="309"/>
      <c r="L36" s="309"/>
      <c r="M36" s="310"/>
      <c r="N36" s="22"/>
      <c r="O36" s="23">
        <v>6</v>
      </c>
    </row>
    <row r="37" spans="1:15" ht="16.2" thickBot="1" x14ac:dyDescent="0.35">
      <c r="A37" s="28"/>
      <c r="B37" s="29"/>
      <c r="C37" s="14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5"/>
      <c r="O37" s="31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145"/>
      <c r="O38" s="137">
        <f>IF(O36&lt;=10,O36,"EXCEDE LOS 10 PUNTOS PERMITIDOS")</f>
        <v>6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305" t="s">
        <v>23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  <c r="N41" s="39"/>
      <c r="O41" s="40">
        <f>IF((O23+O28+O33+O38)&lt;=30,(O23+O28+O33+O38),"ERROR EXCEDE LOS 30 PUNTOS")</f>
        <v>20.97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28" t="s">
        <v>42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30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286" t="s">
        <v>43</v>
      </c>
      <c r="B58" s="287"/>
      <c r="C58" s="287"/>
      <c r="D58" s="287"/>
      <c r="E58" s="287"/>
      <c r="F58" s="289"/>
      <c r="G58" s="289"/>
      <c r="H58" s="290"/>
      <c r="I58" s="44" t="s">
        <v>44</v>
      </c>
      <c r="J58" s="45" t="s">
        <v>45</v>
      </c>
      <c r="K58" s="148" t="s">
        <v>46</v>
      </c>
      <c r="L58" s="46" t="s">
        <v>47</v>
      </c>
      <c r="M58" s="149"/>
      <c r="N58" s="7"/>
      <c r="O58" s="47" t="s">
        <v>48</v>
      </c>
    </row>
    <row r="59" spans="1:15" ht="45" customHeight="1" thickTop="1" thickBot="1" x14ac:dyDescent="0.35">
      <c r="A59" s="48">
        <v>1</v>
      </c>
      <c r="B59" s="291" t="s">
        <v>49</v>
      </c>
      <c r="C59" s="291"/>
      <c r="D59" s="291"/>
      <c r="E59" s="291"/>
      <c r="F59" s="258"/>
      <c r="G59" s="258"/>
      <c r="H59" s="258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45" customHeight="1" thickTop="1" thickBot="1" x14ac:dyDescent="0.35">
      <c r="A60" s="53">
        <v>2</v>
      </c>
      <c r="B60" s="259" t="s">
        <v>51</v>
      </c>
      <c r="C60" s="292"/>
      <c r="D60" s="292"/>
      <c r="E60" s="292"/>
      <c r="F60" s="260"/>
      <c r="G60" s="260"/>
      <c r="H60" s="260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45" customHeight="1" thickTop="1" thickBot="1" x14ac:dyDescent="0.35">
      <c r="A61" s="53">
        <v>3</v>
      </c>
      <c r="B61" s="292" t="s">
        <v>52</v>
      </c>
      <c r="C61" s="292"/>
      <c r="D61" s="292"/>
      <c r="E61" s="292"/>
      <c r="F61" s="260"/>
      <c r="G61" s="260"/>
      <c r="H61" s="260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45" customHeight="1" thickTop="1" thickBot="1" x14ac:dyDescent="0.35">
      <c r="A62" s="53">
        <v>4</v>
      </c>
      <c r="B62" s="292" t="s">
        <v>54</v>
      </c>
      <c r="C62" s="292"/>
      <c r="D62" s="292"/>
      <c r="E62" s="292"/>
      <c r="F62" s="260"/>
      <c r="G62" s="260"/>
      <c r="H62" s="260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45" customHeight="1" thickTop="1" thickBot="1" x14ac:dyDescent="0.35">
      <c r="A63" s="53">
        <v>5</v>
      </c>
      <c r="B63" s="292" t="s">
        <v>55</v>
      </c>
      <c r="C63" s="292"/>
      <c r="D63" s="292"/>
      <c r="E63" s="292"/>
      <c r="F63" s="260"/>
      <c r="G63" s="260"/>
      <c r="H63" s="260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45" customHeight="1" thickTop="1" thickBot="1" x14ac:dyDescent="0.35">
      <c r="A64" s="53">
        <v>6</v>
      </c>
      <c r="B64" s="292" t="s">
        <v>56</v>
      </c>
      <c r="C64" s="292"/>
      <c r="D64" s="292"/>
      <c r="E64" s="292"/>
      <c r="F64" s="260"/>
      <c r="G64" s="260"/>
      <c r="H64" s="260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45" customHeight="1" thickTop="1" thickBot="1" x14ac:dyDescent="0.35">
      <c r="A65" s="57">
        <v>7</v>
      </c>
      <c r="B65" s="293" t="s">
        <v>58</v>
      </c>
      <c r="C65" s="293"/>
      <c r="D65" s="293"/>
      <c r="E65" s="293"/>
      <c r="F65" s="262"/>
      <c r="G65" s="262"/>
      <c r="H65" s="262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294" t="s">
        <v>59</v>
      </c>
      <c r="B66" s="295"/>
      <c r="C66" s="295"/>
      <c r="D66" s="295"/>
      <c r="E66" s="295"/>
      <c r="F66" s="295"/>
      <c r="G66" s="295"/>
      <c r="H66" s="295"/>
      <c r="I66" s="296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297" t="s">
        <v>60</v>
      </c>
      <c r="B67" s="298"/>
      <c r="C67" s="298"/>
      <c r="D67" s="298"/>
      <c r="E67" s="298"/>
      <c r="F67" s="298"/>
      <c r="G67" s="298"/>
      <c r="H67" s="298"/>
      <c r="I67" s="298"/>
      <c r="J67" s="299"/>
      <c r="K67" s="299"/>
      <c r="L67" s="300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286" t="s">
        <v>61</v>
      </c>
      <c r="B69" s="287"/>
      <c r="C69" s="287"/>
      <c r="D69" s="287"/>
      <c r="E69" s="287"/>
      <c r="F69" s="287"/>
      <c r="G69" s="287"/>
      <c r="H69" s="288"/>
      <c r="I69" s="68" t="s">
        <v>44</v>
      </c>
      <c r="J69" s="45" t="s">
        <v>45</v>
      </c>
      <c r="K69" s="148" t="s">
        <v>46</v>
      </c>
      <c r="L69" s="46" t="s">
        <v>47</v>
      </c>
      <c r="M69" s="149"/>
      <c r="N69" s="7"/>
      <c r="O69" s="47" t="s">
        <v>48</v>
      </c>
    </row>
    <row r="70" spans="1:15" ht="27.75" customHeight="1" thickTop="1" thickBot="1" x14ac:dyDescent="0.35">
      <c r="A70" s="48">
        <v>1</v>
      </c>
      <c r="B70" s="257" t="s">
        <v>62</v>
      </c>
      <c r="C70" s="257"/>
      <c r="D70" s="257"/>
      <c r="E70" s="257"/>
      <c r="F70" s="258"/>
      <c r="G70" s="258"/>
      <c r="H70" s="258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27.75" customHeight="1" thickTop="1" thickBot="1" x14ac:dyDescent="0.35">
      <c r="A71" s="53">
        <v>2</v>
      </c>
      <c r="B71" s="259" t="s">
        <v>64</v>
      </c>
      <c r="C71" s="259"/>
      <c r="D71" s="259"/>
      <c r="E71" s="259"/>
      <c r="F71" s="260"/>
      <c r="G71" s="260"/>
      <c r="H71" s="260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27.75" customHeight="1" thickTop="1" thickBot="1" x14ac:dyDescent="0.35">
      <c r="A72" s="57">
        <v>3</v>
      </c>
      <c r="B72" s="261" t="s">
        <v>65</v>
      </c>
      <c r="C72" s="261"/>
      <c r="D72" s="261"/>
      <c r="E72" s="261"/>
      <c r="F72" s="262"/>
      <c r="G72" s="262"/>
      <c r="H72" s="262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63" t="s">
        <v>66</v>
      </c>
      <c r="C73" s="264"/>
      <c r="D73" s="264"/>
      <c r="E73" s="264"/>
      <c r="F73" s="264"/>
      <c r="G73" s="264"/>
      <c r="H73" s="264"/>
      <c r="I73" s="265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266" t="s">
        <v>67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8"/>
      <c r="M74" s="72"/>
      <c r="N74" s="36"/>
      <c r="O74" s="67">
        <f>O73/3</f>
        <v>0</v>
      </c>
    </row>
    <row r="75" spans="1:15" ht="18.600000000000001" thickTop="1" thickBot="1" x14ac:dyDescent="0.35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1"/>
      <c r="L75" s="271"/>
      <c r="M75" s="72"/>
      <c r="N75" s="36"/>
      <c r="O75" s="150"/>
    </row>
    <row r="76" spans="1:15" ht="27" thickBot="1" x14ac:dyDescent="0.35">
      <c r="A76" s="272" t="s">
        <v>68</v>
      </c>
      <c r="B76" s="273"/>
      <c r="C76" s="273"/>
      <c r="D76" s="273"/>
      <c r="E76" s="273"/>
      <c r="F76" s="273"/>
      <c r="G76" s="273"/>
      <c r="H76" s="274"/>
      <c r="I76" s="82" t="s">
        <v>44</v>
      </c>
      <c r="J76" s="47" t="s">
        <v>45</v>
      </c>
      <c r="K76" s="149"/>
      <c r="L76" s="149"/>
      <c r="M76" s="72"/>
      <c r="N76" s="36"/>
      <c r="O76" s="83" t="s">
        <v>48</v>
      </c>
    </row>
    <row r="77" spans="1:15" ht="45" customHeight="1" thickBot="1" x14ac:dyDescent="0.35">
      <c r="A77" s="84">
        <v>1</v>
      </c>
      <c r="B77" s="275" t="s">
        <v>69</v>
      </c>
      <c r="C77" s="275"/>
      <c r="D77" s="275"/>
      <c r="E77" s="275"/>
      <c r="F77" s="276"/>
      <c r="G77" s="277"/>
      <c r="H77" s="278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45" customHeight="1" thickBot="1" x14ac:dyDescent="0.35">
      <c r="A78" s="53">
        <v>2</v>
      </c>
      <c r="B78" s="259" t="s">
        <v>70</v>
      </c>
      <c r="C78" s="259"/>
      <c r="D78" s="259"/>
      <c r="E78" s="259"/>
      <c r="F78" s="260"/>
      <c r="G78" s="279"/>
      <c r="H78" s="280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45" customHeight="1" thickBot="1" x14ac:dyDescent="0.35">
      <c r="A79" s="57">
        <v>3</v>
      </c>
      <c r="B79" s="261" t="s">
        <v>71</v>
      </c>
      <c r="C79" s="261"/>
      <c r="D79" s="261"/>
      <c r="E79" s="261"/>
      <c r="F79" s="262"/>
      <c r="G79" s="281"/>
      <c r="H79" s="282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283" t="s">
        <v>72</v>
      </c>
      <c r="B80" s="284"/>
      <c r="C80" s="284"/>
      <c r="D80" s="284"/>
      <c r="E80" s="284"/>
      <c r="F80" s="284"/>
      <c r="G80" s="284"/>
      <c r="H80" s="284"/>
      <c r="I80" s="285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254" t="s">
        <v>73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6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7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28" t="s">
        <v>74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30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231" t="s">
        <v>75</v>
      </c>
      <c r="B86" s="232"/>
      <c r="C86" s="232"/>
      <c r="D86" s="232"/>
      <c r="E86" s="232"/>
      <c r="F86" s="233"/>
      <c r="G86" s="233"/>
      <c r="H86" s="234"/>
      <c r="I86" s="82" t="s">
        <v>44</v>
      </c>
      <c r="J86" s="149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235" t="s">
        <v>76</v>
      </c>
      <c r="C87" s="236"/>
      <c r="D87" s="236"/>
      <c r="E87" s="236"/>
      <c r="F87" s="237"/>
      <c r="G87" s="237"/>
      <c r="H87" s="238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239" t="s">
        <v>78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1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242" t="s">
        <v>79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4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245" t="s">
        <v>23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100"/>
      <c r="M93" s="100"/>
      <c r="N93" s="101"/>
      <c r="O93" s="102">
        <f>O41</f>
        <v>20.97</v>
      </c>
    </row>
    <row r="94" spans="1:15" ht="17.399999999999999" x14ac:dyDescent="0.3">
      <c r="A94" s="248" t="s">
        <v>80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50"/>
      <c r="L94" s="100"/>
      <c r="M94" s="100"/>
      <c r="N94" s="101"/>
      <c r="O94" s="103">
        <f>O67</f>
        <v>0</v>
      </c>
    </row>
    <row r="95" spans="1:15" ht="17.399999999999999" x14ac:dyDescent="0.3">
      <c r="A95" s="248" t="s">
        <v>81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50"/>
      <c r="L95" s="100"/>
      <c r="M95" s="100"/>
      <c r="N95" s="101"/>
      <c r="O95" s="104">
        <f>O74</f>
        <v>0</v>
      </c>
    </row>
    <row r="96" spans="1:15" ht="17.399999999999999" x14ac:dyDescent="0.3">
      <c r="A96" s="248" t="s">
        <v>82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50"/>
      <c r="L96" s="100"/>
      <c r="M96" s="100"/>
      <c r="N96" s="101"/>
      <c r="O96" s="105">
        <f>O81</f>
        <v>0</v>
      </c>
    </row>
    <row r="97" spans="1:15" ht="18" thickBot="1" x14ac:dyDescent="0.35">
      <c r="A97" s="251" t="s">
        <v>83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3"/>
      <c r="L97" s="100"/>
      <c r="M97" s="100"/>
      <c r="N97" s="101"/>
      <c r="O97" s="105">
        <f>O87</f>
        <v>0</v>
      </c>
    </row>
    <row r="98" spans="1:15" ht="24" thickTop="1" thickBot="1" x14ac:dyDescent="0.35">
      <c r="A98" s="223" t="s">
        <v>84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5"/>
      <c r="L98" s="106"/>
      <c r="M98" s="107"/>
      <c r="N98" s="108"/>
      <c r="O98" s="109">
        <f>SUM(O93:O97)</f>
        <v>20.97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4SCS03rrZr9dkF99Afe37bKyI2JSElTWB0fdAMlypAo0YV2ORufpQuykLkiY6u8sLoQ/XKwiQFmnJecM++hwKA==" saltValue="8HFPyOvYdxSMCgKOG9J+O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34" zoomScaleNormal="100" workbookViewId="0">
      <selection activeCell="U1" sqref="U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48"/>
      <c r="B1" s="349"/>
      <c r="C1" s="349"/>
      <c r="D1" s="349"/>
      <c r="E1" s="350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51"/>
      <c r="B2" s="352"/>
      <c r="C2" s="352"/>
      <c r="D2" s="352"/>
      <c r="E2" s="353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38" t="str">
        <f ca="1">MID(CELL("nombrearchivo",'AREVALO PARRA JUAN CAMILO'!E10),FIND("]", CELL("nombrearchivo",'AREVALO PARRA JUAN CAMILO'!E10),1)+1,LEN(CELL("nombrearchivo",'AREVALO PARRA JUAN CAMILO'!E10))-FIND("]",CELL("nombrearchivo",'AREVALO PARRA JUAN CAMILO'!E10),1))</f>
        <v>AREVALO PARRA JUAN CAMILO</v>
      </c>
    </row>
    <row r="3" spans="1:17" ht="19.5" customHeight="1" thickBot="1" x14ac:dyDescent="0.35">
      <c r="A3" s="354"/>
      <c r="B3" s="355"/>
      <c r="C3" s="355"/>
      <c r="D3" s="355"/>
      <c r="E3" s="356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38"/>
    </row>
    <row r="4" spans="1:17" ht="15.6" x14ac:dyDescent="0.3">
      <c r="A4" s="359" t="s">
        <v>11</v>
      </c>
      <c r="B4" s="360"/>
      <c r="C4" s="360"/>
      <c r="D4" s="360"/>
      <c r="E4" s="361" t="str">
        <f>GENERAL!AC$2</f>
        <v>PLANTA</v>
      </c>
      <c r="F4" s="361"/>
      <c r="G4" s="361"/>
      <c r="H4" s="139"/>
      <c r="I4" s="139"/>
      <c r="J4" s="139"/>
      <c r="K4" s="139"/>
      <c r="L4" s="139"/>
      <c r="M4" s="139"/>
      <c r="N4" s="139"/>
      <c r="O4" s="140"/>
    </row>
    <row r="5" spans="1:17" ht="15.6" x14ac:dyDescent="0.3">
      <c r="A5" s="328" t="s">
        <v>12</v>
      </c>
      <c r="B5" s="329"/>
      <c r="C5" s="329"/>
      <c r="D5" s="329"/>
      <c r="E5" s="330" t="str">
        <f>GENERAL!A$2</f>
        <v>CEA-P-04-2</v>
      </c>
      <c r="F5" s="330"/>
      <c r="G5" s="330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8" t="s">
        <v>13</v>
      </c>
      <c r="B6" s="329"/>
      <c r="C6" s="329"/>
      <c r="D6" s="329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28" t="s">
        <v>14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1:17" ht="15" customHeight="1" x14ac:dyDescent="0.3">
      <c r="A9" s="331" t="s">
        <v>15</v>
      </c>
      <c r="B9" s="332"/>
      <c r="C9" s="335" t="s">
        <v>16</v>
      </c>
      <c r="D9" s="147"/>
      <c r="E9" s="337" t="s">
        <v>17</v>
      </c>
      <c r="F9" s="338"/>
      <c r="G9" s="337" t="s">
        <v>18</v>
      </c>
      <c r="H9" s="338"/>
      <c r="I9" s="340" t="s">
        <v>19</v>
      </c>
      <c r="J9" s="340" t="s">
        <v>20</v>
      </c>
      <c r="K9" s="340" t="s">
        <v>21</v>
      </c>
      <c r="L9" s="342" t="s">
        <v>22</v>
      </c>
      <c r="M9" s="344"/>
      <c r="N9" s="344"/>
      <c r="O9" s="346" t="s">
        <v>23</v>
      </c>
    </row>
    <row r="10" spans="1:17" ht="31.5" customHeight="1" thickBot="1" x14ac:dyDescent="0.35">
      <c r="A10" s="333"/>
      <c r="B10" s="334"/>
      <c r="C10" s="336"/>
      <c r="D10" s="151"/>
      <c r="E10" s="336"/>
      <c r="F10" s="339"/>
      <c r="G10" s="336"/>
      <c r="H10" s="339"/>
      <c r="I10" s="341"/>
      <c r="J10" s="341"/>
      <c r="K10" s="341"/>
      <c r="L10" s="343"/>
      <c r="M10" s="345"/>
      <c r="N10" s="345"/>
      <c r="O10" s="347"/>
    </row>
    <row r="11" spans="1:17" ht="44.25" customHeight="1" thickBot="1" x14ac:dyDescent="0.35">
      <c r="A11" s="301" t="s">
        <v>165</v>
      </c>
      <c r="B11" s="302"/>
      <c r="C11" s="152">
        <f>O15</f>
        <v>4</v>
      </c>
      <c r="D11" s="153"/>
      <c r="E11" s="303">
        <f>O17</f>
        <v>0</v>
      </c>
      <c r="F11" s="304"/>
      <c r="G11" s="303">
        <f>O19</f>
        <v>3</v>
      </c>
      <c r="H11" s="304"/>
      <c r="I11" s="14">
        <v>0</v>
      </c>
      <c r="J11" s="14">
        <v>4.3499999999999996</v>
      </c>
      <c r="K11" s="14">
        <v>2.87</v>
      </c>
      <c r="L11" s="15">
        <v>2</v>
      </c>
      <c r="M11" s="16"/>
      <c r="N11" s="16"/>
      <c r="O11" s="17">
        <f>IF( SUM(C11:L11)&lt;=30,SUM(C11:L11),"EXCEDE LOS 30 PUNTOS")</f>
        <v>16.22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319" t="s">
        <v>24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20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19"/>
    </row>
    <row r="15" spans="1:17" ht="37.5" customHeight="1" thickBot="1" x14ac:dyDescent="0.35">
      <c r="A15" s="263" t="s">
        <v>27</v>
      </c>
      <c r="B15" s="265"/>
      <c r="C15" s="21"/>
      <c r="D15" s="308" t="s">
        <v>130</v>
      </c>
      <c r="E15" s="309"/>
      <c r="F15" s="309"/>
      <c r="G15" s="309"/>
      <c r="H15" s="309"/>
      <c r="I15" s="309"/>
      <c r="J15" s="309"/>
      <c r="K15" s="309"/>
      <c r="L15" s="309"/>
      <c r="M15" s="310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317" t="s">
        <v>28</v>
      </c>
      <c r="B17" s="318"/>
      <c r="C17" s="7"/>
      <c r="D17" s="27"/>
      <c r="E17" s="322"/>
      <c r="F17" s="323"/>
      <c r="G17" s="323"/>
      <c r="H17" s="323"/>
      <c r="I17" s="323"/>
      <c r="J17" s="323"/>
      <c r="K17" s="323"/>
      <c r="L17" s="323"/>
      <c r="M17" s="324"/>
      <c r="N17" s="22"/>
      <c r="O17" s="23">
        <v>0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317" t="s">
        <v>29</v>
      </c>
      <c r="B19" s="318"/>
      <c r="C19" s="21"/>
      <c r="D19" s="146"/>
      <c r="E19" s="323" t="s">
        <v>179</v>
      </c>
      <c r="F19" s="323"/>
      <c r="G19" s="323"/>
      <c r="H19" s="323"/>
      <c r="I19" s="323"/>
      <c r="J19" s="323"/>
      <c r="K19" s="323"/>
      <c r="L19" s="323"/>
      <c r="M19" s="324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317" t="s">
        <v>30</v>
      </c>
      <c r="B21" s="318"/>
      <c r="C21" s="21"/>
      <c r="D21" s="325"/>
      <c r="E21" s="326"/>
      <c r="F21" s="326"/>
      <c r="G21" s="326"/>
      <c r="H21" s="326"/>
      <c r="I21" s="326"/>
      <c r="J21" s="326"/>
      <c r="K21" s="326"/>
      <c r="L21" s="326"/>
      <c r="M21" s="327"/>
      <c r="N21" s="22"/>
      <c r="O21" s="23">
        <v>0</v>
      </c>
    </row>
    <row r="22" spans="1:18" ht="16.2" thickBot="1" x14ac:dyDescent="0.35">
      <c r="A22" s="28"/>
      <c r="B22" s="29"/>
      <c r="C22" s="14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5"/>
      <c r="O22" s="31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37">
        <f>IF( SUM(O15:O21)&lt;=10,SUM(O15:O21),"EXCEDE LOS 10 PUNTOS VALIDOS")</f>
        <v>7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1"/>
    </row>
    <row r="26" spans="1:18" ht="135" customHeight="1" thickBot="1" x14ac:dyDescent="0.35">
      <c r="A26" s="263" t="s">
        <v>33</v>
      </c>
      <c r="B26" s="265"/>
      <c r="C26" s="21"/>
      <c r="D26" s="308" t="s">
        <v>181</v>
      </c>
      <c r="E26" s="309"/>
      <c r="F26" s="309"/>
      <c r="G26" s="309"/>
      <c r="H26" s="309"/>
      <c r="I26" s="309"/>
      <c r="J26" s="309"/>
      <c r="K26" s="309"/>
      <c r="L26" s="309"/>
      <c r="M26" s="310"/>
      <c r="N26" s="22"/>
      <c r="O26" s="23">
        <f>0.91+0.41+0.41+0.41+0.41+0.91+0.41+0.48</f>
        <v>4.3500000000000005</v>
      </c>
      <c r="Q26" s="34"/>
      <c r="R26" s="34"/>
    </row>
    <row r="27" spans="1:18" ht="16.2" thickBot="1" x14ac:dyDescent="0.35">
      <c r="A27" s="28"/>
      <c r="B27" s="29"/>
      <c r="C27" s="14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5"/>
      <c r="O27" s="31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145"/>
      <c r="O28" s="137">
        <f>IF(O26&lt;=5,O26,"EXCEDE LOS 5 PUNTOS PERMITIDOS")</f>
        <v>4.3500000000000005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36"/>
      <c r="O30" s="31"/>
    </row>
    <row r="31" spans="1:18" ht="171.75" customHeight="1" thickBot="1" x14ac:dyDescent="0.35">
      <c r="A31" s="263" t="s">
        <v>36</v>
      </c>
      <c r="B31" s="265"/>
      <c r="C31" s="21"/>
      <c r="D31" s="308" t="s">
        <v>182</v>
      </c>
      <c r="E31" s="309"/>
      <c r="F31" s="309"/>
      <c r="G31" s="309"/>
      <c r="H31" s="309"/>
      <c r="I31" s="309"/>
      <c r="J31" s="309"/>
      <c r="K31" s="309"/>
      <c r="L31" s="309"/>
      <c r="M31" s="310"/>
      <c r="N31" s="22"/>
      <c r="O31" s="23">
        <f>0.94+0.68+0.59+0.66</f>
        <v>2.87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45"/>
      <c r="O33" s="137">
        <f>IF(O31&lt;=5,O31,"EXCEDE LOS 5 PUNTOS PERMITIDOS")</f>
        <v>2.87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1"/>
    </row>
    <row r="36" spans="1:15" ht="105" customHeight="1" thickBot="1" x14ac:dyDescent="0.35">
      <c r="A36" s="317" t="s">
        <v>39</v>
      </c>
      <c r="B36" s="318"/>
      <c r="C36" s="21"/>
      <c r="D36" s="308" t="s">
        <v>180</v>
      </c>
      <c r="E36" s="309"/>
      <c r="F36" s="309"/>
      <c r="G36" s="309"/>
      <c r="H36" s="309"/>
      <c r="I36" s="309"/>
      <c r="J36" s="309"/>
      <c r="K36" s="309"/>
      <c r="L36" s="309"/>
      <c r="M36" s="310"/>
      <c r="N36" s="22"/>
      <c r="O36" s="23">
        <v>2</v>
      </c>
    </row>
    <row r="37" spans="1:15" ht="16.2" thickBot="1" x14ac:dyDescent="0.35">
      <c r="A37" s="28"/>
      <c r="B37" s="29"/>
      <c r="C37" s="14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5"/>
      <c r="O37" s="31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145"/>
      <c r="O38" s="137">
        <f>IF(O36&lt;=10,O36,"EXCEDE LOS 10 PUNTOS PERMITIDOS")</f>
        <v>2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305" t="s">
        <v>23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  <c r="N41" s="39"/>
      <c r="O41" s="40">
        <f>IF((O23+O28+O33+O38)&lt;=30,(O23+O28+O33+O38),"ERROR EXCEDE LOS 30 PUNTOS")</f>
        <v>16.220000000000002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28" t="s">
        <v>42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30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286" t="s">
        <v>43</v>
      </c>
      <c r="B58" s="287"/>
      <c r="C58" s="287"/>
      <c r="D58" s="287"/>
      <c r="E58" s="287"/>
      <c r="F58" s="289"/>
      <c r="G58" s="289"/>
      <c r="H58" s="290"/>
      <c r="I58" s="44" t="s">
        <v>44</v>
      </c>
      <c r="J58" s="45" t="s">
        <v>45</v>
      </c>
      <c r="K58" s="148" t="s">
        <v>46</v>
      </c>
      <c r="L58" s="46" t="s">
        <v>47</v>
      </c>
      <c r="M58" s="149"/>
      <c r="N58" s="7"/>
      <c r="O58" s="47" t="s">
        <v>48</v>
      </c>
    </row>
    <row r="59" spans="1:15" ht="45" customHeight="1" thickTop="1" thickBot="1" x14ac:dyDescent="0.35">
      <c r="A59" s="48">
        <v>1</v>
      </c>
      <c r="B59" s="291" t="s">
        <v>49</v>
      </c>
      <c r="C59" s="291"/>
      <c r="D59" s="291"/>
      <c r="E59" s="291"/>
      <c r="F59" s="258"/>
      <c r="G59" s="258"/>
      <c r="H59" s="258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45" customHeight="1" thickTop="1" thickBot="1" x14ac:dyDescent="0.35">
      <c r="A60" s="53">
        <v>2</v>
      </c>
      <c r="B60" s="259" t="s">
        <v>51</v>
      </c>
      <c r="C60" s="292"/>
      <c r="D60" s="292"/>
      <c r="E60" s="292"/>
      <c r="F60" s="260"/>
      <c r="G60" s="260"/>
      <c r="H60" s="260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45" customHeight="1" thickTop="1" thickBot="1" x14ac:dyDescent="0.35">
      <c r="A61" s="53">
        <v>3</v>
      </c>
      <c r="B61" s="292" t="s">
        <v>52</v>
      </c>
      <c r="C61" s="292"/>
      <c r="D61" s="292"/>
      <c r="E61" s="292"/>
      <c r="F61" s="260"/>
      <c r="G61" s="260"/>
      <c r="H61" s="260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45" customHeight="1" thickTop="1" thickBot="1" x14ac:dyDescent="0.35">
      <c r="A62" s="53">
        <v>4</v>
      </c>
      <c r="B62" s="292" t="s">
        <v>54</v>
      </c>
      <c r="C62" s="292"/>
      <c r="D62" s="292"/>
      <c r="E62" s="292"/>
      <c r="F62" s="260"/>
      <c r="G62" s="260"/>
      <c r="H62" s="260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45" customHeight="1" thickTop="1" thickBot="1" x14ac:dyDescent="0.35">
      <c r="A63" s="53">
        <v>5</v>
      </c>
      <c r="B63" s="292" t="s">
        <v>55</v>
      </c>
      <c r="C63" s="292"/>
      <c r="D63" s="292"/>
      <c r="E63" s="292"/>
      <c r="F63" s="260"/>
      <c r="G63" s="260"/>
      <c r="H63" s="260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45" customHeight="1" thickTop="1" thickBot="1" x14ac:dyDescent="0.35">
      <c r="A64" s="53">
        <v>6</v>
      </c>
      <c r="B64" s="292" t="s">
        <v>56</v>
      </c>
      <c r="C64" s="292"/>
      <c r="D64" s="292"/>
      <c r="E64" s="292"/>
      <c r="F64" s="260"/>
      <c r="G64" s="260"/>
      <c r="H64" s="260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45" customHeight="1" thickTop="1" thickBot="1" x14ac:dyDescent="0.35">
      <c r="A65" s="57">
        <v>7</v>
      </c>
      <c r="B65" s="293" t="s">
        <v>58</v>
      </c>
      <c r="C65" s="293"/>
      <c r="D65" s="293"/>
      <c r="E65" s="293"/>
      <c r="F65" s="262"/>
      <c r="G65" s="262"/>
      <c r="H65" s="262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294" t="s">
        <v>59</v>
      </c>
      <c r="B66" s="295"/>
      <c r="C66" s="295"/>
      <c r="D66" s="295"/>
      <c r="E66" s="295"/>
      <c r="F66" s="295"/>
      <c r="G66" s="295"/>
      <c r="H66" s="295"/>
      <c r="I66" s="296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297" t="s">
        <v>60</v>
      </c>
      <c r="B67" s="298"/>
      <c r="C67" s="298"/>
      <c r="D67" s="298"/>
      <c r="E67" s="298"/>
      <c r="F67" s="298"/>
      <c r="G67" s="298"/>
      <c r="H67" s="298"/>
      <c r="I67" s="298"/>
      <c r="J67" s="299"/>
      <c r="K67" s="299"/>
      <c r="L67" s="300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286" t="s">
        <v>61</v>
      </c>
      <c r="B69" s="287"/>
      <c r="C69" s="287"/>
      <c r="D69" s="287"/>
      <c r="E69" s="287"/>
      <c r="F69" s="287"/>
      <c r="G69" s="287"/>
      <c r="H69" s="288"/>
      <c r="I69" s="68" t="s">
        <v>44</v>
      </c>
      <c r="J69" s="45" t="s">
        <v>45</v>
      </c>
      <c r="K69" s="148" t="s">
        <v>46</v>
      </c>
      <c r="L69" s="46" t="s">
        <v>47</v>
      </c>
      <c r="M69" s="149"/>
      <c r="N69" s="7"/>
      <c r="O69" s="47" t="s">
        <v>48</v>
      </c>
    </row>
    <row r="70" spans="1:15" ht="27.75" customHeight="1" thickTop="1" thickBot="1" x14ac:dyDescent="0.35">
      <c r="A70" s="48">
        <v>1</v>
      </c>
      <c r="B70" s="257" t="s">
        <v>62</v>
      </c>
      <c r="C70" s="257"/>
      <c r="D70" s="257"/>
      <c r="E70" s="257"/>
      <c r="F70" s="258"/>
      <c r="G70" s="258"/>
      <c r="H70" s="258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27.75" customHeight="1" thickTop="1" thickBot="1" x14ac:dyDescent="0.35">
      <c r="A71" s="53">
        <v>2</v>
      </c>
      <c r="B71" s="259" t="s">
        <v>64</v>
      </c>
      <c r="C71" s="259"/>
      <c r="D71" s="259"/>
      <c r="E71" s="259"/>
      <c r="F71" s="260"/>
      <c r="G71" s="260"/>
      <c r="H71" s="260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27.75" customHeight="1" thickTop="1" thickBot="1" x14ac:dyDescent="0.35">
      <c r="A72" s="57">
        <v>3</v>
      </c>
      <c r="B72" s="261" t="s">
        <v>65</v>
      </c>
      <c r="C72" s="261"/>
      <c r="D72" s="261"/>
      <c r="E72" s="261"/>
      <c r="F72" s="262"/>
      <c r="G72" s="262"/>
      <c r="H72" s="262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63" t="s">
        <v>66</v>
      </c>
      <c r="C73" s="264"/>
      <c r="D73" s="264"/>
      <c r="E73" s="264"/>
      <c r="F73" s="264"/>
      <c r="G73" s="264"/>
      <c r="H73" s="264"/>
      <c r="I73" s="265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266" t="s">
        <v>67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8"/>
      <c r="M74" s="72"/>
      <c r="N74" s="36"/>
      <c r="O74" s="67">
        <f>O73/3</f>
        <v>0</v>
      </c>
    </row>
    <row r="75" spans="1:15" ht="18.600000000000001" thickTop="1" thickBot="1" x14ac:dyDescent="0.35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1"/>
      <c r="L75" s="271"/>
      <c r="M75" s="72"/>
      <c r="N75" s="36"/>
      <c r="O75" s="150"/>
    </row>
    <row r="76" spans="1:15" ht="27" thickBot="1" x14ac:dyDescent="0.35">
      <c r="A76" s="272" t="s">
        <v>68</v>
      </c>
      <c r="B76" s="273"/>
      <c r="C76" s="273"/>
      <c r="D76" s="273"/>
      <c r="E76" s="273"/>
      <c r="F76" s="273"/>
      <c r="G76" s="273"/>
      <c r="H76" s="274"/>
      <c r="I76" s="82" t="s">
        <v>44</v>
      </c>
      <c r="J76" s="47" t="s">
        <v>45</v>
      </c>
      <c r="K76" s="149"/>
      <c r="L76" s="149"/>
      <c r="M76" s="72"/>
      <c r="N76" s="36"/>
      <c r="O76" s="83" t="s">
        <v>48</v>
      </c>
    </row>
    <row r="77" spans="1:15" ht="45" customHeight="1" thickBot="1" x14ac:dyDescent="0.35">
      <c r="A77" s="84">
        <v>1</v>
      </c>
      <c r="B77" s="275" t="s">
        <v>69</v>
      </c>
      <c r="C77" s="275"/>
      <c r="D77" s="275"/>
      <c r="E77" s="275"/>
      <c r="F77" s="276"/>
      <c r="G77" s="277"/>
      <c r="H77" s="278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45" customHeight="1" thickBot="1" x14ac:dyDescent="0.35">
      <c r="A78" s="53">
        <v>2</v>
      </c>
      <c r="B78" s="259" t="s">
        <v>70</v>
      </c>
      <c r="C78" s="259"/>
      <c r="D78" s="259"/>
      <c r="E78" s="259"/>
      <c r="F78" s="260"/>
      <c r="G78" s="279"/>
      <c r="H78" s="280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45" customHeight="1" thickBot="1" x14ac:dyDescent="0.35">
      <c r="A79" s="57">
        <v>3</v>
      </c>
      <c r="B79" s="261" t="s">
        <v>71</v>
      </c>
      <c r="C79" s="261"/>
      <c r="D79" s="261"/>
      <c r="E79" s="261"/>
      <c r="F79" s="262"/>
      <c r="G79" s="281"/>
      <c r="H79" s="282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283" t="s">
        <v>72</v>
      </c>
      <c r="B80" s="284"/>
      <c r="C80" s="284"/>
      <c r="D80" s="284"/>
      <c r="E80" s="284"/>
      <c r="F80" s="284"/>
      <c r="G80" s="284"/>
      <c r="H80" s="284"/>
      <c r="I80" s="285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254" t="s">
        <v>73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6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7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28" t="s">
        <v>74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30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231" t="s">
        <v>75</v>
      </c>
      <c r="B86" s="232"/>
      <c r="C86" s="232"/>
      <c r="D86" s="232"/>
      <c r="E86" s="232"/>
      <c r="F86" s="233"/>
      <c r="G86" s="233"/>
      <c r="H86" s="234"/>
      <c r="I86" s="82" t="s">
        <v>44</v>
      </c>
      <c r="J86" s="149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235" t="s">
        <v>76</v>
      </c>
      <c r="C87" s="236"/>
      <c r="D87" s="236"/>
      <c r="E87" s="236"/>
      <c r="F87" s="237"/>
      <c r="G87" s="237"/>
      <c r="H87" s="238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239" t="s">
        <v>78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1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242" t="s">
        <v>79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4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245" t="s">
        <v>23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100"/>
      <c r="M93" s="100"/>
      <c r="N93" s="101"/>
      <c r="O93" s="102">
        <f>O41</f>
        <v>16.220000000000002</v>
      </c>
    </row>
    <row r="94" spans="1:15" ht="17.399999999999999" x14ac:dyDescent="0.3">
      <c r="A94" s="248" t="s">
        <v>80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50"/>
      <c r="L94" s="100"/>
      <c r="M94" s="100"/>
      <c r="N94" s="101"/>
      <c r="O94" s="103">
        <f>O67</f>
        <v>0</v>
      </c>
    </row>
    <row r="95" spans="1:15" ht="17.399999999999999" x14ac:dyDescent="0.3">
      <c r="A95" s="248" t="s">
        <v>81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50"/>
      <c r="L95" s="100"/>
      <c r="M95" s="100"/>
      <c r="N95" s="101"/>
      <c r="O95" s="104">
        <f>O74</f>
        <v>0</v>
      </c>
    </row>
    <row r="96" spans="1:15" ht="17.399999999999999" x14ac:dyDescent="0.3">
      <c r="A96" s="248" t="s">
        <v>82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50"/>
      <c r="L96" s="100"/>
      <c r="M96" s="100"/>
      <c r="N96" s="101"/>
      <c r="O96" s="105">
        <f>O81</f>
        <v>0</v>
      </c>
    </row>
    <row r="97" spans="1:15" ht="18" thickBot="1" x14ac:dyDescent="0.35">
      <c r="A97" s="251" t="s">
        <v>83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3"/>
      <c r="L97" s="100"/>
      <c r="M97" s="100"/>
      <c r="N97" s="101"/>
      <c r="O97" s="105">
        <f>O87</f>
        <v>0</v>
      </c>
    </row>
    <row r="98" spans="1:15" ht="24" thickTop="1" thickBot="1" x14ac:dyDescent="0.35">
      <c r="A98" s="223" t="s">
        <v>84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5"/>
      <c r="L98" s="106"/>
      <c r="M98" s="107"/>
      <c r="N98" s="108"/>
      <c r="O98" s="109">
        <f>SUM(O93:O97)</f>
        <v>16.220000000000002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SmqnXnAg1kWN3EGgsif8PXQh+6D/hR0gpaO4LWwnvaKZqmt12QvZngpcM+2Iq4/TDN3L2kDqg0XD20jqnsqrcw==" saltValue="mTYvGrP3abhEC246wHSqc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34" zoomScaleNormal="100" workbookViewId="0">
      <selection activeCell="V23" sqref="V23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48"/>
      <c r="B1" s="349"/>
      <c r="C1" s="349"/>
      <c r="D1" s="349"/>
      <c r="E1" s="350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51"/>
      <c r="B2" s="352"/>
      <c r="C2" s="352"/>
      <c r="D2" s="352"/>
      <c r="E2" s="353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38" t="str">
        <f ca="1">MID(CELL("nombrearchivo",'CRUZ DIAZ JOEL HERNANDO'!E10),FIND("]", CELL("nombrearchivo",'CRUZ DIAZ JOEL HERNANDO'!E10),1)+1,LEN(CELL("nombrearchivo",'CRUZ DIAZ JOEL HERNANDO'!E10))-FIND("]",CELL("nombrearchivo",'CRUZ DIAZ JOEL HERNANDO'!E10),1))</f>
        <v>CRUZ DIAZ JOEL HERNANDO</v>
      </c>
    </row>
    <row r="3" spans="1:17" ht="19.5" customHeight="1" thickBot="1" x14ac:dyDescent="0.35">
      <c r="A3" s="354"/>
      <c r="B3" s="355"/>
      <c r="C3" s="355"/>
      <c r="D3" s="355"/>
      <c r="E3" s="356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38"/>
    </row>
    <row r="4" spans="1:17" ht="15.6" x14ac:dyDescent="0.3">
      <c r="A4" s="359" t="s">
        <v>11</v>
      </c>
      <c r="B4" s="360"/>
      <c r="C4" s="360"/>
      <c r="D4" s="360"/>
      <c r="E4" s="361" t="str">
        <f>GENERAL!AC$2</f>
        <v>PLANTA</v>
      </c>
      <c r="F4" s="361"/>
      <c r="G4" s="361"/>
      <c r="H4" s="139"/>
      <c r="I4" s="139"/>
      <c r="J4" s="139"/>
      <c r="K4" s="139"/>
      <c r="L4" s="139"/>
      <c r="M4" s="139"/>
      <c r="N4" s="139"/>
      <c r="O4" s="140"/>
    </row>
    <row r="5" spans="1:17" ht="15.6" x14ac:dyDescent="0.3">
      <c r="A5" s="328" t="s">
        <v>12</v>
      </c>
      <c r="B5" s="329"/>
      <c r="C5" s="329"/>
      <c r="D5" s="329"/>
      <c r="E5" s="330" t="str">
        <f>GENERAL!A$2</f>
        <v>CEA-P-04-2</v>
      </c>
      <c r="F5" s="330"/>
      <c r="G5" s="330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8" t="s">
        <v>13</v>
      </c>
      <c r="B6" s="329"/>
      <c r="C6" s="329"/>
      <c r="D6" s="329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28" t="s">
        <v>14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1:17" ht="15" customHeight="1" x14ac:dyDescent="0.3">
      <c r="A9" s="331" t="s">
        <v>15</v>
      </c>
      <c r="B9" s="332"/>
      <c r="C9" s="335" t="s">
        <v>16</v>
      </c>
      <c r="D9" s="147"/>
      <c r="E9" s="337" t="s">
        <v>17</v>
      </c>
      <c r="F9" s="338"/>
      <c r="G9" s="337" t="s">
        <v>18</v>
      </c>
      <c r="H9" s="338"/>
      <c r="I9" s="340" t="s">
        <v>19</v>
      </c>
      <c r="J9" s="340" t="s">
        <v>20</v>
      </c>
      <c r="K9" s="340" t="s">
        <v>21</v>
      </c>
      <c r="L9" s="342" t="s">
        <v>22</v>
      </c>
      <c r="M9" s="344"/>
      <c r="N9" s="344"/>
      <c r="O9" s="346" t="s">
        <v>23</v>
      </c>
    </row>
    <row r="10" spans="1:17" ht="31.5" customHeight="1" thickBot="1" x14ac:dyDescent="0.35">
      <c r="A10" s="333"/>
      <c r="B10" s="334"/>
      <c r="C10" s="336"/>
      <c r="D10" s="151"/>
      <c r="E10" s="336"/>
      <c r="F10" s="339"/>
      <c r="G10" s="336"/>
      <c r="H10" s="339"/>
      <c r="I10" s="341"/>
      <c r="J10" s="341"/>
      <c r="K10" s="341"/>
      <c r="L10" s="343"/>
      <c r="M10" s="345"/>
      <c r="N10" s="345"/>
      <c r="O10" s="347"/>
    </row>
    <row r="11" spans="1:17" ht="44.25" customHeight="1" thickBot="1" x14ac:dyDescent="0.35">
      <c r="A11" s="301" t="s">
        <v>166</v>
      </c>
      <c r="B11" s="302"/>
      <c r="C11" s="152">
        <f>O15</f>
        <v>4</v>
      </c>
      <c r="D11" s="153"/>
      <c r="E11" s="303">
        <f>O17</f>
        <v>1</v>
      </c>
      <c r="F11" s="304"/>
      <c r="G11" s="303">
        <v>3</v>
      </c>
      <c r="H11" s="304"/>
      <c r="I11" s="14"/>
      <c r="J11" s="14">
        <v>5</v>
      </c>
      <c r="K11" s="14">
        <v>5</v>
      </c>
      <c r="L11" s="15">
        <v>4.1500000000000004</v>
      </c>
      <c r="M11" s="16"/>
      <c r="N11" s="16"/>
      <c r="O11" s="17">
        <f>IF( SUM(C11:L11)&lt;=30,SUM(C11:L11),"EXCEDE LOS 30 PUNTOS")</f>
        <v>22.15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319" t="s">
        <v>24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20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19"/>
    </row>
    <row r="15" spans="1:17" ht="31.5" customHeight="1" thickBot="1" x14ac:dyDescent="0.35">
      <c r="A15" s="263" t="s">
        <v>27</v>
      </c>
      <c r="B15" s="265"/>
      <c r="C15" s="21"/>
      <c r="D15" s="308" t="s">
        <v>170</v>
      </c>
      <c r="E15" s="309"/>
      <c r="F15" s="309"/>
      <c r="G15" s="309"/>
      <c r="H15" s="309"/>
      <c r="I15" s="309"/>
      <c r="J15" s="309"/>
      <c r="K15" s="309"/>
      <c r="L15" s="309"/>
      <c r="M15" s="310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317" t="s">
        <v>28</v>
      </c>
      <c r="B17" s="318"/>
      <c r="C17" s="7"/>
      <c r="D17" s="27"/>
      <c r="E17" s="322" t="s">
        <v>171</v>
      </c>
      <c r="F17" s="323"/>
      <c r="G17" s="323"/>
      <c r="H17" s="323"/>
      <c r="I17" s="323"/>
      <c r="J17" s="323"/>
      <c r="K17" s="323"/>
      <c r="L17" s="323"/>
      <c r="M17" s="324"/>
      <c r="N17" s="22"/>
      <c r="O17" s="23">
        <v>1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317" t="s">
        <v>29</v>
      </c>
      <c r="B19" s="318"/>
      <c r="C19" s="21"/>
      <c r="D19" s="146"/>
      <c r="E19" s="323" t="s">
        <v>172</v>
      </c>
      <c r="F19" s="323"/>
      <c r="G19" s="323"/>
      <c r="H19" s="323"/>
      <c r="I19" s="323"/>
      <c r="J19" s="323"/>
      <c r="K19" s="323"/>
      <c r="L19" s="323"/>
      <c r="M19" s="324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317" t="s">
        <v>30</v>
      </c>
      <c r="B21" s="318"/>
      <c r="C21" s="21"/>
      <c r="D21" s="325"/>
      <c r="E21" s="326"/>
      <c r="F21" s="326"/>
      <c r="G21" s="326"/>
      <c r="H21" s="326"/>
      <c r="I21" s="326"/>
      <c r="J21" s="326"/>
      <c r="K21" s="326"/>
      <c r="L21" s="326"/>
      <c r="M21" s="327"/>
      <c r="N21" s="22"/>
      <c r="O21" s="23">
        <v>0</v>
      </c>
    </row>
    <row r="22" spans="1:18" ht="16.2" thickBot="1" x14ac:dyDescent="0.35">
      <c r="A22" s="28"/>
      <c r="B22" s="29"/>
      <c r="C22" s="14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5"/>
      <c r="O22" s="31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37">
        <f>IF( SUM(O15:O21)&lt;=10,SUM(O15:O21),"EXCEDE LOS 10 PUNTOS VALIDOS")</f>
        <v>8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1"/>
    </row>
    <row r="26" spans="1:18" ht="105" customHeight="1" thickBot="1" x14ac:dyDescent="0.35">
      <c r="A26" s="263" t="s">
        <v>33</v>
      </c>
      <c r="B26" s="265"/>
      <c r="C26" s="21"/>
      <c r="D26" s="308" t="s">
        <v>173</v>
      </c>
      <c r="E26" s="309"/>
      <c r="F26" s="309"/>
      <c r="G26" s="309"/>
      <c r="H26" s="309"/>
      <c r="I26" s="309"/>
      <c r="J26" s="309"/>
      <c r="K26" s="309"/>
      <c r="L26" s="309"/>
      <c r="M26" s="310"/>
      <c r="N26" s="22"/>
      <c r="O26" s="23">
        <v>5</v>
      </c>
      <c r="Q26" s="34"/>
      <c r="R26" s="34"/>
    </row>
    <row r="27" spans="1:18" ht="16.2" thickBot="1" x14ac:dyDescent="0.35">
      <c r="A27" s="28"/>
      <c r="B27" s="29"/>
      <c r="C27" s="14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5"/>
      <c r="O27" s="31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145"/>
      <c r="O28" s="137">
        <f>IF(O26&lt;=5,O26,"EXCEDE LOS 5 PUNTOS PERMITIDOS")</f>
        <v>5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36"/>
      <c r="O30" s="31"/>
    </row>
    <row r="31" spans="1:18" ht="104.25" customHeight="1" thickBot="1" x14ac:dyDescent="0.35">
      <c r="A31" s="263" t="s">
        <v>36</v>
      </c>
      <c r="B31" s="265"/>
      <c r="C31" s="21"/>
      <c r="D31" s="308" t="s">
        <v>174</v>
      </c>
      <c r="E31" s="309"/>
      <c r="F31" s="309"/>
      <c r="G31" s="309"/>
      <c r="H31" s="309"/>
      <c r="I31" s="309"/>
      <c r="J31" s="309"/>
      <c r="K31" s="309"/>
      <c r="L31" s="309"/>
      <c r="M31" s="310"/>
      <c r="N31" s="22"/>
      <c r="O31" s="23">
        <v>5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45"/>
      <c r="O33" s="137">
        <f>IF(O31&lt;=5,O31,"EXCEDE LOS 5 PUNTOS PERMITIDOS")</f>
        <v>5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1"/>
    </row>
    <row r="36" spans="1:15" ht="105" customHeight="1" thickBot="1" x14ac:dyDescent="0.35">
      <c r="A36" s="317" t="s">
        <v>39</v>
      </c>
      <c r="B36" s="318"/>
      <c r="C36" s="21"/>
      <c r="D36" s="308" t="s">
        <v>176</v>
      </c>
      <c r="E36" s="309"/>
      <c r="F36" s="309"/>
      <c r="G36" s="309"/>
      <c r="H36" s="309"/>
      <c r="I36" s="309"/>
      <c r="J36" s="309"/>
      <c r="K36" s="309"/>
      <c r="L36" s="309"/>
      <c r="M36" s="310"/>
      <c r="N36" s="22"/>
      <c r="O36" s="23">
        <f>2+2+0.15</f>
        <v>4.1500000000000004</v>
      </c>
    </row>
    <row r="37" spans="1:15" ht="16.2" thickBot="1" x14ac:dyDescent="0.35">
      <c r="A37" s="28"/>
      <c r="B37" s="29"/>
      <c r="C37" s="14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5"/>
      <c r="O37" s="31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145"/>
      <c r="O38" s="137">
        <f>IF(O36&lt;=10,O36,"EXCEDE LOS 10 PUNTOS PERMITIDOS")</f>
        <v>4.1500000000000004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305" t="s">
        <v>23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  <c r="N41" s="39"/>
      <c r="O41" s="40">
        <f>IF((O23+O28+O33+O38)&lt;=30,(O23+O28+O33+O38),"ERROR EXCEDE LOS 30 PUNTOS")</f>
        <v>22.15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28" t="s">
        <v>42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30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286" t="s">
        <v>43</v>
      </c>
      <c r="B58" s="287"/>
      <c r="C58" s="287"/>
      <c r="D58" s="287"/>
      <c r="E58" s="287"/>
      <c r="F58" s="289"/>
      <c r="G58" s="289"/>
      <c r="H58" s="290"/>
      <c r="I58" s="44" t="s">
        <v>44</v>
      </c>
      <c r="J58" s="45" t="s">
        <v>45</v>
      </c>
      <c r="K58" s="148" t="s">
        <v>46</v>
      </c>
      <c r="L58" s="46" t="s">
        <v>47</v>
      </c>
      <c r="M58" s="149"/>
      <c r="N58" s="7"/>
      <c r="O58" s="47" t="s">
        <v>48</v>
      </c>
    </row>
    <row r="59" spans="1:15" ht="45" customHeight="1" thickTop="1" thickBot="1" x14ac:dyDescent="0.35">
      <c r="A59" s="48">
        <v>1</v>
      </c>
      <c r="B59" s="291" t="s">
        <v>49</v>
      </c>
      <c r="C59" s="291"/>
      <c r="D59" s="291"/>
      <c r="E59" s="291"/>
      <c r="F59" s="258"/>
      <c r="G59" s="258"/>
      <c r="H59" s="258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45" customHeight="1" thickTop="1" thickBot="1" x14ac:dyDescent="0.35">
      <c r="A60" s="53">
        <v>2</v>
      </c>
      <c r="B60" s="259" t="s">
        <v>51</v>
      </c>
      <c r="C60" s="292"/>
      <c r="D60" s="292"/>
      <c r="E60" s="292"/>
      <c r="F60" s="260"/>
      <c r="G60" s="260"/>
      <c r="H60" s="260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45" customHeight="1" thickTop="1" thickBot="1" x14ac:dyDescent="0.35">
      <c r="A61" s="53">
        <v>3</v>
      </c>
      <c r="B61" s="292" t="s">
        <v>52</v>
      </c>
      <c r="C61" s="292"/>
      <c r="D61" s="292"/>
      <c r="E61" s="292"/>
      <c r="F61" s="260"/>
      <c r="G61" s="260"/>
      <c r="H61" s="260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45" customHeight="1" thickTop="1" thickBot="1" x14ac:dyDescent="0.35">
      <c r="A62" s="53">
        <v>4</v>
      </c>
      <c r="B62" s="292" t="s">
        <v>54</v>
      </c>
      <c r="C62" s="292"/>
      <c r="D62" s="292"/>
      <c r="E62" s="292"/>
      <c r="F62" s="260"/>
      <c r="G62" s="260"/>
      <c r="H62" s="260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45" customHeight="1" thickTop="1" thickBot="1" x14ac:dyDescent="0.35">
      <c r="A63" s="53">
        <v>5</v>
      </c>
      <c r="B63" s="292" t="s">
        <v>55</v>
      </c>
      <c r="C63" s="292"/>
      <c r="D63" s="292"/>
      <c r="E63" s="292"/>
      <c r="F63" s="260"/>
      <c r="G63" s="260"/>
      <c r="H63" s="260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45" customHeight="1" thickTop="1" thickBot="1" x14ac:dyDescent="0.35">
      <c r="A64" s="53">
        <v>6</v>
      </c>
      <c r="B64" s="292" t="s">
        <v>56</v>
      </c>
      <c r="C64" s="292"/>
      <c r="D64" s="292"/>
      <c r="E64" s="292"/>
      <c r="F64" s="260"/>
      <c r="G64" s="260"/>
      <c r="H64" s="260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45" customHeight="1" thickTop="1" thickBot="1" x14ac:dyDescent="0.35">
      <c r="A65" s="57">
        <v>7</v>
      </c>
      <c r="B65" s="293" t="s">
        <v>58</v>
      </c>
      <c r="C65" s="293"/>
      <c r="D65" s="293"/>
      <c r="E65" s="293"/>
      <c r="F65" s="262"/>
      <c r="G65" s="262"/>
      <c r="H65" s="262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294" t="s">
        <v>59</v>
      </c>
      <c r="B66" s="295"/>
      <c r="C66" s="295"/>
      <c r="D66" s="295"/>
      <c r="E66" s="295"/>
      <c r="F66" s="295"/>
      <c r="G66" s="295"/>
      <c r="H66" s="295"/>
      <c r="I66" s="296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297" t="s">
        <v>60</v>
      </c>
      <c r="B67" s="298"/>
      <c r="C67" s="298"/>
      <c r="D67" s="298"/>
      <c r="E67" s="298"/>
      <c r="F67" s="298"/>
      <c r="G67" s="298"/>
      <c r="H67" s="298"/>
      <c r="I67" s="298"/>
      <c r="J67" s="299"/>
      <c r="K67" s="299"/>
      <c r="L67" s="300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286" t="s">
        <v>61</v>
      </c>
      <c r="B69" s="287"/>
      <c r="C69" s="287"/>
      <c r="D69" s="287"/>
      <c r="E69" s="287"/>
      <c r="F69" s="287"/>
      <c r="G69" s="287"/>
      <c r="H69" s="288"/>
      <c r="I69" s="68" t="s">
        <v>44</v>
      </c>
      <c r="J69" s="45" t="s">
        <v>45</v>
      </c>
      <c r="K69" s="148" t="s">
        <v>46</v>
      </c>
      <c r="L69" s="46" t="s">
        <v>47</v>
      </c>
      <c r="M69" s="149"/>
      <c r="N69" s="7"/>
      <c r="O69" s="47" t="s">
        <v>48</v>
      </c>
    </row>
    <row r="70" spans="1:15" ht="27.75" customHeight="1" thickTop="1" thickBot="1" x14ac:dyDescent="0.35">
      <c r="A70" s="48">
        <v>1</v>
      </c>
      <c r="B70" s="257" t="s">
        <v>62</v>
      </c>
      <c r="C70" s="257"/>
      <c r="D70" s="257"/>
      <c r="E70" s="257"/>
      <c r="F70" s="258"/>
      <c r="G70" s="258"/>
      <c r="H70" s="258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27.75" customHeight="1" thickTop="1" thickBot="1" x14ac:dyDescent="0.35">
      <c r="A71" s="53">
        <v>2</v>
      </c>
      <c r="B71" s="259" t="s">
        <v>64</v>
      </c>
      <c r="C71" s="259"/>
      <c r="D71" s="259"/>
      <c r="E71" s="259"/>
      <c r="F71" s="260"/>
      <c r="G71" s="260"/>
      <c r="H71" s="260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27.75" customHeight="1" thickTop="1" thickBot="1" x14ac:dyDescent="0.35">
      <c r="A72" s="57">
        <v>3</v>
      </c>
      <c r="B72" s="261" t="s">
        <v>65</v>
      </c>
      <c r="C72" s="261"/>
      <c r="D72" s="261"/>
      <c r="E72" s="261"/>
      <c r="F72" s="262"/>
      <c r="G72" s="262"/>
      <c r="H72" s="262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63" t="s">
        <v>66</v>
      </c>
      <c r="C73" s="264"/>
      <c r="D73" s="264"/>
      <c r="E73" s="264"/>
      <c r="F73" s="264"/>
      <c r="G73" s="264"/>
      <c r="H73" s="264"/>
      <c r="I73" s="265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266" t="s">
        <v>67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8"/>
      <c r="M74" s="72"/>
      <c r="N74" s="36"/>
      <c r="O74" s="67">
        <f>O73/3</f>
        <v>0</v>
      </c>
    </row>
    <row r="75" spans="1:15" ht="18.600000000000001" thickTop="1" thickBot="1" x14ac:dyDescent="0.35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1"/>
      <c r="L75" s="271"/>
      <c r="M75" s="72"/>
      <c r="N75" s="36"/>
      <c r="O75" s="150"/>
    </row>
    <row r="76" spans="1:15" ht="27" thickBot="1" x14ac:dyDescent="0.35">
      <c r="A76" s="272" t="s">
        <v>68</v>
      </c>
      <c r="B76" s="273"/>
      <c r="C76" s="273"/>
      <c r="D76" s="273"/>
      <c r="E76" s="273"/>
      <c r="F76" s="273"/>
      <c r="G76" s="273"/>
      <c r="H76" s="274"/>
      <c r="I76" s="82" t="s">
        <v>44</v>
      </c>
      <c r="J76" s="47" t="s">
        <v>45</v>
      </c>
      <c r="K76" s="149"/>
      <c r="L76" s="149"/>
      <c r="M76" s="72"/>
      <c r="N76" s="36"/>
      <c r="O76" s="83" t="s">
        <v>48</v>
      </c>
    </row>
    <row r="77" spans="1:15" ht="45" customHeight="1" thickBot="1" x14ac:dyDescent="0.35">
      <c r="A77" s="84">
        <v>1</v>
      </c>
      <c r="B77" s="275" t="s">
        <v>69</v>
      </c>
      <c r="C77" s="275"/>
      <c r="D77" s="275"/>
      <c r="E77" s="275"/>
      <c r="F77" s="276"/>
      <c r="G77" s="277"/>
      <c r="H77" s="278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45" customHeight="1" thickBot="1" x14ac:dyDescent="0.35">
      <c r="A78" s="53">
        <v>2</v>
      </c>
      <c r="B78" s="259" t="s">
        <v>70</v>
      </c>
      <c r="C78" s="259"/>
      <c r="D78" s="259"/>
      <c r="E78" s="259"/>
      <c r="F78" s="260"/>
      <c r="G78" s="279"/>
      <c r="H78" s="280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45" customHeight="1" thickBot="1" x14ac:dyDescent="0.35">
      <c r="A79" s="57">
        <v>3</v>
      </c>
      <c r="B79" s="261" t="s">
        <v>71</v>
      </c>
      <c r="C79" s="261"/>
      <c r="D79" s="261"/>
      <c r="E79" s="261"/>
      <c r="F79" s="262"/>
      <c r="G79" s="281"/>
      <c r="H79" s="282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283" t="s">
        <v>72</v>
      </c>
      <c r="B80" s="284"/>
      <c r="C80" s="284"/>
      <c r="D80" s="284"/>
      <c r="E80" s="284"/>
      <c r="F80" s="284"/>
      <c r="G80" s="284"/>
      <c r="H80" s="284"/>
      <c r="I80" s="285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254" t="s">
        <v>73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6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7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28" t="s">
        <v>74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30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231" t="s">
        <v>75</v>
      </c>
      <c r="B86" s="232"/>
      <c r="C86" s="232"/>
      <c r="D86" s="232"/>
      <c r="E86" s="232"/>
      <c r="F86" s="233"/>
      <c r="G86" s="233"/>
      <c r="H86" s="234"/>
      <c r="I86" s="82" t="s">
        <v>44</v>
      </c>
      <c r="J86" s="149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235" t="s">
        <v>76</v>
      </c>
      <c r="C87" s="236"/>
      <c r="D87" s="236"/>
      <c r="E87" s="236"/>
      <c r="F87" s="237"/>
      <c r="G87" s="237"/>
      <c r="H87" s="238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239" t="s">
        <v>78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1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242" t="s">
        <v>79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4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245" t="s">
        <v>23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100"/>
      <c r="M93" s="100"/>
      <c r="N93" s="101"/>
      <c r="O93" s="102">
        <f>O41</f>
        <v>22.15</v>
      </c>
    </row>
    <row r="94" spans="1:15" ht="17.399999999999999" x14ac:dyDescent="0.3">
      <c r="A94" s="248" t="s">
        <v>80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50"/>
      <c r="L94" s="100"/>
      <c r="M94" s="100"/>
      <c r="N94" s="101"/>
      <c r="O94" s="103">
        <f>O67</f>
        <v>0</v>
      </c>
    </row>
    <row r="95" spans="1:15" ht="17.399999999999999" x14ac:dyDescent="0.3">
      <c r="A95" s="248" t="s">
        <v>81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50"/>
      <c r="L95" s="100"/>
      <c r="M95" s="100"/>
      <c r="N95" s="101"/>
      <c r="O95" s="104">
        <f>O74</f>
        <v>0</v>
      </c>
    </row>
    <row r="96" spans="1:15" ht="17.399999999999999" x14ac:dyDescent="0.3">
      <c r="A96" s="248" t="s">
        <v>82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50"/>
      <c r="L96" s="100"/>
      <c r="M96" s="100"/>
      <c r="N96" s="101"/>
      <c r="O96" s="105">
        <f>O81</f>
        <v>0</v>
      </c>
    </row>
    <row r="97" spans="1:15" ht="18" thickBot="1" x14ac:dyDescent="0.35">
      <c r="A97" s="251" t="s">
        <v>83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3"/>
      <c r="L97" s="100"/>
      <c r="M97" s="100"/>
      <c r="N97" s="101"/>
      <c r="O97" s="105">
        <f>O87</f>
        <v>0</v>
      </c>
    </row>
    <row r="98" spans="1:15" ht="24" thickTop="1" thickBot="1" x14ac:dyDescent="0.35">
      <c r="A98" s="223" t="s">
        <v>84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5"/>
      <c r="L98" s="106"/>
      <c r="M98" s="107"/>
      <c r="N98" s="108"/>
      <c r="O98" s="109">
        <f>SUM(O93:O97)</f>
        <v>22.15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hdidRTSlHMHS9Bmrj0kJUL9bMUgKzXCam8HlAC2NXz9Qj77UDPklhVinv+56lGiQy3M3rMRbQdyDqSYXf0m92Q==" saltValue="Pc5NeS0151ZwDHyg7SQsA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37" zoomScaleNormal="100" workbookViewId="0">
      <selection activeCell="Q42" sqref="Q42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48"/>
      <c r="B1" s="349"/>
      <c r="C1" s="349"/>
      <c r="D1" s="349"/>
      <c r="E1" s="350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51"/>
      <c r="B2" s="352"/>
      <c r="C2" s="352"/>
      <c r="D2" s="352"/>
      <c r="E2" s="353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38" t="str">
        <f ca="1">MID(CELL("nombrearchivo",'VERA ROJAS LEANDRO'!E10),FIND("]", CELL("nombrearchivo",'VERA ROJAS LEANDRO'!E10),1)+1,LEN(CELL("nombrearchivo",'VERA ROJAS LEANDRO'!E10))-FIND("]",CELL("nombrearchivo",'VERA ROJAS LEANDRO'!E10),1))</f>
        <v>VERA ROJAS LEANDRO</v>
      </c>
    </row>
    <row r="3" spans="1:17" ht="19.5" customHeight="1" thickBot="1" x14ac:dyDescent="0.35">
      <c r="A3" s="354"/>
      <c r="B3" s="355"/>
      <c r="C3" s="355"/>
      <c r="D3" s="355"/>
      <c r="E3" s="356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38"/>
    </row>
    <row r="4" spans="1:17" ht="15.6" x14ac:dyDescent="0.3">
      <c r="A4" s="359" t="s">
        <v>11</v>
      </c>
      <c r="B4" s="360"/>
      <c r="C4" s="360"/>
      <c r="D4" s="360"/>
      <c r="E4" s="361" t="str">
        <f>GENERAL!AC$2</f>
        <v>PLANTA</v>
      </c>
      <c r="F4" s="361"/>
      <c r="G4" s="361"/>
      <c r="H4" s="139"/>
      <c r="I4" s="139"/>
      <c r="J4" s="139"/>
      <c r="K4" s="139"/>
      <c r="L4" s="139"/>
      <c r="M4" s="139"/>
      <c r="N4" s="139"/>
      <c r="O4" s="140"/>
    </row>
    <row r="5" spans="1:17" ht="15.6" x14ac:dyDescent="0.3">
      <c r="A5" s="328" t="s">
        <v>12</v>
      </c>
      <c r="B5" s="329"/>
      <c r="C5" s="329"/>
      <c r="D5" s="329"/>
      <c r="E5" s="330" t="str">
        <f>GENERAL!A$2</f>
        <v>CEA-P-04-2</v>
      </c>
      <c r="F5" s="330"/>
      <c r="G5" s="330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8" t="s">
        <v>13</v>
      </c>
      <c r="B6" s="329"/>
      <c r="C6" s="329"/>
      <c r="D6" s="329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28" t="s">
        <v>14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1:17" ht="15" customHeight="1" x14ac:dyDescent="0.3">
      <c r="A9" s="331" t="s">
        <v>15</v>
      </c>
      <c r="B9" s="332"/>
      <c r="C9" s="335" t="s">
        <v>16</v>
      </c>
      <c r="D9" s="147"/>
      <c r="E9" s="337" t="s">
        <v>17</v>
      </c>
      <c r="F9" s="338"/>
      <c r="G9" s="337" t="s">
        <v>18</v>
      </c>
      <c r="H9" s="338"/>
      <c r="I9" s="340" t="s">
        <v>19</v>
      </c>
      <c r="J9" s="340" t="s">
        <v>20</v>
      </c>
      <c r="K9" s="340" t="s">
        <v>21</v>
      </c>
      <c r="L9" s="342" t="s">
        <v>22</v>
      </c>
      <c r="M9" s="344"/>
      <c r="N9" s="344"/>
      <c r="O9" s="346" t="s">
        <v>23</v>
      </c>
    </row>
    <row r="10" spans="1:17" ht="31.5" customHeight="1" thickBot="1" x14ac:dyDescent="0.35">
      <c r="A10" s="333"/>
      <c r="B10" s="334"/>
      <c r="C10" s="336"/>
      <c r="D10" s="151"/>
      <c r="E10" s="336"/>
      <c r="F10" s="339"/>
      <c r="G10" s="336"/>
      <c r="H10" s="339"/>
      <c r="I10" s="341"/>
      <c r="J10" s="341"/>
      <c r="K10" s="341"/>
      <c r="L10" s="343"/>
      <c r="M10" s="345"/>
      <c r="N10" s="345"/>
      <c r="O10" s="347"/>
    </row>
    <row r="11" spans="1:17" ht="44.25" customHeight="1" thickBot="1" x14ac:dyDescent="0.35">
      <c r="A11" s="301" t="s">
        <v>167</v>
      </c>
      <c r="B11" s="302"/>
      <c r="C11" s="152">
        <f>O15</f>
        <v>4</v>
      </c>
      <c r="D11" s="153"/>
      <c r="E11" s="303">
        <v>0</v>
      </c>
      <c r="F11" s="304"/>
      <c r="G11" s="303">
        <f>O19</f>
        <v>3</v>
      </c>
      <c r="H11" s="304"/>
      <c r="I11" s="14">
        <v>0</v>
      </c>
      <c r="J11" s="14">
        <v>4.78</v>
      </c>
      <c r="K11" s="14">
        <v>0</v>
      </c>
      <c r="L11" s="15">
        <v>0</v>
      </c>
      <c r="M11" s="16"/>
      <c r="N11" s="16"/>
      <c r="O11" s="17">
        <f>IF( SUM(C11:L11)&lt;=30,SUM(C11:L11),"EXCEDE LOS 30 PUNTOS")</f>
        <v>11.780000000000001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319" t="s">
        <v>24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20" t="s">
        <v>25</v>
      </c>
    </row>
    <row r="14" spans="1:17" ht="23.4" thickBot="1" x14ac:dyDescent="0.35">
      <c r="A14" s="314" t="s">
        <v>26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7"/>
      <c r="O14" s="19"/>
    </row>
    <row r="15" spans="1:17" ht="39.75" customHeight="1" thickBot="1" x14ac:dyDescent="0.35">
      <c r="A15" s="263" t="s">
        <v>27</v>
      </c>
      <c r="B15" s="265"/>
      <c r="C15" s="21"/>
      <c r="D15" s="308" t="s">
        <v>177</v>
      </c>
      <c r="E15" s="309"/>
      <c r="F15" s="309"/>
      <c r="G15" s="309"/>
      <c r="H15" s="309"/>
      <c r="I15" s="309"/>
      <c r="J15" s="309"/>
      <c r="K15" s="309"/>
      <c r="L15" s="309"/>
      <c r="M15" s="310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317" t="s">
        <v>28</v>
      </c>
      <c r="B17" s="318"/>
      <c r="C17" s="7"/>
      <c r="D17" s="27"/>
      <c r="E17" s="322"/>
      <c r="F17" s="323"/>
      <c r="G17" s="323"/>
      <c r="H17" s="323"/>
      <c r="I17" s="323"/>
      <c r="J17" s="323"/>
      <c r="K17" s="323"/>
      <c r="L17" s="323"/>
      <c r="M17" s="324"/>
      <c r="N17" s="22"/>
      <c r="O17" s="23">
        <v>0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317" t="s">
        <v>29</v>
      </c>
      <c r="B19" s="318"/>
      <c r="C19" s="21"/>
      <c r="D19" s="146"/>
      <c r="E19" s="323" t="s">
        <v>111</v>
      </c>
      <c r="F19" s="323"/>
      <c r="G19" s="323"/>
      <c r="H19" s="323"/>
      <c r="I19" s="323"/>
      <c r="J19" s="323"/>
      <c r="K19" s="323"/>
      <c r="L19" s="323"/>
      <c r="M19" s="324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317" t="s">
        <v>30</v>
      </c>
      <c r="B21" s="318"/>
      <c r="C21" s="21"/>
      <c r="D21" s="325"/>
      <c r="E21" s="326"/>
      <c r="F21" s="326"/>
      <c r="G21" s="326"/>
      <c r="H21" s="326"/>
      <c r="I21" s="326"/>
      <c r="J21" s="326"/>
      <c r="K21" s="326"/>
      <c r="L21" s="326"/>
      <c r="M21" s="327"/>
      <c r="N21" s="22"/>
      <c r="O21" s="23">
        <v>0</v>
      </c>
    </row>
    <row r="22" spans="1:18" ht="16.2" thickBot="1" x14ac:dyDescent="0.35">
      <c r="A22" s="28"/>
      <c r="B22" s="29"/>
      <c r="C22" s="14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45"/>
      <c r="O22" s="31"/>
    </row>
    <row r="23" spans="1:18" ht="18.600000000000001" thickTop="1" thickBot="1" x14ac:dyDescent="0.35">
      <c r="A23" s="311" t="s">
        <v>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3"/>
      <c r="N23" s="7"/>
      <c r="O23" s="137">
        <f>IF( SUM(O15:O21)&lt;=10,SUM(O15:O21),"EXCEDE LOS 10 PUNTOS VALIDOS")</f>
        <v>7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314" t="s">
        <v>32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6"/>
      <c r="N25" s="7"/>
      <c r="O25" s="31"/>
    </row>
    <row r="26" spans="1:18" ht="105" customHeight="1" thickBot="1" x14ac:dyDescent="0.35">
      <c r="A26" s="263" t="s">
        <v>33</v>
      </c>
      <c r="B26" s="265"/>
      <c r="C26" s="21"/>
      <c r="D26" s="308" t="s">
        <v>178</v>
      </c>
      <c r="E26" s="309"/>
      <c r="F26" s="309"/>
      <c r="G26" s="309"/>
      <c r="H26" s="309"/>
      <c r="I26" s="309"/>
      <c r="J26" s="309"/>
      <c r="K26" s="309"/>
      <c r="L26" s="309"/>
      <c r="M26" s="310"/>
      <c r="N26" s="22"/>
      <c r="O26" s="23">
        <f>1.65+3.13</f>
        <v>4.7799999999999994</v>
      </c>
      <c r="Q26" s="34"/>
      <c r="R26" s="34"/>
    </row>
    <row r="27" spans="1:18" ht="16.2" thickBot="1" x14ac:dyDescent="0.35">
      <c r="A27" s="28"/>
      <c r="B27" s="29"/>
      <c r="C27" s="14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45"/>
      <c r="O27" s="31"/>
    </row>
    <row r="28" spans="1:18" ht="18.600000000000001" thickTop="1" thickBot="1" x14ac:dyDescent="0.35">
      <c r="A28" s="311" t="s">
        <v>34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3"/>
      <c r="N28" s="145"/>
      <c r="O28" s="137">
        <f>IF(O26&lt;=5,O26,"EXCEDE LOS 5 PUNTOS PERMITIDOS")</f>
        <v>4.7799999999999994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314" t="s">
        <v>35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6"/>
      <c r="N30" s="36"/>
      <c r="O30" s="31"/>
    </row>
    <row r="31" spans="1:18" ht="104.25" customHeight="1" thickBot="1" x14ac:dyDescent="0.35">
      <c r="A31" s="263" t="s">
        <v>36</v>
      </c>
      <c r="B31" s="265"/>
      <c r="C31" s="21"/>
      <c r="D31" s="308"/>
      <c r="E31" s="309"/>
      <c r="F31" s="309"/>
      <c r="G31" s="309"/>
      <c r="H31" s="309"/>
      <c r="I31" s="309"/>
      <c r="J31" s="309"/>
      <c r="K31" s="309"/>
      <c r="L31" s="309"/>
      <c r="M31" s="310"/>
      <c r="N31" s="22"/>
      <c r="O31" s="23">
        <v>0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311" t="s">
        <v>37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  <c r="N33" s="145"/>
      <c r="O33" s="137">
        <f>IF(O31&lt;=5,O31,"EXCEDE LOS 5 PUNTOS PERMITIDOS")</f>
        <v>0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314" t="s">
        <v>38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6"/>
      <c r="N35" s="7"/>
      <c r="O35" s="31"/>
    </row>
    <row r="36" spans="1:15" ht="105" customHeight="1" thickBot="1" x14ac:dyDescent="0.35">
      <c r="A36" s="317" t="s">
        <v>39</v>
      </c>
      <c r="B36" s="318"/>
      <c r="C36" s="21"/>
      <c r="D36" s="308"/>
      <c r="E36" s="309"/>
      <c r="F36" s="309"/>
      <c r="G36" s="309"/>
      <c r="H36" s="309"/>
      <c r="I36" s="309"/>
      <c r="J36" s="309"/>
      <c r="K36" s="309"/>
      <c r="L36" s="309"/>
      <c r="M36" s="310"/>
      <c r="N36" s="22"/>
      <c r="O36" s="23">
        <v>0</v>
      </c>
    </row>
    <row r="37" spans="1:15" ht="16.2" thickBot="1" x14ac:dyDescent="0.35">
      <c r="A37" s="28"/>
      <c r="B37" s="29"/>
      <c r="C37" s="14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45"/>
      <c r="O37" s="31"/>
    </row>
    <row r="38" spans="1:15" ht="18.600000000000001" thickTop="1" thickBot="1" x14ac:dyDescent="0.35">
      <c r="A38" s="311" t="s">
        <v>40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3"/>
      <c r="N38" s="145"/>
      <c r="O38" s="137">
        <f>IF(O36&lt;=10,O36,"EXCEDE LOS 10 PUNTOS PERMITIDOS")</f>
        <v>0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305" t="s">
        <v>23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  <c r="N41" s="39"/>
      <c r="O41" s="40">
        <f>IF((O23+O28+O33+O38)&lt;=30,(O23+O28+O33+O38),"ERROR EXCEDE LOS 30 PUNTOS")</f>
        <v>11.78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28" t="s">
        <v>42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30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286" t="s">
        <v>43</v>
      </c>
      <c r="B58" s="287"/>
      <c r="C58" s="287"/>
      <c r="D58" s="287"/>
      <c r="E58" s="287"/>
      <c r="F58" s="289"/>
      <c r="G58" s="289"/>
      <c r="H58" s="290"/>
      <c r="I58" s="44" t="s">
        <v>44</v>
      </c>
      <c r="J58" s="45" t="s">
        <v>45</v>
      </c>
      <c r="K58" s="148" t="s">
        <v>46</v>
      </c>
      <c r="L58" s="46" t="s">
        <v>47</v>
      </c>
      <c r="M58" s="149"/>
      <c r="N58" s="7"/>
      <c r="O58" s="47" t="s">
        <v>48</v>
      </c>
    </row>
    <row r="59" spans="1:15" ht="45" customHeight="1" thickTop="1" thickBot="1" x14ac:dyDescent="0.35">
      <c r="A59" s="48">
        <v>1</v>
      </c>
      <c r="B59" s="291" t="s">
        <v>49</v>
      </c>
      <c r="C59" s="291"/>
      <c r="D59" s="291"/>
      <c r="E59" s="291"/>
      <c r="F59" s="258"/>
      <c r="G59" s="258"/>
      <c r="H59" s="258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45" customHeight="1" thickTop="1" thickBot="1" x14ac:dyDescent="0.35">
      <c r="A60" s="53">
        <v>2</v>
      </c>
      <c r="B60" s="259" t="s">
        <v>51</v>
      </c>
      <c r="C60" s="292"/>
      <c r="D60" s="292"/>
      <c r="E60" s="292"/>
      <c r="F60" s="260"/>
      <c r="G60" s="260"/>
      <c r="H60" s="260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45" customHeight="1" thickTop="1" thickBot="1" x14ac:dyDescent="0.35">
      <c r="A61" s="53">
        <v>3</v>
      </c>
      <c r="B61" s="292" t="s">
        <v>52</v>
      </c>
      <c r="C61" s="292"/>
      <c r="D61" s="292"/>
      <c r="E61" s="292"/>
      <c r="F61" s="260"/>
      <c r="G61" s="260"/>
      <c r="H61" s="260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45" customHeight="1" thickTop="1" thickBot="1" x14ac:dyDescent="0.35">
      <c r="A62" s="53">
        <v>4</v>
      </c>
      <c r="B62" s="292" t="s">
        <v>54</v>
      </c>
      <c r="C62" s="292"/>
      <c r="D62" s="292"/>
      <c r="E62" s="292"/>
      <c r="F62" s="260"/>
      <c r="G62" s="260"/>
      <c r="H62" s="260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45" customHeight="1" thickTop="1" thickBot="1" x14ac:dyDescent="0.35">
      <c r="A63" s="53">
        <v>5</v>
      </c>
      <c r="B63" s="292" t="s">
        <v>55</v>
      </c>
      <c r="C63" s="292"/>
      <c r="D63" s="292"/>
      <c r="E63" s="292"/>
      <c r="F63" s="260"/>
      <c r="G63" s="260"/>
      <c r="H63" s="260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45" customHeight="1" thickTop="1" thickBot="1" x14ac:dyDescent="0.35">
      <c r="A64" s="53">
        <v>6</v>
      </c>
      <c r="B64" s="292" t="s">
        <v>56</v>
      </c>
      <c r="C64" s="292"/>
      <c r="D64" s="292"/>
      <c r="E64" s="292"/>
      <c r="F64" s="260"/>
      <c r="G64" s="260"/>
      <c r="H64" s="260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45" customHeight="1" thickTop="1" thickBot="1" x14ac:dyDescent="0.35">
      <c r="A65" s="57">
        <v>7</v>
      </c>
      <c r="B65" s="293" t="s">
        <v>58</v>
      </c>
      <c r="C65" s="293"/>
      <c r="D65" s="293"/>
      <c r="E65" s="293"/>
      <c r="F65" s="262"/>
      <c r="G65" s="262"/>
      <c r="H65" s="262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294" t="s">
        <v>59</v>
      </c>
      <c r="B66" s="295"/>
      <c r="C66" s="295"/>
      <c r="D66" s="295"/>
      <c r="E66" s="295"/>
      <c r="F66" s="295"/>
      <c r="G66" s="295"/>
      <c r="H66" s="295"/>
      <c r="I66" s="296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297" t="s">
        <v>60</v>
      </c>
      <c r="B67" s="298"/>
      <c r="C67" s="298"/>
      <c r="D67" s="298"/>
      <c r="E67" s="298"/>
      <c r="F67" s="298"/>
      <c r="G67" s="298"/>
      <c r="H67" s="298"/>
      <c r="I67" s="298"/>
      <c r="J67" s="299"/>
      <c r="K67" s="299"/>
      <c r="L67" s="300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286" t="s">
        <v>61</v>
      </c>
      <c r="B69" s="287"/>
      <c r="C69" s="287"/>
      <c r="D69" s="287"/>
      <c r="E69" s="287"/>
      <c r="F69" s="287"/>
      <c r="G69" s="287"/>
      <c r="H69" s="288"/>
      <c r="I69" s="68" t="s">
        <v>44</v>
      </c>
      <c r="J69" s="45" t="s">
        <v>45</v>
      </c>
      <c r="K69" s="148" t="s">
        <v>46</v>
      </c>
      <c r="L69" s="46" t="s">
        <v>47</v>
      </c>
      <c r="M69" s="149"/>
      <c r="N69" s="7"/>
      <c r="O69" s="47" t="s">
        <v>48</v>
      </c>
    </row>
    <row r="70" spans="1:15" ht="27.75" customHeight="1" thickTop="1" thickBot="1" x14ac:dyDescent="0.35">
      <c r="A70" s="48">
        <v>1</v>
      </c>
      <c r="B70" s="257" t="s">
        <v>62</v>
      </c>
      <c r="C70" s="257"/>
      <c r="D70" s="257"/>
      <c r="E70" s="257"/>
      <c r="F70" s="258"/>
      <c r="G70" s="258"/>
      <c r="H70" s="258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27.75" customHeight="1" thickTop="1" thickBot="1" x14ac:dyDescent="0.35">
      <c r="A71" s="53">
        <v>2</v>
      </c>
      <c r="B71" s="259" t="s">
        <v>64</v>
      </c>
      <c r="C71" s="259"/>
      <c r="D71" s="259"/>
      <c r="E71" s="259"/>
      <c r="F71" s="260"/>
      <c r="G71" s="260"/>
      <c r="H71" s="260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27.75" customHeight="1" thickTop="1" thickBot="1" x14ac:dyDescent="0.35">
      <c r="A72" s="57">
        <v>3</v>
      </c>
      <c r="B72" s="261" t="s">
        <v>65</v>
      </c>
      <c r="C72" s="261"/>
      <c r="D72" s="261"/>
      <c r="E72" s="261"/>
      <c r="F72" s="262"/>
      <c r="G72" s="262"/>
      <c r="H72" s="262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63" t="s">
        <v>66</v>
      </c>
      <c r="C73" s="264"/>
      <c r="D73" s="264"/>
      <c r="E73" s="264"/>
      <c r="F73" s="264"/>
      <c r="G73" s="264"/>
      <c r="H73" s="264"/>
      <c r="I73" s="265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266" t="s">
        <v>67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8"/>
      <c r="M74" s="72"/>
      <c r="N74" s="36"/>
      <c r="O74" s="67">
        <f>O73/3</f>
        <v>0</v>
      </c>
    </row>
    <row r="75" spans="1:15" ht="18.600000000000001" thickTop="1" thickBot="1" x14ac:dyDescent="0.35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1"/>
      <c r="L75" s="271"/>
      <c r="M75" s="72"/>
      <c r="N75" s="36"/>
      <c r="O75" s="150"/>
    </row>
    <row r="76" spans="1:15" ht="27" thickBot="1" x14ac:dyDescent="0.35">
      <c r="A76" s="272" t="s">
        <v>68</v>
      </c>
      <c r="B76" s="273"/>
      <c r="C76" s="273"/>
      <c r="D76" s="273"/>
      <c r="E76" s="273"/>
      <c r="F76" s="273"/>
      <c r="G76" s="273"/>
      <c r="H76" s="274"/>
      <c r="I76" s="82" t="s">
        <v>44</v>
      </c>
      <c r="J76" s="47" t="s">
        <v>45</v>
      </c>
      <c r="K76" s="149"/>
      <c r="L76" s="149"/>
      <c r="M76" s="72"/>
      <c r="N76" s="36"/>
      <c r="O76" s="83" t="s">
        <v>48</v>
      </c>
    </row>
    <row r="77" spans="1:15" ht="45" customHeight="1" thickBot="1" x14ac:dyDescent="0.35">
      <c r="A77" s="84">
        <v>1</v>
      </c>
      <c r="B77" s="275" t="s">
        <v>69</v>
      </c>
      <c r="C77" s="275"/>
      <c r="D77" s="275"/>
      <c r="E77" s="275"/>
      <c r="F77" s="276"/>
      <c r="G77" s="277"/>
      <c r="H77" s="278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45" customHeight="1" thickBot="1" x14ac:dyDescent="0.35">
      <c r="A78" s="53">
        <v>2</v>
      </c>
      <c r="B78" s="259" t="s">
        <v>70</v>
      </c>
      <c r="C78" s="259"/>
      <c r="D78" s="259"/>
      <c r="E78" s="259"/>
      <c r="F78" s="260"/>
      <c r="G78" s="279"/>
      <c r="H78" s="280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45" customHeight="1" thickBot="1" x14ac:dyDescent="0.35">
      <c r="A79" s="57">
        <v>3</v>
      </c>
      <c r="B79" s="261" t="s">
        <v>71</v>
      </c>
      <c r="C79" s="261"/>
      <c r="D79" s="261"/>
      <c r="E79" s="261"/>
      <c r="F79" s="262"/>
      <c r="G79" s="281"/>
      <c r="H79" s="282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283" t="s">
        <v>72</v>
      </c>
      <c r="B80" s="284"/>
      <c r="C80" s="284"/>
      <c r="D80" s="284"/>
      <c r="E80" s="284"/>
      <c r="F80" s="284"/>
      <c r="G80" s="284"/>
      <c r="H80" s="284"/>
      <c r="I80" s="285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254" t="s">
        <v>73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6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7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28" t="s">
        <v>74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30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231" t="s">
        <v>75</v>
      </c>
      <c r="B86" s="232"/>
      <c r="C86" s="232"/>
      <c r="D86" s="232"/>
      <c r="E86" s="232"/>
      <c r="F86" s="233"/>
      <c r="G86" s="233"/>
      <c r="H86" s="234"/>
      <c r="I86" s="82" t="s">
        <v>44</v>
      </c>
      <c r="J86" s="149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235" t="s">
        <v>76</v>
      </c>
      <c r="C87" s="236"/>
      <c r="D87" s="236"/>
      <c r="E87" s="236"/>
      <c r="F87" s="237"/>
      <c r="G87" s="237"/>
      <c r="H87" s="238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239" t="s">
        <v>78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1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242" t="s">
        <v>79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4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245" t="s">
        <v>23</v>
      </c>
      <c r="B93" s="246"/>
      <c r="C93" s="246"/>
      <c r="D93" s="246"/>
      <c r="E93" s="246"/>
      <c r="F93" s="246"/>
      <c r="G93" s="246"/>
      <c r="H93" s="246"/>
      <c r="I93" s="246"/>
      <c r="J93" s="246"/>
      <c r="K93" s="247"/>
      <c r="L93" s="100"/>
      <c r="M93" s="100"/>
      <c r="N93" s="101"/>
      <c r="O93" s="102">
        <f>O41</f>
        <v>11.78</v>
      </c>
    </row>
    <row r="94" spans="1:15" ht="17.399999999999999" x14ac:dyDescent="0.3">
      <c r="A94" s="248" t="s">
        <v>80</v>
      </c>
      <c r="B94" s="249"/>
      <c r="C94" s="249"/>
      <c r="D94" s="249"/>
      <c r="E94" s="249"/>
      <c r="F94" s="249"/>
      <c r="G94" s="249"/>
      <c r="H94" s="249"/>
      <c r="I94" s="249"/>
      <c r="J94" s="249"/>
      <c r="K94" s="250"/>
      <c r="L94" s="100"/>
      <c r="M94" s="100"/>
      <c r="N94" s="101"/>
      <c r="O94" s="103">
        <f>O67</f>
        <v>0</v>
      </c>
    </row>
    <row r="95" spans="1:15" ht="17.399999999999999" x14ac:dyDescent="0.3">
      <c r="A95" s="248" t="s">
        <v>81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50"/>
      <c r="L95" s="100"/>
      <c r="M95" s="100"/>
      <c r="N95" s="101"/>
      <c r="O95" s="104">
        <f>O74</f>
        <v>0</v>
      </c>
    </row>
    <row r="96" spans="1:15" ht="17.399999999999999" x14ac:dyDescent="0.3">
      <c r="A96" s="248" t="s">
        <v>82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50"/>
      <c r="L96" s="100"/>
      <c r="M96" s="100"/>
      <c r="N96" s="101"/>
      <c r="O96" s="105">
        <f>O81</f>
        <v>0</v>
      </c>
    </row>
    <row r="97" spans="1:15" ht="18" thickBot="1" x14ac:dyDescent="0.35">
      <c r="A97" s="251" t="s">
        <v>83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3"/>
      <c r="L97" s="100"/>
      <c r="M97" s="100"/>
      <c r="N97" s="101"/>
      <c r="O97" s="105">
        <f>O87</f>
        <v>0</v>
      </c>
    </row>
    <row r="98" spans="1:15" ht="24" thickTop="1" thickBot="1" x14ac:dyDescent="0.35">
      <c r="A98" s="223" t="s">
        <v>84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5"/>
      <c r="L98" s="106"/>
      <c r="M98" s="107"/>
      <c r="N98" s="108"/>
      <c r="O98" s="109">
        <f>SUM(O93:O97)</f>
        <v>11.78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ddCXVxtkCWmRObLEA7xJ1qpyB1wCw3TF+todLAVTVrGsVCJHhJy4Tsv3QmgTootPe+zVYoczt4sgv5+AUZwewQ==" saltValue="x4WUL3kaWBvhdfaZRsPCm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EVALUACION DEL PERFIL </vt:lpstr>
      <vt:lpstr>MARTINEZ CASAS EDWIN ANDRES</vt:lpstr>
      <vt:lpstr>AREVALO PARRA JUAN CAMILO</vt:lpstr>
      <vt:lpstr>CRUZ DIAZ JOEL HERNANDO</vt:lpstr>
      <vt:lpstr>VERA ROJAS LEANDRO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2015-04-08T04:53:41Z</dcterms:modified>
</cp:coreProperties>
</file>