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NO BLOQUEADOS\1. MEDICINA VETERINARIA Y ZOOTECNIA\"/>
    </mc:Choice>
  </mc:AlternateContent>
  <bookViews>
    <workbookView xWindow="0" yWindow="0" windowWidth="20490" windowHeight="7155" tabRatio="500" firstSheet="1" activeTab="1"/>
  </bookViews>
  <sheets>
    <sheet name="GENERAL" sheetId="1" state="hidden" r:id="rId1"/>
    <sheet name="RESULTADOS" sheetId="15" r:id="rId2"/>
    <sheet name="HEISSA BERNAL" sheetId="6" r:id="rId3"/>
    <sheet name="SANTIAGO BOTERO" sheetId="5" r:id="rId4"/>
    <sheet name="VICENTE DIAZ" sheetId="12" r:id="rId5"/>
    <sheet name="CESAR ZAPATA" sheetId="11" r:id="rId6"/>
    <sheet name="ALEXANDER NIVIA" sheetId="2" r:id="rId7"/>
    <sheet name="JULIAN BOTERO" sheetId="9" r:id="rId8"/>
    <sheet name="PAULA CARDENAS" sheetId="10" r:id="rId9"/>
    <sheet name="HARVEY RODRIGUEZ ORTIZ" sheetId="14" r:id="rId10"/>
  </sheets>
  <definedNames>
    <definedName name="_xlnm._FilterDatabase" localSheetId="0" hidden="1">GENERAL!$B$3:$WWB$6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5" l="1"/>
  <c r="K15" i="15"/>
  <c r="J13" i="15" l="1"/>
  <c r="I13" i="15"/>
  <c r="H13" i="15"/>
  <c r="G13" i="15"/>
  <c r="F13" i="15"/>
  <c r="J12" i="15"/>
  <c r="I12" i="15"/>
  <c r="H12" i="15"/>
  <c r="G12" i="15"/>
  <c r="F12" i="15"/>
  <c r="J11" i="15"/>
  <c r="I11" i="15"/>
  <c r="H11" i="15"/>
  <c r="G11" i="15"/>
  <c r="F11" i="15"/>
  <c r="J10" i="15"/>
  <c r="I10" i="15"/>
  <c r="H10" i="15"/>
  <c r="G10" i="15"/>
  <c r="F10" i="15"/>
  <c r="J9" i="15"/>
  <c r="I9" i="15"/>
  <c r="H9" i="15"/>
  <c r="G9" i="15"/>
  <c r="J8" i="15"/>
  <c r="I8" i="15"/>
  <c r="H8" i="15"/>
  <c r="G8" i="15"/>
  <c r="F8" i="15"/>
  <c r="J7" i="15"/>
  <c r="I7" i="15"/>
  <c r="H7" i="15"/>
  <c r="G7" i="15"/>
  <c r="F7" i="15"/>
  <c r="J6" i="15"/>
  <c r="I6" i="15"/>
  <c r="H6" i="15"/>
  <c r="G6" i="15"/>
  <c r="F6" i="15"/>
  <c r="K8" i="15" l="1"/>
  <c r="K11" i="15"/>
  <c r="K10" i="15"/>
  <c r="K7" i="15"/>
  <c r="K12" i="15"/>
  <c r="K13" i="15"/>
  <c r="K6" i="15"/>
  <c r="O97" i="14"/>
  <c r="O89" i="14"/>
  <c r="J80" i="14"/>
  <c r="O79" i="14"/>
  <c r="O81" i="14" s="1"/>
  <c r="O96" i="14" s="1"/>
  <c r="O78" i="14"/>
  <c r="O77" i="14"/>
  <c r="L73" i="14"/>
  <c r="K73" i="14"/>
  <c r="J73" i="14"/>
  <c r="O72" i="14"/>
  <c r="O73" i="14" s="1"/>
  <c r="O74" i="14" s="1"/>
  <c r="O95" i="14" s="1"/>
  <c r="O71" i="14"/>
  <c r="O70" i="14"/>
  <c r="L66" i="14"/>
  <c r="K66" i="14"/>
  <c r="J66" i="14"/>
  <c r="O65" i="14"/>
  <c r="O64" i="14"/>
  <c r="O63" i="14"/>
  <c r="O62" i="14"/>
  <c r="O61" i="14"/>
  <c r="O60" i="14"/>
  <c r="O59" i="14"/>
  <c r="O38" i="14"/>
  <c r="L11" i="14" s="1"/>
  <c r="O33" i="14"/>
  <c r="K11" i="14" s="1"/>
  <c r="O28" i="14"/>
  <c r="J11" i="14" s="1"/>
  <c r="O23" i="14"/>
  <c r="I11" i="14"/>
  <c r="G11" i="14"/>
  <c r="E11" i="14"/>
  <c r="C11" i="14"/>
  <c r="E6" i="14"/>
  <c r="E5" i="14"/>
  <c r="E4" i="14"/>
  <c r="Q2" i="14"/>
  <c r="O66" i="14" l="1"/>
  <c r="O67" i="14" s="1"/>
  <c r="O94" i="14" s="1"/>
  <c r="O11" i="14"/>
  <c r="O41" i="14"/>
  <c r="O93" i="14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6" i="1"/>
  <c r="O98" i="14" l="1"/>
  <c r="O97" i="12"/>
  <c r="O89" i="12"/>
  <c r="J80" i="12"/>
  <c r="O79" i="12"/>
  <c r="O78" i="12"/>
  <c r="O77" i="12"/>
  <c r="L73" i="12"/>
  <c r="K73" i="12"/>
  <c r="J73" i="12"/>
  <c r="O72" i="12"/>
  <c r="O71" i="12"/>
  <c r="O70" i="12"/>
  <c r="L66" i="12"/>
  <c r="K66" i="12"/>
  <c r="J66" i="12"/>
  <c r="O65" i="12"/>
  <c r="O64" i="12"/>
  <c r="O63" i="12"/>
  <c r="O62" i="12"/>
  <c r="O61" i="12"/>
  <c r="O60" i="12"/>
  <c r="O59" i="12"/>
  <c r="O38" i="12"/>
  <c r="L11" i="12" s="1"/>
  <c r="O33" i="12"/>
  <c r="K11" i="12" s="1"/>
  <c r="O28" i="12"/>
  <c r="O23" i="12"/>
  <c r="J11" i="12"/>
  <c r="I11" i="12"/>
  <c r="G11" i="12"/>
  <c r="E11" i="12"/>
  <c r="C11" i="12"/>
  <c r="E6" i="12"/>
  <c r="E5" i="12"/>
  <c r="E4" i="12"/>
  <c r="Q2" i="12"/>
  <c r="S22" i="11"/>
  <c r="S21" i="11"/>
  <c r="O97" i="11"/>
  <c r="O89" i="11"/>
  <c r="J80" i="11"/>
  <c r="O79" i="11"/>
  <c r="O78" i="11"/>
  <c r="O77" i="11"/>
  <c r="O81" i="11" s="1"/>
  <c r="O96" i="11" s="1"/>
  <c r="L73" i="11"/>
  <c r="K73" i="11"/>
  <c r="J73" i="11"/>
  <c r="O72" i="11"/>
  <c r="O71" i="11"/>
  <c r="O70" i="11"/>
  <c r="L66" i="11"/>
  <c r="K66" i="11"/>
  <c r="J66" i="11"/>
  <c r="O65" i="11"/>
  <c r="O64" i="11"/>
  <c r="O63" i="11"/>
  <c r="O62" i="11"/>
  <c r="O61" i="11"/>
  <c r="O60" i="11"/>
  <c r="O59" i="11"/>
  <c r="O38" i="11"/>
  <c r="L11" i="11" s="1"/>
  <c r="O33" i="11"/>
  <c r="K11" i="11" s="1"/>
  <c r="O28" i="11"/>
  <c r="J11" i="11" s="1"/>
  <c r="O23" i="11"/>
  <c r="I11" i="11"/>
  <c r="G11" i="11"/>
  <c r="E11" i="11"/>
  <c r="C11" i="11"/>
  <c r="E6" i="11"/>
  <c r="E5" i="11"/>
  <c r="E4" i="11"/>
  <c r="Q2" i="11"/>
  <c r="O97" i="10"/>
  <c r="O89" i="10"/>
  <c r="J80" i="10"/>
  <c r="O79" i="10"/>
  <c r="O78" i="10"/>
  <c r="O77" i="10"/>
  <c r="L73" i="10"/>
  <c r="K73" i="10"/>
  <c r="J73" i="10"/>
  <c r="O72" i="10"/>
  <c r="O71" i="10"/>
  <c r="O70" i="10"/>
  <c r="L66" i="10"/>
  <c r="K66" i="10"/>
  <c r="J66" i="10"/>
  <c r="O65" i="10"/>
  <c r="O64" i="10"/>
  <c r="O63" i="10"/>
  <c r="O62" i="10"/>
  <c r="O61" i="10"/>
  <c r="O60" i="10"/>
  <c r="O59" i="10"/>
  <c r="O38" i="10"/>
  <c r="L11" i="10" s="1"/>
  <c r="O33" i="10"/>
  <c r="O28" i="10"/>
  <c r="J11" i="10" s="1"/>
  <c r="O23" i="10"/>
  <c r="K11" i="10"/>
  <c r="I11" i="10"/>
  <c r="G11" i="10"/>
  <c r="E11" i="10"/>
  <c r="C11" i="10"/>
  <c r="E6" i="10"/>
  <c r="E5" i="10"/>
  <c r="E4" i="10"/>
  <c r="Q2" i="10"/>
  <c r="O97" i="9"/>
  <c r="O89" i="9"/>
  <c r="J80" i="9"/>
  <c r="O79" i="9"/>
  <c r="O78" i="9"/>
  <c r="O77" i="9"/>
  <c r="L73" i="9"/>
  <c r="K73" i="9"/>
  <c r="J73" i="9"/>
  <c r="O72" i="9"/>
  <c r="O71" i="9"/>
  <c r="O70" i="9"/>
  <c r="L66" i="9"/>
  <c r="K66" i="9"/>
  <c r="J66" i="9"/>
  <c r="O65" i="9"/>
  <c r="O64" i="9"/>
  <c r="O63" i="9"/>
  <c r="O62" i="9"/>
  <c r="O61" i="9"/>
  <c r="O60" i="9"/>
  <c r="O59" i="9"/>
  <c r="O38" i="9"/>
  <c r="L11" i="9" s="1"/>
  <c r="O33" i="9"/>
  <c r="K11" i="9" s="1"/>
  <c r="O28" i="9"/>
  <c r="J11" i="9" s="1"/>
  <c r="O23" i="9"/>
  <c r="I11" i="9"/>
  <c r="G11" i="9"/>
  <c r="E11" i="9"/>
  <c r="C11" i="9"/>
  <c r="E6" i="9"/>
  <c r="E5" i="9"/>
  <c r="E4" i="9"/>
  <c r="Q2" i="9"/>
  <c r="O81" i="10" l="1"/>
  <c r="O96" i="10" s="1"/>
  <c r="O73" i="10"/>
  <c r="O74" i="10" s="1"/>
  <c r="O95" i="10" s="1"/>
  <c r="O66" i="10"/>
  <c r="O67" i="10" s="1"/>
  <c r="O94" i="10" s="1"/>
  <c r="O73" i="11"/>
  <c r="O74" i="11" s="1"/>
  <c r="O95" i="11" s="1"/>
  <c r="O66" i="11"/>
  <c r="O67" i="11" s="1"/>
  <c r="O94" i="11" s="1"/>
  <c r="O81" i="9"/>
  <c r="O96" i="9" s="1"/>
  <c r="O73" i="9"/>
  <c r="O74" i="9" s="1"/>
  <c r="O95" i="9" s="1"/>
  <c r="O66" i="9"/>
  <c r="O67" i="9" s="1"/>
  <c r="O94" i="9" s="1"/>
  <c r="O81" i="12"/>
  <c r="O96" i="12" s="1"/>
  <c r="O73" i="12"/>
  <c r="O74" i="12" s="1"/>
  <c r="O95" i="12" s="1"/>
  <c r="O66" i="12"/>
  <c r="O67" i="12" s="1"/>
  <c r="O94" i="12" s="1"/>
  <c r="O41" i="12"/>
  <c r="O93" i="12" s="1"/>
  <c r="O11" i="12"/>
  <c r="O11" i="11"/>
  <c r="O41" i="11"/>
  <c r="O93" i="11" s="1"/>
  <c r="F9" i="15" s="1"/>
  <c r="K9" i="15" s="1"/>
  <c r="O11" i="10"/>
  <c r="O41" i="10"/>
  <c r="O93" i="10" s="1"/>
  <c r="O41" i="9"/>
  <c r="O93" i="9" s="1"/>
  <c r="O11" i="9"/>
  <c r="O97" i="6"/>
  <c r="O89" i="6"/>
  <c r="J80" i="6"/>
  <c r="O79" i="6"/>
  <c r="O78" i="6"/>
  <c r="O77" i="6"/>
  <c r="L73" i="6"/>
  <c r="K73" i="6"/>
  <c r="J73" i="6"/>
  <c r="O72" i="6"/>
  <c r="O71" i="6"/>
  <c r="O70" i="6"/>
  <c r="O73" i="6" s="1"/>
  <c r="O74" i="6" s="1"/>
  <c r="O95" i="6" s="1"/>
  <c r="L66" i="6"/>
  <c r="K66" i="6"/>
  <c r="J66" i="6"/>
  <c r="O65" i="6"/>
  <c r="O64" i="6"/>
  <c r="O63" i="6"/>
  <c r="O62" i="6"/>
  <c r="O61" i="6"/>
  <c r="O60" i="6"/>
  <c r="O59" i="6"/>
  <c r="O38" i="6"/>
  <c r="L11" i="6" s="1"/>
  <c r="O33" i="6"/>
  <c r="K11" i="6" s="1"/>
  <c r="O28" i="6"/>
  <c r="O23" i="6"/>
  <c r="I11" i="6"/>
  <c r="G11" i="6"/>
  <c r="E11" i="6"/>
  <c r="C11" i="6"/>
  <c r="E6" i="6"/>
  <c r="E5" i="6"/>
  <c r="Q2" i="6"/>
  <c r="O97" i="5"/>
  <c r="O89" i="5"/>
  <c r="J80" i="5"/>
  <c r="O79" i="5"/>
  <c r="O81" i="5" s="1"/>
  <c r="O96" i="5" s="1"/>
  <c r="O78" i="5"/>
  <c r="O77" i="5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O23" i="5"/>
  <c r="J11" i="5"/>
  <c r="I11" i="5"/>
  <c r="G11" i="5"/>
  <c r="E11" i="5"/>
  <c r="C11" i="5"/>
  <c r="E6" i="5"/>
  <c r="E5" i="5"/>
  <c r="Q2" i="5"/>
  <c r="O98" i="10" l="1"/>
  <c r="O98" i="11"/>
  <c r="O98" i="9"/>
  <c r="O98" i="12"/>
  <c r="O81" i="6"/>
  <c r="O96" i="6" s="1"/>
  <c r="O66" i="6"/>
  <c r="O67" i="6" s="1"/>
  <c r="O94" i="6" s="1"/>
  <c r="O66" i="5"/>
  <c r="O67" i="5" s="1"/>
  <c r="O94" i="5" s="1"/>
  <c r="O73" i="5"/>
  <c r="O74" i="5" s="1"/>
  <c r="O95" i="5" s="1"/>
  <c r="O41" i="6"/>
  <c r="O93" i="6" s="1"/>
  <c r="J11" i="6"/>
  <c r="O11" i="6" s="1"/>
  <c r="O11" i="5"/>
  <c r="O41" i="5"/>
  <c r="O93" i="5" s="1"/>
  <c r="O98" i="6" l="1"/>
  <c r="O98" i="5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D2" i="1"/>
  <c r="E4" i="6" l="1"/>
  <c r="E4" i="5"/>
  <c r="E4" i="2"/>
  <c r="AD1" i="1"/>
  <c r="E31" i="1" l="1"/>
  <c r="E30" i="1"/>
  <c r="O97" i="2" l="1"/>
  <c r="O89" i="2"/>
  <c r="J80" i="2"/>
  <c r="O79" i="2"/>
  <c r="O78" i="2"/>
  <c r="O77" i="2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11" i="2" s="1"/>
  <c r="O81" i="2" l="1"/>
  <c r="O96" i="2" s="1"/>
  <c r="O66" i="2"/>
  <c r="O67" i="2" s="1"/>
  <c r="O94" i="2" s="1"/>
  <c r="O73" i="2"/>
  <c r="O74" i="2" s="1"/>
  <c r="O95" i="2" s="1"/>
  <c r="O93" i="2"/>
  <c r="O98" i="2" l="1"/>
</calcChain>
</file>

<file path=xl/sharedStrings.xml><?xml version="1.0" encoding="utf-8"?>
<sst xmlns="http://schemas.openxmlformats.org/spreadsheetml/2006/main" count="1174" uniqueCount="315">
  <si>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</si>
  <si>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</si>
  <si>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</si>
  <si>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</si>
  <si>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</si>
  <si>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</si>
  <si>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</si>
  <si>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</si>
  <si>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</si>
  <si>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</si>
  <si>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</si>
  <si>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</si>
  <si>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</si>
  <si>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</si>
  <si>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</si>
  <si>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</si>
  <si>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</si>
  <si>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</si>
  <si>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</si>
  <si>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</si>
  <si>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</si>
  <si>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</si>
  <si>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</si>
  <si>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</si>
  <si>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</si>
  <si>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</si>
  <si>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</si>
  <si>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</si>
  <si>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</si>
  <si>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</si>
  <si>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</si>
  <si>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</si>
  <si>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</si>
  <si>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</si>
  <si>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</si>
  <si>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</si>
  <si>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</si>
  <si>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</si>
  <si>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</si>
  <si>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</si>
  <si>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</si>
  <si>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</si>
  <si>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</si>
  <si>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</si>
  <si>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</si>
  <si>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</si>
  <si>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</si>
  <si>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</si>
  <si>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</si>
  <si>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</si>
  <si>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</si>
  <si>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</si>
  <si>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</si>
  <si>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</si>
  <si>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</si>
  <si>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</si>
  <si>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</si>
  <si>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</si>
  <si>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</si>
  <si>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</si>
  <si>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</si>
  <si>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</si>
  <si>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</si>
  <si>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</si>
  <si>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</si>
  <si>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</si>
  <si>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</si>
  <si>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</si>
  <si>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</si>
  <si>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</si>
  <si>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</si>
  <si>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</si>
  <si>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</si>
  <si>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</si>
  <si>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</si>
  <si>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</si>
  <si>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</si>
  <si>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</si>
  <si>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</si>
  <si>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</si>
  <si>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</si>
  <si>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</si>
  <si>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</si>
  <si>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</si>
  <si>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</si>
  <si>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</si>
  <si>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</si>
  <si>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</si>
  <si>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</si>
  <si>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</si>
  <si>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</si>
  <si>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</si>
  <si>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</si>
  <si>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</si>
  <si>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</si>
  <si>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MEDICINA VETERINARIA Y ZOOTECNIA</t>
  </si>
  <si>
    <t>CONVOCATORIA SEMESTRE A DE 2015</t>
  </si>
  <si>
    <t>NÚMERO LIBROS</t>
  </si>
  <si>
    <t>NÚMERO CD'S</t>
  </si>
  <si>
    <t>CC</t>
  </si>
  <si>
    <t>NO REGISTRA</t>
  </si>
  <si>
    <t>FLORENCIA</t>
  </si>
  <si>
    <t>DEPARTAMENTO</t>
  </si>
  <si>
    <t>CAQUETA</t>
  </si>
  <si>
    <t>FÍSICO</t>
  </si>
  <si>
    <t>ZAPATA ORTIZ</t>
  </si>
  <si>
    <t>CESAR AUGUSTO</t>
  </si>
  <si>
    <t>3132958165
4353790</t>
  </si>
  <si>
    <t>cesaruniamazonia@gmail.com</t>
  </si>
  <si>
    <t>CARRERA 8 # 7-75 BARRIO ESTRELLA</t>
  </si>
  <si>
    <t>MÉDICO VETERINARIO ZOOTECNISTA - UNIVERSIDAD DE LA AMAZONIA - 15/12/2006</t>
  </si>
  <si>
    <t>ESPECIALISTA EN SISTEMAS SOSTENIBLES DE PRODUCCIÓN PECUARIA - UNIVERSIDAD DE LA AMAZONIA - 19/12/2008</t>
  </si>
  <si>
    <t>MAGISTER EN AGROFORESTERÍA - UNIVERSIDAD DE LA AMAZONIA - 29/06/2012</t>
  </si>
  <si>
    <t>MVZ-P-01-3</t>
  </si>
  <si>
    <t>VELEZ TERRANOVA</t>
  </si>
  <si>
    <t>OSCAR MAURICIO</t>
  </si>
  <si>
    <t>3132294877
2726013</t>
  </si>
  <si>
    <t>om_velezterra@hotmail.com</t>
  </si>
  <si>
    <t>CARRERA 29 A N° 21-47 PALMIRA - VALLE DEL CAUCA</t>
  </si>
  <si>
    <t>PALMIRA</t>
  </si>
  <si>
    <t>ZOOTECNISTA - UNIVERSIDAD NACIONAL DE COLOMBIA - 31/07/2009</t>
  </si>
  <si>
    <t>MAGISTER EN CIENCIAS AGRARIAS - UNIVERSIDAD NACIONAL DE COLOMBIA - 15/12/2011</t>
  </si>
  <si>
    <t>DOCTORADO EN CIENCIAS AGROPECUARIAS - UNIVERSIDAD NACIONAL DE COLOMBIA - NO GRADUADO</t>
  </si>
  <si>
    <t>RODRIGUEZ ORTIZ</t>
  </si>
  <si>
    <t>HARVY</t>
  </si>
  <si>
    <t>3134204215
2748246</t>
  </si>
  <si>
    <t>harvyr@gmail.com</t>
  </si>
  <si>
    <t>CALLE 67 # 5-90 INT 3 APT 201 CONJUNTO RED ALAMEDA</t>
  </si>
  <si>
    <t>IBAGUE</t>
  </si>
  <si>
    <t>TOLIMA</t>
  </si>
  <si>
    <t>MEDICO VETERINARIO Y ZOOTECNIA - UNIVERSIDAD DEL TOLIMA - 30/04/1987</t>
  </si>
  <si>
    <t>MAGISTER EN DESARROLLO RURAL - UNIVERSIDAD JAVERIANA, BOGOTA - 05/12/2002</t>
  </si>
  <si>
    <t>MORENO SANDOVAL</t>
  </si>
  <si>
    <t>JOHN ALEXANDER</t>
  </si>
  <si>
    <t>3143654449
8780170</t>
  </si>
  <si>
    <t>zootjams@gmail.com</t>
  </si>
  <si>
    <t>CARRERA 63A N° 21B-11 MANZANA 7, CASA 5 CIUDADELA COMFENALCO</t>
  </si>
  <si>
    <t>FUSAGASUGA</t>
  </si>
  <si>
    <t>ZOOTECNISTA - UNIVERSIDAD DE CUNDINAMARCA - 26/07/2002</t>
  </si>
  <si>
    <t>ESPECIALISTA EN ESTADISTICA APLICADA - FUNDACION UNIVERSITARIA LOS LIBERTADORES - 14/10/2005
ESPECIALISTA EN NUTRICION Y ALIMENTACION ANIMAL - UNIVERSIDAD DE CUNDINAMARCA - NO GRADUADO</t>
  </si>
  <si>
    <t>MAESTRIA EN CIENCIAS AGRARIAS - UNIVERSIDAD NACIONAL DE COLOMBIA, PALMIRA - NO GRADUADO</t>
  </si>
  <si>
    <t>CUERVO VIVAS</t>
  </si>
  <si>
    <t>WILMER ALFONSO</t>
  </si>
  <si>
    <t>3185212676
3185212676</t>
  </si>
  <si>
    <t>wilalcu@gmail.com</t>
  </si>
  <si>
    <t>CARRERA 54 D N° 187-43 MIRANDELA 9 INTERIOR 2 APTO 101</t>
  </si>
  <si>
    <t>BOGOTA</t>
  </si>
  <si>
    <t>CUNDINAMARCA</t>
  </si>
  <si>
    <t>ZOOTECNISTA - UNIVERSIDAD NACIONAL DE COLOMBIA - 25/08/2006</t>
  </si>
  <si>
    <t>ESPECIALISTA EN NUTRICION ANIMAL - UNIVERSIDAD NACIONAL DE COLOMBIA - 30/07/2009</t>
  </si>
  <si>
    <t>MAGISTER EN CIENCIAS AGRARIAS - UNIVERSIDAD NACIONAL DE COLOMBIA - 19/03/2015</t>
  </si>
  <si>
    <t>TALERO URREGO</t>
  </si>
  <si>
    <t>3138309802
8732512</t>
  </si>
  <si>
    <t>catalerou@ut.edu.co</t>
  </si>
  <si>
    <t>DIAGONAL 18 NO. 20-29</t>
  </si>
  <si>
    <t>ZOOTECNISTA - UNIVERSIDAD NACIONAL DE COLOMBIA - 11/06/2004</t>
  </si>
  <si>
    <t>MAGISTER EN PRODUCCION ANIMAL - UNIVERSIDAD NACIONAL DE COLOMBIA - 25/04/2014</t>
  </si>
  <si>
    <t>DIAZ AVILA</t>
  </si>
  <si>
    <t>VICENTE ALFONSO</t>
  </si>
  <si>
    <t>3003850982
2658926</t>
  </si>
  <si>
    <t>vadiaza@ut.edu.co
veterinodiaz@gmail.com</t>
  </si>
  <si>
    <t>CALLE 27 NO. 8-55 APARTAMENTO 301 EDIFICIO RAMIREZ</t>
  </si>
  <si>
    <t>MEDICO VETERINARIO Y ZOOTECNISTA - UNIVERSIDAD DEL TOLIMA - 26/09/2008</t>
  </si>
  <si>
    <t>MAGISTER EN CIENCIAS PECUARIAS - UNIVERSIDAD DEL TOLIMA - 05/12/2014</t>
  </si>
  <si>
    <t>ANGEL BOTERO</t>
  </si>
  <si>
    <t>SANTIAGO</t>
  </si>
  <si>
    <t>santiangel@yahoo.com</t>
  </si>
  <si>
    <t>CALLE 57A NO. 20B-31</t>
  </si>
  <si>
    <t>NEIVA</t>
  </si>
  <si>
    <t>MEDICO VETERINARIO ZOOTECNISTA - UNIVERSIDAD DE CALDAS - 25/05/2001</t>
  </si>
  <si>
    <t>MAGISTER EN SISTEMAS DE PRODUCCION AGROPECUARIA - UNIVERSIDAD DE CALDAS - 20/03/2009</t>
  </si>
  <si>
    <t>CARDENAS VILLARRAGA</t>
  </si>
  <si>
    <t>PAULA ANDREA</t>
  </si>
  <si>
    <t>mvzpcardenas@yahoo.com
pcardenas@corhuila.edu.co</t>
  </si>
  <si>
    <t>CALLE 21 # 6-01, BARRIO QUIRINAL</t>
  </si>
  <si>
    <t>MEDICO VETERINARIO ZOOTECNISTA - UNIVERSIDAD DEL TOLIMA - 17/12/1999</t>
  </si>
  <si>
    <t>MAESTRIA EN CIENCIAS AGRARIAS - UNIVERSIDAD NACIONAL DE COLOMBIA, PALMIRA - 22/06/2007</t>
  </si>
  <si>
    <t>BARRETO CRUZ</t>
  </si>
  <si>
    <t>OLGA TERESA</t>
  </si>
  <si>
    <t>3112136217
2607350</t>
  </si>
  <si>
    <t>olgatbarreto@hotmail.com</t>
  </si>
  <si>
    <t>MEDICO VETERINARIO Y ZOOTECNIA - UNIVERSIDAD DEL TOLIMA - 13/04/2007</t>
  </si>
  <si>
    <t>MASTER EN ZOOTECNIA (SISTEMAS DE PRODUCCION PECUARIA) - UNIVERSIDAD DE ESTUDUAL DE MARINGA - 22/11/2012</t>
  </si>
  <si>
    <t>HERNANDEZ</t>
  </si>
  <si>
    <t>ERIKA ANDREA</t>
  </si>
  <si>
    <t>andreita056@hotmail.com</t>
  </si>
  <si>
    <t>AVENIDA 2B # 32 AN 33 CONJUNTO RINCON DE LA FLORA II APARTAMENTO 603 TORRE D BARRIO PRADOS DEL NORTE</t>
  </si>
  <si>
    <t>CALI</t>
  </si>
  <si>
    <t>ZOOTECNIA - UNIVERSIDAD NACIONAL DE COLOMBIA - 23/07/2010</t>
  </si>
  <si>
    <t>MAGISTER EN PRODUCCION ANIMAL - UNIVERSIDAD NACIONAL DE COLOMBIA, PALMIRA - 11/04/2013</t>
  </si>
  <si>
    <t>BERNAL RUIZ</t>
  </si>
  <si>
    <t>HEISSA IBETTE</t>
  </si>
  <si>
    <t>hibernal@ut.edu.co</t>
  </si>
  <si>
    <t>RONDA DEL VERGEL CASA 106</t>
  </si>
  <si>
    <t>MEDICO VETERINARIO ZOOTECNISTA - UNIVERSIDAD DEL TOLIMA - 16/09/1994</t>
  </si>
  <si>
    <t>ESPECIALISTA EN RECURSOS HUMANOS Y DESARROLLO ORGANIZACIONAL - UNIVERSIDAD DEL TOLIMA - 23/10/1998</t>
  </si>
  <si>
    <t>MAGISTER EN EDUCACIÓN - UNIVERSIDAD DEL TOLIMA - 06/12/2013
MAGISTER EN CIENCIAS AGRARIAS - UNIVERSIDAD NACIONAL DE COLOMBIA, PALMIRA - 05/09/2014</t>
  </si>
  <si>
    <t>PIÑEROS VARON</t>
  </si>
  <si>
    <t>ROBERTO</t>
  </si>
  <si>
    <t>rpinerosv@ut.edu.co</t>
  </si>
  <si>
    <t>VILLA ARKADIA BLOQUE 18 APARTAMENTO 302</t>
  </si>
  <si>
    <t>MEDICO VETERINARIO ZOOTECNISTA - UNIVERSIDAD DEL TOLIMA - 12/02/2010</t>
  </si>
  <si>
    <t>MAGISTER EN CIENCIAS PECUARIAS - UNIVERSIDAD DEL TOLIMA - NO GRADUADO</t>
  </si>
  <si>
    <t>CORREA OROZCO</t>
  </si>
  <si>
    <t>ADRIANA</t>
  </si>
  <si>
    <t>adrianacorreao@hotmail.com</t>
  </si>
  <si>
    <t>CALLE 64 A NO. 21-10 APTO 301. EDIFICIO PORTAL DEL CABLE</t>
  </si>
  <si>
    <t>MANIZALES</t>
  </si>
  <si>
    <t>MEDICO VETERINARIO ZOOTECNISTA - UNIVERSIDAD DE CALDAS - 18/07/2008</t>
  </si>
  <si>
    <t>MAGISTER EN CIENCIAS VETERINARIAS - UNIVERSIDAD DE CALDAS - 05/07/2011</t>
  </si>
  <si>
    <t>ANZOLA ROZO</t>
  </si>
  <si>
    <t>SEFAIR HUMBERTO</t>
  </si>
  <si>
    <t>sefamvz@gmail.com</t>
  </si>
  <si>
    <t>CALLE 84 NO. 23-05</t>
  </si>
  <si>
    <t>MEDICO VETERINARIO ZOOTECNISTA - UNIVERSIDAD DE LOS LLANOS - 14/12/2007</t>
  </si>
  <si>
    <t>MAGISTER EN SISTEMAS SOSTENIBLES DE SALUD Y PROVISION ANIMAL TROPICAL - UNIVERSIDAD DE LOS LLANOS - NO GRADUADO</t>
  </si>
  <si>
    <t>GARCIA YATE</t>
  </si>
  <si>
    <t>BERNARDO</t>
  </si>
  <si>
    <t>yategarcia775@yahoo.es</t>
  </si>
  <si>
    <t>CARRERA 18 # 27-09 APTO 301 SAN JOSE</t>
  </si>
  <si>
    <t>CALDAS</t>
  </si>
  <si>
    <t>MEDICO VETERINARIO ZOOTECNISTA - UNIVERSIDAD DE CALDAS - 24/08/2007</t>
  </si>
  <si>
    <t>CASTRO SANZ</t>
  </si>
  <si>
    <t>CESAR ALBERTO</t>
  </si>
  <si>
    <t>cealcastrosanz@hotmail.com</t>
  </si>
  <si>
    <t>CARRERA 19 # 36N - 30 MANZANA E CASA 18</t>
  </si>
  <si>
    <t>ARMENIA</t>
  </si>
  <si>
    <t>QUINDIO</t>
  </si>
  <si>
    <t>MEDICO VETERINARIO ZOOTECNISTA - UNIVERSIDAD DEL TOLIMA - 18/06/1999</t>
  </si>
  <si>
    <t>ESPECIALISTA EN ADMINISTRACION - EAFIT - 01/12/2011</t>
  </si>
  <si>
    <t>MAGISTER EN ADMNISTRACION - EAFIT - 01/12/2011</t>
  </si>
  <si>
    <t>BOTERO LONDOÑO</t>
  </si>
  <si>
    <t>JULIAN MAURICIO</t>
  </si>
  <si>
    <t>jmbl2012@hotmail.com</t>
  </si>
  <si>
    <t>CARRERA 15 22 N 21 APARTAMENTO 201 EDIFICIO LAURELES</t>
  </si>
  <si>
    <t>ZOOTECNISTA - CORPORACION UNIVERSITARIA DE SANTA ROSA DE CABAL UNISARC - 11/05/2001</t>
  </si>
  <si>
    <t>MAESTRIA EN CIENCIAS AGRARIAS, ENFASIS EN PRODUCCION ANIMAL TROPICAL - UNIVERSIDAD NACIONAL DE COLOMBIA, SEDE PALMIRA - 23/08/2004</t>
  </si>
  <si>
    <t>DOCTORADO EN CIENCIAS AGRARIAS, ENFASIS EN MANEJO DE SUELOS Y AGUAS - UNIVERSIDAD NACIONAL DE COLOMBIA, SEDE PALMIRA - NO GRADUADO</t>
  </si>
  <si>
    <t>NIVIA OSUNA</t>
  </si>
  <si>
    <t>ALEXANDER</t>
  </si>
  <si>
    <t>3202035875
3098575</t>
  </si>
  <si>
    <t>axel1058_77@hotmail.com</t>
  </si>
  <si>
    <t>CALLE 145 NO. 21-66 APARTAMENTO 204</t>
  </si>
  <si>
    <t>ZOOTECNISTA - UNIVERSIDAD DE LA SALLA - 07/12/2001</t>
  </si>
  <si>
    <t>MAGISTER EN CIENCIAS VETERINARIAS - UNIVERSIDADE FEDERAL DO RIO GRANDE DO SUL, BRASIL - 09/07/2008</t>
  </si>
  <si>
    <t>MARTINEZ ROJAS</t>
  </si>
  <si>
    <t>INGRID YOLANI</t>
  </si>
  <si>
    <t>ingridmar_1@hotmail.com
ingridmar@comunidad.unam.mx</t>
  </si>
  <si>
    <t>RONCONDA DE LOS JUEGOS, EDIFICIO OCA DEPTO 102, COL PEDREGAL DE CARRASCO DELEGACION COYPACAN, MEXICO D.F. C.P. 04700</t>
  </si>
  <si>
    <t>MEXICO DF</t>
  </si>
  <si>
    <t>MEXICO</t>
  </si>
  <si>
    <t>MEDICO VETERINARIO ZOOTECNISTA - UNIVERSIDAD DEL TOLIMA - 10/12/2010</t>
  </si>
  <si>
    <t>MAESTRO EN CIENCIAS - UNIVERSIDAD NACIONAL AUTONOMA DE MEXICO, MEXICO - 28/11/2013</t>
  </si>
  <si>
    <t>DOCTOR EN CIENCIAS - UNIVERSIDAD NACIONAL AUTONOMA DE MEXICO - NO GRADUADO</t>
  </si>
  <si>
    <t>NIVIA OSUNA ALEXANDER</t>
  </si>
  <si>
    <t xml:space="preserve">UNAD - FEDEGAN - COORDINADOR PROYECTO - 30/06/2008 AL 30/12/2008 = 0,5 PUNTOS
CORPOICA - 07/12/2001 AL 08/12/2003 = 1,05 PUNTOS
</t>
  </si>
  <si>
    <t>UNAD - PROFESOR OCASIONAL - MEDIO TIEMPO Y TIEMPO COMPLETO - 02/02/2009 AL 09/03/2015 = 3,22 PUNTOS
FUNDACION AGRARIA DE COLOMBIA - HORAS CÁTEDRA - 07/07/2008 AL 4/02/2008 = 112 HORAS = 0,23 PUNTOS
CORPORACION UNIFICADA NACIONAL DE EDUCACIÓN SUPERIOR - PROFESOR MEDIO TIEMPO - 26/03/2008 AL 08/06/2008 = 0,10 PUNTOS</t>
  </si>
  <si>
    <t>DETERMINACION DEL VOLUMEN DE SACRIFICIO Y EVALUACION DE VARIABLES CUALITATIVAS Y CUANTITATIVAS EN EQUINOS SCRIFICADOS EN UNA PLANTA DE BENEFICIO ANIMAL - ZOOTECNIA TROPICAL - ISSN: 0798-7269 - 2014 - 3 AUTORES - CATEGORIA A1 = 4 PUNTOS
CARACTERIZACION DEL SISTEMA DE COMERCIALIZACION DE ANIMALES Y CARNE DE LA ESPECIE EQUINA EN TORNO A UNA PLANTA DE BENEFICIO - CIENCIA ANIMAL - ISSN: 2389-8879 - 2211-213X - 2014 - 2 AUTORES - CATEGORIA C = 2 PUNTOS
REPRODUCCION Y FECUNDACION DE ESPECIES AGROPECUARIAS - ISBN: 978-958-8635-90-3 - 1 AUTOR - 2011 = 4 PUNTOS
EXCEDE EL MÁXIMO</t>
  </si>
  <si>
    <t>ANGEL BOTERO SANTIAGO</t>
  </si>
  <si>
    <t>CORHUILA - PROFESOR TIEMPO COMPLETO - 19/01/2009 AL 23/02/2015 = 5 PUNTOS
EXCEDE EL MÁXIMO</t>
  </si>
  <si>
    <t>BERNAL RUIZ HEISSA IBETTE</t>
  </si>
  <si>
    <t>UNIVERSIDAD DEL TOLIMA - JEFE DE DEPARTAMENTO - 04/07/2007 AL 30/09/2012 = 5,23 PUNTOS
EXCEDE EL MÁXIMO</t>
  </si>
  <si>
    <t>BOTERO LONDOÑO JULIAN MAURICIO</t>
  </si>
  <si>
    <t>SECRETARIA DE GOBIERNO CIRCASIA QUINDIO - 22/10/2004 AL 16/01/2006 = 1,23 PUNTOS
FIDUCOLDEX - CONTRATO LIQUIDADO - 105 DIAS = 0,29 PUNTOS
GANADERIA AGROFORESTAL LA ESMERALDA S.A.S. - 15 DE AGOSTO DE 2014 - CREACIÓN EN CAMARA DE COMERCIO - LABORÓ HASTA 30 DE JUNIO DE 2014 = 0 PUNTOS
UNIVERSIDAD NACIONAL DE COLOMBIA - 25/08/2003 AL  24/12/2003 - 12 HORAS SEMANALES - INVESTIGACIÓN = 0,85 PUNTOS
ASTI DE COLOMBIA - CONTRATO 1885 HORAS = 0,98 PUNTOS
FORMACOOP - CONRATO - 420 HORAS = 0,21 PUNTOS</t>
  </si>
  <si>
    <t>UNIVERSIDAD LA GRAN COLOMBIA - 41 HORAS SEMANALES - 17/07/2006 AL 16/10/2008 = 1,24 PUNTOS
UNIVERSIDAD DEL TOLIMA - PROFESOR CÁTEDRA - 211,2 HORAS = 0,44 PUNTOS
FUNDACION UNIVERSITARIA SAN MARTIN - NO CUMPLE CON LOS TERMINOS DE REFERENCIA</t>
  </si>
  <si>
    <t>SINAPSIS - ANALISIS TECNICO ECONOMICO DE SISTEMAS DE GANADERIA EN CONFINAMIENTO MODELO ESTABLO INVERNADERO EN EL DEPARTAMENTO DEL QUINDIO - ISSN: 2145-969X - CATEGORIA C - 3 AUTORES - 2013 = 2 PUNTOS
LA PRODUCCION INTELECTUAL ADICIONAL NO CUMPLE CON LOS TÉRMINOS DE REFERENCIA</t>
  </si>
  <si>
    <t>FUNDACION EDUQUEMOS - EJECUTOR DE PROYECTOS - 01/02/2004 AL 31/12/2004 = 0,91 PUNTOS
FUNDACION MANUEL MEJIA - SERVICIOS PROFESIONALES - 07/05/2007 AL 22/06/2007 = 0,12 PUNTOS
UNIVERSIDAD DE CALDAS - 01/02/2003 AL 30/01/2004 = 0,99 PUNTOS
LOS CERTIFICADOS NO VALORADOS NO CUMPLEN CON LOS TERMINOS DE REFERENCIA</t>
  </si>
  <si>
    <t>ESPECIALISTA EN GERENCIA DE RECURSOS HUMANOS Y DESARROLLO ORGANIZACIONAL - UNIVERSIDAD DEL TOLIMA - 23/10/1998 - NO CUMPLE EL ACUERDO 039 DE 2008</t>
  </si>
  <si>
    <t>ACADEMIA COLOMBIANA DE CIENCIAS VETERINARIAS - ISBN: 2215-9800 - COMPETENCIAS COMUNES EN LOS PROGRAMAS ACADEMICOS DEL AREA DE CONOCIMIENTO AGRONOMIA, VETERINARIA Y AFINES - 2 AUTORES - 2013 - NO INDEXADA = 0,5 PUNTOS
ACADEMIA COLOMBIANA DE CIENCIAS VETERINARIAS - ISBN: 2215-9800 - ESTADO DE LOS PROGRAMAS TECNICOS PROFESIONALES Y TECNOLOGICOS EN EL CAMPO DE LAS CIENCIAS ANIMALES, EN EL MARCO DEL DESARROLLO DE PROGRAMAS ESTRATEGICOS PARA COLOMBIA - NO INDEXADA - 2013 - 2 AUTORES = 0,5 PUNTOS
III SEMINARIO INTERNACIONAL DE AGROFORESTERIA - 2011 - INTERNACIONAL - 4 AUTORES = 0,25 PUNTOS 
XI ENCUENTRO NACIONAL Y IV INTERNACIONAL DE INVESTIGADORES DE LAS CIENCIAS PECUARIAS - 4 AUTORES - PONENTE INTERNACIONAL - 2013 = 0,25 PUNTOS
CONGRESO PANAMERICANO DE CIENCIAS VETERINARIAS PANVET XXII - INTERNACIONAL - 2012 = 0,5 PUNTOS</t>
  </si>
  <si>
    <t>UNIVERSIDAD NACIONAL DE COLOMBIA - SEDE PALMIRA - AUXILIAR DE DOCENCIA - 24/12/2003 AL 30/12/2004 - 409,71 HORAS = 0,99 PUNTOS</t>
  </si>
  <si>
    <t>CORHUILA - PROFESOR TIEMPO COMPLETO - 19/01/2009 AL 5/03/2015 = 5 PUNTOS
EXCEDE MÁXIMO</t>
  </si>
  <si>
    <t>ZAPATA ORTIZ CESAR AUGUSTO</t>
  </si>
  <si>
    <t>UNIVERSIDAD DE LA AMAZONIA - PROFESOR OCASIONAL DE TIEMPO COMPLETO - 07/02/2011 AL 20/02/2015 = 3,55 PUNTOS
UNIVERSIDAD DE LA AMAZONIA - PROFESOR CÁTEDRA - 588 HORAS = 1,22 PUNTOS</t>
  </si>
  <si>
    <t xml:space="preserve">FACULTAD DE CIENCIAS AGROPECUARIAS - ISSN: 1692-9454 - 2 AUTORES - ESTUDIO DE LA PREVALENCIA DE LEPTOSPIRA EN CANINOS RESIDENTES EN LOS BARRIOS EL EDEN Y LA ESTRELLA ALTA EN EL MUNICIPIO DE FLORENCIA - CAQUETA - NO INDEXADA - 2012 = 0,5 PUNTOS
FACULTAD DE CIENCIAS AGROPECUARIAS - ISSN: 1692-9454 - 4 AUTORES - EVALUACION SANITARIA EN LOS EQUINOS UTILIZADOS COMO VEHICULOS DE TRACCION EN EL PRIMER SEMESTRE DE 2014 EN EL DEPARTAMENTO DE CAQUETA - NO INDEXADA - 2014 = 0,25 PUNTOS </t>
  </si>
  <si>
    <t>TORRES TABARES</t>
  </si>
  <si>
    <t>alexander.torres@unillanos.edu.co</t>
  </si>
  <si>
    <t>CRA 36 NO. 7-40 SUR BLOQUE 3 CASA 22, CONDOMINIO SANTA PAULA</t>
  </si>
  <si>
    <t>VILLAVICENCIO</t>
  </si>
  <si>
    <t>MEDICO VETERINARIO ZOOTECNISTA - UNIVERSIDAD DE LOS LLANOS - 27/10/2006</t>
  </si>
  <si>
    <t>ESPECIALISTA EN ACUICULTURA DE AGUAS CONTINENTALES - UNIVERSIDAD DE LOS LLANOS - 12/12/2008</t>
  </si>
  <si>
    <t>MAGISTER EN ACUICULTURA - NO GRADUADO</t>
  </si>
  <si>
    <t>DIAZ AVILA VICENTE ALFONSO</t>
  </si>
  <si>
    <t>ASISTENTE DE DOCENCIA - UNIVERSIDAD DEL TOLIMA - 08/08/2011 AL 30/12/2013  = 2,04 PUNTOS
PROFESIONAL - UNIVERSIDAD DEL TOLIMA - 01/07/2014 AL 19/12/2014 = 0,46 PUNTOS</t>
  </si>
  <si>
    <t>REVISTA COLOMBIANA DE CIENCIA ANIMAL - MECANISMOS FISIOLOGICOS DE LA TERMOREGULACION EN ANIMALES DE PRODUCCION - ISSN: 2027-1840 - 2011 - NO INDEXADO - 2 AUTORES = 0,5 PUNTOS
REVISTA COLOMBIANA DE CIENCIA ANIMAL - DESEMPEÑO ANIMAL DE OVINOS DE PELOS COLOMBIANOS, SUPLEMENTADOS CON ESPECIES ARBOREAS DEL BOSQUE SECO TROPICAL - ISSN: 2027-1840 - 2014 - CATEGORIA C - 3 AUTORES = 2 PUNTOS
IV CONGRESO DE PRODUCCION ANIMAL - INTERNACIONAL - 2013 - 2 AUTORES = 0,5 PUNTOS
XLI REUNION DE LA ASOCIACION MAXICANA PARA LA PRODUCCION ANIMAL Y SEGURIDAD ALIMENTARIIA - 2014 - INTERNACIONAL - 3 AUTORES = 0,5 PUNTOS
AGROFORISTERIA NEOTROPICAL - 2014 - NO INDEXADA - 1 AUTOR = 0,5 PUNTOS</t>
  </si>
  <si>
    <t>VICERRECTORÍA ACADÉMICA</t>
  </si>
  <si>
    <t xml:space="preserve">No. </t>
  </si>
  <si>
    <t>APELLIDO(S) Y NOMBRE(S)</t>
  </si>
  <si>
    <t>FACULTAD</t>
  </si>
  <si>
    <t>ÁREA</t>
  </si>
  <si>
    <t>PERFIL DE LA CONVOCATORIA AL QUE ASPIRA</t>
  </si>
  <si>
    <t>RODRIGUEZ ORTIZ HARVY</t>
  </si>
  <si>
    <t>CARDENAS VILLARRAGA PAULA ANDREA</t>
  </si>
  <si>
    <t>SISTEMAS DE PRODUCCIÓN ANIMAL</t>
  </si>
  <si>
    <t>MÉDICO VETERINARIO ZOOTECNISTA O ZOOTECNISTA, CON MAESTRÍA O DOCTORADO EN CIENCIAS AGRARIAS, CON EXPERIENCIA MÍNIMA DE DOS AÑOS, EN EL ÁREA DEL CONCURSO.</t>
  </si>
  <si>
    <t>MEDICO VETERINARIO ZOOTECNISTA</t>
  </si>
  <si>
    <t>MAGÍSTER EN DESARROLLO RURAL</t>
  </si>
  <si>
    <t>SEMILLAS DE AGUA 01/02/1999 AL 24/01/2013= 13,98</t>
  </si>
  <si>
    <t>UNIVERSIDAD SANTA ROSA DE CAVAL 04/05/2014 AL 26/05/2014= 0,07
UNIVERSIDAD SANTA ROSA DE CAVAL 02/03/2012 AL 21/04/2012= 0,10</t>
  </si>
  <si>
    <t>SOBERANIA Y SEGURIDAD ALIMENTARIA ISBN 978-958-57423-3-8 -4 AUTORES=2 PUNTOS
CONTRIBUTIONS TOWARD THE PARTICIPATORY CONSTRUTION OF A PUBLIC POLICY PROPOSAL AN FOOD AND NUTRITIONAL SOVEREINGTY, SECURITY AND AUTONOMY-SSAN-IN COLOMBIA- MATERIAL DE DIVULGACIÓN- 2 AUTORES= 0,5 PUNTOS
CONSTRUCCIÓN PARTICIPATIVA DE SISTEMAS AGROPECUARIOS SOSTENIBLES CON PEQUEÑOS AGRICULTORES DE LA CUENCA DEL RIO ANAIME= NO PUNTUADA POR FECHA DE PUBLICACIÓN ( 2004)</t>
  </si>
  <si>
    <t>PECUS - 2010 - ISSN: 2145-8308 - 1 AUTOR - AMINOACIDOS LIMITANTES, FACTORES TOXICOS Y ANTINUTRICIONALES EN LAS PRINCIPALES FUENTES DE PROTEINA ANIMAL Y VEGETAL. = 0,5 PUNTOS
PECUS - 2011  - ISSN: 2145-8308 - 3 AUTORES - EVALUACION DEL IGUA PITHECELLOBIUM GUACHAPELEEN EN ALIMENTACION ANIMAL = 0,5 PUNTOS
PECUS - 2012 - 2 AUTORES - EVALUACIÓN DEL CONSUMO DE SAL DE LOS BOVINOS DE LA FINCA RIVERA - CORHUILA = 0,5 PUNTOS</t>
  </si>
  <si>
    <t>UNIVERSIDAD DEL TOLIMA - PROFESOR CÁTEDRA - 12/08/2013 AL 29/11/2014 = 664,6 HORAS = 1,34 PUNTOS</t>
  </si>
  <si>
    <t>REVISTA MVZ CORDOBA - ISSN: 0122-0268 - 5 AUTORES - AÑO 2013 - CATEGORIA A1 = (4 PUNTOS / 2 ) = 2 PUNTOS
REVISTA PECUS - ISSN: 2145-8308 - 2011 - EL SILVOPASTOREO COMO ALTERNATIVA AL DESARROLLO SUSTENTABLE DE LA GANADERIA - 1 AUTOR - NO INDEXADA = 0,5 PUNTOS
REVISTA PECUS - ISSN: 2145-8308 - 2012 - MODELO DE UN SISTEMA CAMPESINO DE PRODUCCION OVINA - NO INDEXADA - 1 AUTOR = 0,5 PUNTOS
REVISTA VETERINARIA Y ZOOTECNIA DE LA UNIVERSIDAD DE CALDAS - ISSN: 2011-5415 - 6 AUTORES - AÑO 2011 - CATEGORIA C = (2 PUNTOS / 3 ) = 0,66 PUNTOS
PONENCIA ACOVEZ - XXIII CONGRESO NACIONAL Y II CONGRESO INTERNACIONAL DE MEDICINA VETERINARIA Y ZOOTECNIA 2014 = 0,5 PUNTOS
IV CONGRESO PRODUCCION ANIMAL TROPICAL - 2013 = 0,5 PUNTOS
REVISTA AICAS - ESTUDIO ZOOMETRICO DEL OVINO DE PELO CRIOLLO COLOMBIANO DE LA ZONA NORTE DEL DEPARTAMENTO DEL HUILACOLOMBIA) - MATERIAL DE DIVULGACION = 0,5 PUNTOS
PECUS - SOLUCIONES AL MERCADEO DE PRODUCTORES AGROPECUARIOS - 2012 = 0,5 PUNTOS</t>
  </si>
  <si>
    <t>MAGISTER EN CIENCIAS AGRARIAS - UNIVERSIDAD NACIONAL DE COLOMBIA, PALMIRA - 05/09/2014
MAGISTER EN EDUCACIÓN - UNIVERSIDAD DEL TOLIMA - 06/12/2013</t>
  </si>
  <si>
    <t>PRUEBA DE CONOCIMIENTOS</t>
  </si>
  <si>
    <t>PRESENTACIÓN ORAL/ EVALUACION JURADOS AREA (HASTA 15 PUNTOS)</t>
  </si>
  <si>
    <t>TOTAL</t>
  </si>
  <si>
    <t>GANADOR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</si>
  <si>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</si>
  <si>
    <t>ELEGIBLE</t>
  </si>
  <si>
    <t>VAC/BENÍTEZ/PATRICIA BERNAL</t>
  </si>
  <si>
    <t>CORREA OROZCO ADRIANA</t>
  </si>
  <si>
    <t>TALERO URREGO CESAR AUGUSTO</t>
  </si>
  <si>
    <t xml:space="preserve">NO PRESENTÓ PRUEBAS DE CONOCIMIENTOS </t>
  </si>
  <si>
    <t>CORPORACION OZONO - 02/02/2006 AL 02/05/2006 = 0,25 PUNTOS
CORPORACION OZONO - 08/03/2007 AL 07/06/2007 = 0,24 PUNTOS
ONG CANANGUCHAL - 13/06/2007 AL 13/09/2007 = 0,25 PUNTOS
SENA REGIONAL CAQUETA - 11/08/2008 AL 11/12/2008 = 0,15 PUNTOS
UNIVERSIDAD DE LA AMAZONIA - 14/07/2009 AL 13/12/2009 = 0,41 PUNTOS
UNIVERSIDAD DE LA AMAZONIA - 15/02/2010 AL 14/04/2010 = 0,16 PUNTOS</t>
  </si>
  <si>
    <t>LISTADO DEFINITIVO DE AL CÓDIGO DE CONCURSO MVZ-P-01-3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</si>
</sst>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4" fillId="0" borderId="6" xfId="3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2" fontId="13" fillId="0" borderId="50" xfId="4" applyNumberFormat="1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/>
    </xf>
    <xf numFmtId="2" fontId="0" fillId="0" borderId="0" xfId="0" applyNumberFormat="1"/>
    <xf numFmtId="2" fontId="32" fillId="4" borderId="2" xfId="4" applyNumberFormat="1" applyFont="1" applyFill="1" applyBorder="1" applyAlignment="1" applyProtection="1">
      <alignment horizontal="center" vertical="center" wrapText="1"/>
    </xf>
    <xf numFmtId="2" fontId="33" fillId="4" borderId="2" xfId="4" applyNumberFormat="1" applyFont="1" applyFill="1" applyBorder="1" applyAlignment="1" applyProtection="1">
      <alignment horizontal="center" vertical="center" wrapText="1"/>
    </xf>
    <xf numFmtId="0" fontId="31" fillId="4" borderId="2" xfId="4" applyFont="1" applyFill="1" applyBorder="1" applyAlignment="1" applyProtection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2" fontId="26" fillId="0" borderId="44" xfId="0" applyNumberFormat="1" applyFont="1" applyBorder="1" applyAlignment="1">
      <alignment horizontal="center" vertical="center"/>
    </xf>
    <xf numFmtId="2" fontId="35" fillId="0" borderId="44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2" fontId="9" fillId="0" borderId="48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2" fontId="7" fillId="0" borderId="6" xfId="4" applyNumberFormat="1" applyFont="1" applyBorder="1" applyAlignment="1">
      <alignment horizontal="left" vertical="center" wrapText="1"/>
    </xf>
    <xf numFmtId="2" fontId="35" fillId="0" borderId="6" xfId="0" applyNumberFormat="1" applyFont="1" applyBorder="1" applyAlignment="1">
      <alignment horizontal="center" vertical="center"/>
    </xf>
    <xf numFmtId="2" fontId="7" fillId="0" borderId="44" xfId="4" applyNumberFormat="1" applyFont="1" applyBorder="1" applyAlignment="1">
      <alignment horizontal="left" vertical="center" wrapText="1"/>
    </xf>
    <xf numFmtId="0" fontId="36" fillId="0" borderId="48" xfId="0" applyFont="1" applyBorder="1" applyAlignment="1">
      <alignment horizontal="center" vertical="center"/>
    </xf>
    <xf numFmtId="2" fontId="35" fillId="0" borderId="50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9" fillId="0" borderId="0" xfId="4" applyFont="1" applyBorder="1" applyAlignment="1">
      <alignment vertical="center"/>
    </xf>
    <xf numFmtId="2" fontId="9" fillId="0" borderId="51" xfId="4" applyNumberFormat="1" applyFont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4" borderId="2" xfId="4" applyFont="1" applyFill="1" applyBorder="1" applyAlignment="1">
      <alignment horizontal="center" vertical="center" wrapText="1"/>
    </xf>
    <xf numFmtId="0" fontId="30" fillId="4" borderId="10" xfId="4" applyFont="1" applyFill="1" applyBorder="1" applyAlignment="1">
      <alignment horizontal="center" vertical="center" wrapText="1"/>
    </xf>
    <xf numFmtId="2" fontId="31" fillId="4" borderId="2" xfId="4" applyNumberFormat="1" applyFont="1" applyFill="1" applyBorder="1" applyAlignment="1">
      <alignment horizontal="center" vertical="center" wrapText="1"/>
    </xf>
    <xf numFmtId="2" fontId="31" fillId="4" borderId="10" xfId="4" applyNumberFormat="1" applyFont="1" applyFill="1" applyBorder="1" applyAlignment="1">
      <alignment horizontal="center" vertical="center" wrapText="1"/>
    </xf>
    <xf numFmtId="2" fontId="31" fillId="4" borderId="92" xfId="4" applyNumberFormat="1" applyFont="1" applyFill="1" applyBorder="1" applyAlignment="1" applyProtection="1">
      <alignment horizontal="center" vertical="center"/>
    </xf>
    <xf numFmtId="2" fontId="31" fillId="4" borderId="93" xfId="4" applyNumberFormat="1" applyFont="1" applyFill="1" applyBorder="1" applyAlignment="1" applyProtection="1">
      <alignment horizontal="center" vertical="center"/>
    </xf>
    <xf numFmtId="2" fontId="31" fillId="4" borderId="94" xfId="4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990600</xdr:colOff>
      <xdr:row>2</xdr:row>
      <xdr:rowOff>168074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228725" cy="52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lgatbarreto@hotmail.com" TargetMode="External"/><Relationship Id="rId13" Type="http://schemas.openxmlformats.org/officeDocument/2006/relationships/hyperlink" Target="mailto:sefamvz@gmail.com" TargetMode="External"/><Relationship Id="rId18" Type="http://schemas.openxmlformats.org/officeDocument/2006/relationships/hyperlink" Target="mailto:alexander.torres@unillanos.edu.co" TargetMode="External"/><Relationship Id="rId3" Type="http://schemas.openxmlformats.org/officeDocument/2006/relationships/hyperlink" Target="mailto:harvyr@gmail.com" TargetMode="External"/><Relationship Id="rId7" Type="http://schemas.openxmlformats.org/officeDocument/2006/relationships/hyperlink" Target="mailto:santiangel@yahoo.com" TargetMode="External"/><Relationship Id="rId12" Type="http://schemas.openxmlformats.org/officeDocument/2006/relationships/hyperlink" Target="mailto:adrianacorreao@hotmail.com" TargetMode="External"/><Relationship Id="rId17" Type="http://schemas.openxmlformats.org/officeDocument/2006/relationships/hyperlink" Target="mailto:axel1058_77@hotmail.com" TargetMode="External"/><Relationship Id="rId2" Type="http://schemas.openxmlformats.org/officeDocument/2006/relationships/hyperlink" Target="mailto:om_velezterra@hotmail.com" TargetMode="External"/><Relationship Id="rId16" Type="http://schemas.openxmlformats.org/officeDocument/2006/relationships/hyperlink" Target="mailto:jmbl2012@hotmail.com" TargetMode="External"/><Relationship Id="rId1" Type="http://schemas.openxmlformats.org/officeDocument/2006/relationships/hyperlink" Target="mailto:cesaruniamazonia@gmail.com" TargetMode="External"/><Relationship Id="rId6" Type="http://schemas.openxmlformats.org/officeDocument/2006/relationships/hyperlink" Target="mailto:catalerou@ut.edu.co" TargetMode="External"/><Relationship Id="rId11" Type="http://schemas.openxmlformats.org/officeDocument/2006/relationships/hyperlink" Target="mailto:rpinerosv@ut.edu.co" TargetMode="External"/><Relationship Id="rId5" Type="http://schemas.openxmlformats.org/officeDocument/2006/relationships/hyperlink" Target="mailto:wilalcu@gmail.com" TargetMode="External"/><Relationship Id="rId15" Type="http://schemas.openxmlformats.org/officeDocument/2006/relationships/hyperlink" Target="mailto:cealcastrosanz@hotmail.com" TargetMode="External"/><Relationship Id="rId10" Type="http://schemas.openxmlformats.org/officeDocument/2006/relationships/hyperlink" Target="mailto:hibernal@ut.edu.co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zootjams@gmail.com" TargetMode="External"/><Relationship Id="rId9" Type="http://schemas.openxmlformats.org/officeDocument/2006/relationships/hyperlink" Target="mailto:andreita056@hotmail.com" TargetMode="External"/><Relationship Id="rId14" Type="http://schemas.openxmlformats.org/officeDocument/2006/relationships/hyperlink" Target="mailto:yategarcia775@yahoo.e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5"/>
  <sheetViews>
    <sheetView topLeftCell="H17" zoomScale="80" zoomScaleNormal="80" workbookViewId="0">
      <selection activeCell="O21" sqref="O21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6" width="20.28515625" style="5" customWidth="1"/>
    <col min="7" max="7" width="19.5703125" style="5" customWidth="1"/>
    <col min="8" max="8" width="32.140625" style="5" customWidth="1"/>
    <col min="9" max="9" width="19.42578125" style="5" customWidth="1"/>
    <col min="10" max="10" width="13.7109375" style="157" customWidth="1"/>
    <col min="11" max="11" width="15" style="5" customWidth="1"/>
    <col min="12" max="14" width="33.42578125" style="3" customWidth="1"/>
    <col min="15" max="15" width="39.28515625" style="3" customWidth="1"/>
    <col min="16" max="16" width="11.5703125" style="3" customWidth="1"/>
    <col min="17" max="17" width="13.140625" style="3" customWidth="1"/>
    <col min="18" max="18" width="9" style="3" customWidth="1"/>
    <col min="19" max="19" width="8.85546875" style="3" customWidth="1"/>
    <col min="20" max="20" width="33" style="3" customWidth="1"/>
    <col min="21" max="21" width="11.42578125" style="3"/>
    <col min="22" max="22" width="17.28515625" style="3" customWidth="1"/>
    <col min="23" max="24" width="11.42578125" style="3"/>
    <col min="25" max="25" width="13.42578125" style="3" customWidth="1"/>
    <col min="26" max="26" width="13.28515625" style="3" customWidth="1"/>
    <col min="27" max="27" width="12.140625" style="3" customWidth="1"/>
    <col min="28" max="28" width="13.85546875" style="3" customWidth="1"/>
    <col min="29" max="263" width="11.42578125" style="3"/>
    <col min="264" max="264" width="4.7109375" style="3" customWidth="1"/>
    <col min="265" max="265" width="11" style="3" customWidth="1"/>
    <col min="266" max="266" width="24.85546875" style="3" customWidth="1"/>
    <col min="267" max="267" width="11.28515625" style="3" customWidth="1"/>
    <col min="268" max="268" width="19.5703125" style="3" customWidth="1"/>
    <col min="269" max="269" width="32.140625" style="3" customWidth="1"/>
    <col min="270" max="270" width="19.42578125" style="3" customWidth="1"/>
    <col min="271" max="271" width="13.7109375" style="3" customWidth="1"/>
    <col min="272" max="272" width="33.42578125" style="3" customWidth="1"/>
    <col min="273" max="273" width="39.28515625" style="3" customWidth="1"/>
    <col min="274" max="274" width="8.140625" style="3" customWidth="1"/>
    <col min="275" max="275" width="33" style="3" customWidth="1"/>
    <col min="276" max="519" width="11.42578125" style="3"/>
    <col min="520" max="520" width="4.7109375" style="3" customWidth="1"/>
    <col min="521" max="521" width="11" style="3" customWidth="1"/>
    <col min="522" max="522" width="24.85546875" style="3" customWidth="1"/>
    <col min="523" max="523" width="11.28515625" style="3" customWidth="1"/>
    <col min="524" max="524" width="19.5703125" style="3" customWidth="1"/>
    <col min="525" max="525" width="32.140625" style="3" customWidth="1"/>
    <col min="526" max="526" width="19.42578125" style="3" customWidth="1"/>
    <col min="527" max="527" width="13.7109375" style="3" customWidth="1"/>
    <col min="528" max="528" width="33.42578125" style="3" customWidth="1"/>
    <col min="529" max="529" width="39.28515625" style="3" customWidth="1"/>
    <col min="530" max="530" width="8.140625" style="3" customWidth="1"/>
    <col min="531" max="531" width="33" style="3" customWidth="1"/>
    <col min="532" max="775" width="11.42578125" style="3"/>
    <col min="776" max="776" width="4.7109375" style="3" customWidth="1"/>
    <col min="777" max="777" width="11" style="3" customWidth="1"/>
    <col min="778" max="778" width="24.85546875" style="3" customWidth="1"/>
    <col min="779" max="779" width="11.28515625" style="3" customWidth="1"/>
    <col min="780" max="780" width="19.5703125" style="3" customWidth="1"/>
    <col min="781" max="781" width="32.140625" style="3" customWidth="1"/>
    <col min="782" max="782" width="19.42578125" style="3" customWidth="1"/>
    <col min="783" max="783" width="13.7109375" style="3" customWidth="1"/>
    <col min="784" max="784" width="33.42578125" style="3" customWidth="1"/>
    <col min="785" max="785" width="39.28515625" style="3" customWidth="1"/>
    <col min="786" max="786" width="8.140625" style="3" customWidth="1"/>
    <col min="787" max="787" width="33" style="3" customWidth="1"/>
    <col min="788" max="1031" width="11.42578125" style="3"/>
    <col min="1032" max="1032" width="4.7109375" style="3" customWidth="1"/>
    <col min="1033" max="1033" width="11" style="3" customWidth="1"/>
    <col min="1034" max="1034" width="24.85546875" style="3" customWidth="1"/>
    <col min="1035" max="1035" width="11.28515625" style="3" customWidth="1"/>
    <col min="1036" max="1036" width="19.5703125" style="3" customWidth="1"/>
    <col min="1037" max="1037" width="32.140625" style="3" customWidth="1"/>
    <col min="1038" max="1038" width="19.42578125" style="3" customWidth="1"/>
    <col min="1039" max="1039" width="13.7109375" style="3" customWidth="1"/>
    <col min="1040" max="1040" width="33.42578125" style="3" customWidth="1"/>
    <col min="1041" max="1041" width="39.28515625" style="3" customWidth="1"/>
    <col min="1042" max="1042" width="8.140625" style="3" customWidth="1"/>
    <col min="1043" max="1043" width="33" style="3" customWidth="1"/>
    <col min="1044" max="1287" width="11.42578125" style="3"/>
    <col min="1288" max="1288" width="4.7109375" style="3" customWidth="1"/>
    <col min="1289" max="1289" width="11" style="3" customWidth="1"/>
    <col min="1290" max="1290" width="24.85546875" style="3" customWidth="1"/>
    <col min="1291" max="1291" width="11.28515625" style="3" customWidth="1"/>
    <col min="1292" max="1292" width="19.5703125" style="3" customWidth="1"/>
    <col min="1293" max="1293" width="32.140625" style="3" customWidth="1"/>
    <col min="1294" max="1294" width="19.42578125" style="3" customWidth="1"/>
    <col min="1295" max="1295" width="13.7109375" style="3" customWidth="1"/>
    <col min="1296" max="1296" width="33.42578125" style="3" customWidth="1"/>
    <col min="1297" max="1297" width="39.28515625" style="3" customWidth="1"/>
    <col min="1298" max="1298" width="8.140625" style="3" customWidth="1"/>
    <col min="1299" max="1299" width="33" style="3" customWidth="1"/>
    <col min="1300" max="1543" width="11.42578125" style="3"/>
    <col min="1544" max="1544" width="4.7109375" style="3" customWidth="1"/>
    <col min="1545" max="1545" width="11" style="3" customWidth="1"/>
    <col min="1546" max="1546" width="24.85546875" style="3" customWidth="1"/>
    <col min="1547" max="1547" width="11.28515625" style="3" customWidth="1"/>
    <col min="1548" max="1548" width="19.5703125" style="3" customWidth="1"/>
    <col min="1549" max="1549" width="32.140625" style="3" customWidth="1"/>
    <col min="1550" max="1550" width="19.42578125" style="3" customWidth="1"/>
    <col min="1551" max="1551" width="13.7109375" style="3" customWidth="1"/>
    <col min="1552" max="1552" width="33.42578125" style="3" customWidth="1"/>
    <col min="1553" max="1553" width="39.28515625" style="3" customWidth="1"/>
    <col min="1554" max="1554" width="8.140625" style="3" customWidth="1"/>
    <col min="1555" max="1555" width="33" style="3" customWidth="1"/>
    <col min="1556" max="1799" width="11.42578125" style="3"/>
    <col min="1800" max="1800" width="4.7109375" style="3" customWidth="1"/>
    <col min="1801" max="1801" width="11" style="3" customWidth="1"/>
    <col min="1802" max="1802" width="24.85546875" style="3" customWidth="1"/>
    <col min="1803" max="1803" width="11.28515625" style="3" customWidth="1"/>
    <col min="1804" max="1804" width="19.5703125" style="3" customWidth="1"/>
    <col min="1805" max="1805" width="32.140625" style="3" customWidth="1"/>
    <col min="1806" max="1806" width="19.42578125" style="3" customWidth="1"/>
    <col min="1807" max="1807" width="13.7109375" style="3" customWidth="1"/>
    <col min="1808" max="1808" width="33.42578125" style="3" customWidth="1"/>
    <col min="1809" max="1809" width="39.28515625" style="3" customWidth="1"/>
    <col min="1810" max="1810" width="8.140625" style="3" customWidth="1"/>
    <col min="1811" max="1811" width="33" style="3" customWidth="1"/>
    <col min="1812" max="2055" width="11.42578125" style="3"/>
    <col min="2056" max="2056" width="4.7109375" style="3" customWidth="1"/>
    <col min="2057" max="2057" width="11" style="3" customWidth="1"/>
    <col min="2058" max="2058" width="24.85546875" style="3" customWidth="1"/>
    <col min="2059" max="2059" width="11.28515625" style="3" customWidth="1"/>
    <col min="2060" max="2060" width="19.5703125" style="3" customWidth="1"/>
    <col min="2061" max="2061" width="32.140625" style="3" customWidth="1"/>
    <col min="2062" max="2062" width="19.42578125" style="3" customWidth="1"/>
    <col min="2063" max="2063" width="13.7109375" style="3" customWidth="1"/>
    <col min="2064" max="2064" width="33.42578125" style="3" customWidth="1"/>
    <col min="2065" max="2065" width="39.28515625" style="3" customWidth="1"/>
    <col min="2066" max="2066" width="8.140625" style="3" customWidth="1"/>
    <col min="2067" max="2067" width="33" style="3" customWidth="1"/>
    <col min="2068" max="2311" width="11.42578125" style="3"/>
    <col min="2312" max="2312" width="4.7109375" style="3" customWidth="1"/>
    <col min="2313" max="2313" width="11" style="3" customWidth="1"/>
    <col min="2314" max="2314" width="24.85546875" style="3" customWidth="1"/>
    <col min="2315" max="2315" width="11.28515625" style="3" customWidth="1"/>
    <col min="2316" max="2316" width="19.5703125" style="3" customWidth="1"/>
    <col min="2317" max="2317" width="32.140625" style="3" customWidth="1"/>
    <col min="2318" max="2318" width="19.42578125" style="3" customWidth="1"/>
    <col min="2319" max="2319" width="13.7109375" style="3" customWidth="1"/>
    <col min="2320" max="2320" width="33.42578125" style="3" customWidth="1"/>
    <col min="2321" max="2321" width="39.28515625" style="3" customWidth="1"/>
    <col min="2322" max="2322" width="8.140625" style="3" customWidth="1"/>
    <col min="2323" max="2323" width="33" style="3" customWidth="1"/>
    <col min="2324" max="2567" width="11.42578125" style="3"/>
    <col min="2568" max="2568" width="4.7109375" style="3" customWidth="1"/>
    <col min="2569" max="2569" width="11" style="3" customWidth="1"/>
    <col min="2570" max="2570" width="24.85546875" style="3" customWidth="1"/>
    <col min="2571" max="2571" width="11.28515625" style="3" customWidth="1"/>
    <col min="2572" max="2572" width="19.5703125" style="3" customWidth="1"/>
    <col min="2573" max="2573" width="32.140625" style="3" customWidth="1"/>
    <col min="2574" max="2574" width="19.42578125" style="3" customWidth="1"/>
    <col min="2575" max="2575" width="13.7109375" style="3" customWidth="1"/>
    <col min="2576" max="2576" width="33.42578125" style="3" customWidth="1"/>
    <col min="2577" max="2577" width="39.28515625" style="3" customWidth="1"/>
    <col min="2578" max="2578" width="8.140625" style="3" customWidth="1"/>
    <col min="2579" max="2579" width="33" style="3" customWidth="1"/>
    <col min="2580" max="2823" width="11.42578125" style="3"/>
    <col min="2824" max="2824" width="4.7109375" style="3" customWidth="1"/>
    <col min="2825" max="2825" width="11" style="3" customWidth="1"/>
    <col min="2826" max="2826" width="24.85546875" style="3" customWidth="1"/>
    <col min="2827" max="2827" width="11.28515625" style="3" customWidth="1"/>
    <col min="2828" max="2828" width="19.5703125" style="3" customWidth="1"/>
    <col min="2829" max="2829" width="32.140625" style="3" customWidth="1"/>
    <col min="2830" max="2830" width="19.42578125" style="3" customWidth="1"/>
    <col min="2831" max="2831" width="13.7109375" style="3" customWidth="1"/>
    <col min="2832" max="2832" width="33.42578125" style="3" customWidth="1"/>
    <col min="2833" max="2833" width="39.28515625" style="3" customWidth="1"/>
    <col min="2834" max="2834" width="8.140625" style="3" customWidth="1"/>
    <col min="2835" max="2835" width="33" style="3" customWidth="1"/>
    <col min="2836" max="3079" width="11.42578125" style="3"/>
    <col min="3080" max="3080" width="4.7109375" style="3" customWidth="1"/>
    <col min="3081" max="3081" width="11" style="3" customWidth="1"/>
    <col min="3082" max="3082" width="24.85546875" style="3" customWidth="1"/>
    <col min="3083" max="3083" width="11.28515625" style="3" customWidth="1"/>
    <col min="3084" max="3084" width="19.5703125" style="3" customWidth="1"/>
    <col min="3085" max="3085" width="32.140625" style="3" customWidth="1"/>
    <col min="3086" max="3086" width="19.42578125" style="3" customWidth="1"/>
    <col min="3087" max="3087" width="13.7109375" style="3" customWidth="1"/>
    <col min="3088" max="3088" width="33.42578125" style="3" customWidth="1"/>
    <col min="3089" max="3089" width="39.28515625" style="3" customWidth="1"/>
    <col min="3090" max="3090" width="8.140625" style="3" customWidth="1"/>
    <col min="3091" max="3091" width="33" style="3" customWidth="1"/>
    <col min="3092" max="3335" width="11.42578125" style="3"/>
    <col min="3336" max="3336" width="4.7109375" style="3" customWidth="1"/>
    <col min="3337" max="3337" width="11" style="3" customWidth="1"/>
    <col min="3338" max="3338" width="24.85546875" style="3" customWidth="1"/>
    <col min="3339" max="3339" width="11.28515625" style="3" customWidth="1"/>
    <col min="3340" max="3340" width="19.5703125" style="3" customWidth="1"/>
    <col min="3341" max="3341" width="32.140625" style="3" customWidth="1"/>
    <col min="3342" max="3342" width="19.42578125" style="3" customWidth="1"/>
    <col min="3343" max="3343" width="13.7109375" style="3" customWidth="1"/>
    <col min="3344" max="3344" width="33.42578125" style="3" customWidth="1"/>
    <col min="3345" max="3345" width="39.28515625" style="3" customWidth="1"/>
    <col min="3346" max="3346" width="8.140625" style="3" customWidth="1"/>
    <col min="3347" max="3347" width="33" style="3" customWidth="1"/>
    <col min="3348" max="3591" width="11.42578125" style="3"/>
    <col min="3592" max="3592" width="4.7109375" style="3" customWidth="1"/>
    <col min="3593" max="3593" width="11" style="3" customWidth="1"/>
    <col min="3594" max="3594" width="24.85546875" style="3" customWidth="1"/>
    <col min="3595" max="3595" width="11.28515625" style="3" customWidth="1"/>
    <col min="3596" max="3596" width="19.5703125" style="3" customWidth="1"/>
    <col min="3597" max="3597" width="32.140625" style="3" customWidth="1"/>
    <col min="3598" max="3598" width="19.42578125" style="3" customWidth="1"/>
    <col min="3599" max="3599" width="13.7109375" style="3" customWidth="1"/>
    <col min="3600" max="3600" width="33.42578125" style="3" customWidth="1"/>
    <col min="3601" max="3601" width="39.28515625" style="3" customWidth="1"/>
    <col min="3602" max="3602" width="8.140625" style="3" customWidth="1"/>
    <col min="3603" max="3603" width="33" style="3" customWidth="1"/>
    <col min="3604" max="3847" width="11.42578125" style="3"/>
    <col min="3848" max="3848" width="4.7109375" style="3" customWidth="1"/>
    <col min="3849" max="3849" width="11" style="3" customWidth="1"/>
    <col min="3850" max="3850" width="24.85546875" style="3" customWidth="1"/>
    <col min="3851" max="3851" width="11.28515625" style="3" customWidth="1"/>
    <col min="3852" max="3852" width="19.5703125" style="3" customWidth="1"/>
    <col min="3853" max="3853" width="32.140625" style="3" customWidth="1"/>
    <col min="3854" max="3854" width="19.42578125" style="3" customWidth="1"/>
    <col min="3855" max="3855" width="13.7109375" style="3" customWidth="1"/>
    <col min="3856" max="3856" width="33.42578125" style="3" customWidth="1"/>
    <col min="3857" max="3857" width="39.28515625" style="3" customWidth="1"/>
    <col min="3858" max="3858" width="8.140625" style="3" customWidth="1"/>
    <col min="3859" max="3859" width="33" style="3" customWidth="1"/>
    <col min="3860" max="4103" width="11.42578125" style="3"/>
    <col min="4104" max="4104" width="4.7109375" style="3" customWidth="1"/>
    <col min="4105" max="4105" width="11" style="3" customWidth="1"/>
    <col min="4106" max="4106" width="24.85546875" style="3" customWidth="1"/>
    <col min="4107" max="4107" width="11.28515625" style="3" customWidth="1"/>
    <col min="4108" max="4108" width="19.5703125" style="3" customWidth="1"/>
    <col min="4109" max="4109" width="32.140625" style="3" customWidth="1"/>
    <col min="4110" max="4110" width="19.42578125" style="3" customWidth="1"/>
    <col min="4111" max="4111" width="13.7109375" style="3" customWidth="1"/>
    <col min="4112" max="4112" width="33.42578125" style="3" customWidth="1"/>
    <col min="4113" max="4113" width="39.28515625" style="3" customWidth="1"/>
    <col min="4114" max="4114" width="8.140625" style="3" customWidth="1"/>
    <col min="4115" max="4115" width="33" style="3" customWidth="1"/>
    <col min="4116" max="4359" width="11.42578125" style="3"/>
    <col min="4360" max="4360" width="4.7109375" style="3" customWidth="1"/>
    <col min="4361" max="4361" width="11" style="3" customWidth="1"/>
    <col min="4362" max="4362" width="24.85546875" style="3" customWidth="1"/>
    <col min="4363" max="4363" width="11.28515625" style="3" customWidth="1"/>
    <col min="4364" max="4364" width="19.5703125" style="3" customWidth="1"/>
    <col min="4365" max="4365" width="32.140625" style="3" customWidth="1"/>
    <col min="4366" max="4366" width="19.42578125" style="3" customWidth="1"/>
    <col min="4367" max="4367" width="13.7109375" style="3" customWidth="1"/>
    <col min="4368" max="4368" width="33.42578125" style="3" customWidth="1"/>
    <col min="4369" max="4369" width="39.28515625" style="3" customWidth="1"/>
    <col min="4370" max="4370" width="8.140625" style="3" customWidth="1"/>
    <col min="4371" max="4371" width="33" style="3" customWidth="1"/>
    <col min="4372" max="4615" width="11.42578125" style="3"/>
    <col min="4616" max="4616" width="4.7109375" style="3" customWidth="1"/>
    <col min="4617" max="4617" width="11" style="3" customWidth="1"/>
    <col min="4618" max="4618" width="24.85546875" style="3" customWidth="1"/>
    <col min="4619" max="4619" width="11.28515625" style="3" customWidth="1"/>
    <col min="4620" max="4620" width="19.5703125" style="3" customWidth="1"/>
    <col min="4621" max="4621" width="32.140625" style="3" customWidth="1"/>
    <col min="4622" max="4622" width="19.42578125" style="3" customWidth="1"/>
    <col min="4623" max="4623" width="13.7109375" style="3" customWidth="1"/>
    <col min="4624" max="4624" width="33.42578125" style="3" customWidth="1"/>
    <col min="4625" max="4625" width="39.28515625" style="3" customWidth="1"/>
    <col min="4626" max="4626" width="8.140625" style="3" customWidth="1"/>
    <col min="4627" max="4627" width="33" style="3" customWidth="1"/>
    <col min="4628" max="4871" width="11.42578125" style="3"/>
    <col min="4872" max="4872" width="4.7109375" style="3" customWidth="1"/>
    <col min="4873" max="4873" width="11" style="3" customWidth="1"/>
    <col min="4874" max="4874" width="24.85546875" style="3" customWidth="1"/>
    <col min="4875" max="4875" width="11.28515625" style="3" customWidth="1"/>
    <col min="4876" max="4876" width="19.5703125" style="3" customWidth="1"/>
    <col min="4877" max="4877" width="32.140625" style="3" customWidth="1"/>
    <col min="4878" max="4878" width="19.42578125" style="3" customWidth="1"/>
    <col min="4879" max="4879" width="13.7109375" style="3" customWidth="1"/>
    <col min="4880" max="4880" width="33.42578125" style="3" customWidth="1"/>
    <col min="4881" max="4881" width="39.28515625" style="3" customWidth="1"/>
    <col min="4882" max="4882" width="8.140625" style="3" customWidth="1"/>
    <col min="4883" max="4883" width="33" style="3" customWidth="1"/>
    <col min="4884" max="5127" width="11.42578125" style="3"/>
    <col min="5128" max="5128" width="4.7109375" style="3" customWidth="1"/>
    <col min="5129" max="5129" width="11" style="3" customWidth="1"/>
    <col min="5130" max="5130" width="24.85546875" style="3" customWidth="1"/>
    <col min="5131" max="5131" width="11.28515625" style="3" customWidth="1"/>
    <col min="5132" max="5132" width="19.5703125" style="3" customWidth="1"/>
    <col min="5133" max="5133" width="32.140625" style="3" customWidth="1"/>
    <col min="5134" max="5134" width="19.42578125" style="3" customWidth="1"/>
    <col min="5135" max="5135" width="13.7109375" style="3" customWidth="1"/>
    <col min="5136" max="5136" width="33.42578125" style="3" customWidth="1"/>
    <col min="5137" max="5137" width="39.28515625" style="3" customWidth="1"/>
    <col min="5138" max="5138" width="8.140625" style="3" customWidth="1"/>
    <col min="5139" max="5139" width="33" style="3" customWidth="1"/>
    <col min="5140" max="5383" width="11.42578125" style="3"/>
    <col min="5384" max="5384" width="4.7109375" style="3" customWidth="1"/>
    <col min="5385" max="5385" width="11" style="3" customWidth="1"/>
    <col min="5386" max="5386" width="24.85546875" style="3" customWidth="1"/>
    <col min="5387" max="5387" width="11.28515625" style="3" customWidth="1"/>
    <col min="5388" max="5388" width="19.5703125" style="3" customWidth="1"/>
    <col min="5389" max="5389" width="32.140625" style="3" customWidth="1"/>
    <col min="5390" max="5390" width="19.42578125" style="3" customWidth="1"/>
    <col min="5391" max="5391" width="13.7109375" style="3" customWidth="1"/>
    <col min="5392" max="5392" width="33.42578125" style="3" customWidth="1"/>
    <col min="5393" max="5393" width="39.28515625" style="3" customWidth="1"/>
    <col min="5394" max="5394" width="8.140625" style="3" customWidth="1"/>
    <col min="5395" max="5395" width="33" style="3" customWidth="1"/>
    <col min="5396" max="5639" width="11.42578125" style="3"/>
    <col min="5640" max="5640" width="4.7109375" style="3" customWidth="1"/>
    <col min="5641" max="5641" width="11" style="3" customWidth="1"/>
    <col min="5642" max="5642" width="24.85546875" style="3" customWidth="1"/>
    <col min="5643" max="5643" width="11.28515625" style="3" customWidth="1"/>
    <col min="5644" max="5644" width="19.5703125" style="3" customWidth="1"/>
    <col min="5645" max="5645" width="32.140625" style="3" customWidth="1"/>
    <col min="5646" max="5646" width="19.42578125" style="3" customWidth="1"/>
    <col min="5647" max="5647" width="13.7109375" style="3" customWidth="1"/>
    <col min="5648" max="5648" width="33.42578125" style="3" customWidth="1"/>
    <col min="5649" max="5649" width="39.28515625" style="3" customWidth="1"/>
    <col min="5650" max="5650" width="8.140625" style="3" customWidth="1"/>
    <col min="5651" max="5651" width="33" style="3" customWidth="1"/>
    <col min="5652" max="5895" width="11.42578125" style="3"/>
    <col min="5896" max="5896" width="4.7109375" style="3" customWidth="1"/>
    <col min="5897" max="5897" width="11" style="3" customWidth="1"/>
    <col min="5898" max="5898" width="24.85546875" style="3" customWidth="1"/>
    <col min="5899" max="5899" width="11.28515625" style="3" customWidth="1"/>
    <col min="5900" max="5900" width="19.5703125" style="3" customWidth="1"/>
    <col min="5901" max="5901" width="32.140625" style="3" customWidth="1"/>
    <col min="5902" max="5902" width="19.42578125" style="3" customWidth="1"/>
    <col min="5903" max="5903" width="13.7109375" style="3" customWidth="1"/>
    <col min="5904" max="5904" width="33.42578125" style="3" customWidth="1"/>
    <col min="5905" max="5905" width="39.28515625" style="3" customWidth="1"/>
    <col min="5906" max="5906" width="8.140625" style="3" customWidth="1"/>
    <col min="5907" max="5907" width="33" style="3" customWidth="1"/>
    <col min="5908" max="6151" width="11.42578125" style="3"/>
    <col min="6152" max="6152" width="4.7109375" style="3" customWidth="1"/>
    <col min="6153" max="6153" width="11" style="3" customWidth="1"/>
    <col min="6154" max="6154" width="24.85546875" style="3" customWidth="1"/>
    <col min="6155" max="6155" width="11.28515625" style="3" customWidth="1"/>
    <col min="6156" max="6156" width="19.5703125" style="3" customWidth="1"/>
    <col min="6157" max="6157" width="32.140625" style="3" customWidth="1"/>
    <col min="6158" max="6158" width="19.42578125" style="3" customWidth="1"/>
    <col min="6159" max="6159" width="13.7109375" style="3" customWidth="1"/>
    <col min="6160" max="6160" width="33.42578125" style="3" customWidth="1"/>
    <col min="6161" max="6161" width="39.28515625" style="3" customWidth="1"/>
    <col min="6162" max="6162" width="8.140625" style="3" customWidth="1"/>
    <col min="6163" max="6163" width="33" style="3" customWidth="1"/>
    <col min="6164" max="6407" width="11.42578125" style="3"/>
    <col min="6408" max="6408" width="4.7109375" style="3" customWidth="1"/>
    <col min="6409" max="6409" width="11" style="3" customWidth="1"/>
    <col min="6410" max="6410" width="24.85546875" style="3" customWidth="1"/>
    <col min="6411" max="6411" width="11.28515625" style="3" customWidth="1"/>
    <col min="6412" max="6412" width="19.5703125" style="3" customWidth="1"/>
    <col min="6413" max="6413" width="32.140625" style="3" customWidth="1"/>
    <col min="6414" max="6414" width="19.42578125" style="3" customWidth="1"/>
    <col min="6415" max="6415" width="13.7109375" style="3" customWidth="1"/>
    <col min="6416" max="6416" width="33.42578125" style="3" customWidth="1"/>
    <col min="6417" max="6417" width="39.28515625" style="3" customWidth="1"/>
    <col min="6418" max="6418" width="8.140625" style="3" customWidth="1"/>
    <col min="6419" max="6419" width="33" style="3" customWidth="1"/>
    <col min="6420" max="6663" width="11.42578125" style="3"/>
    <col min="6664" max="6664" width="4.7109375" style="3" customWidth="1"/>
    <col min="6665" max="6665" width="11" style="3" customWidth="1"/>
    <col min="6666" max="6666" width="24.85546875" style="3" customWidth="1"/>
    <col min="6667" max="6667" width="11.28515625" style="3" customWidth="1"/>
    <col min="6668" max="6668" width="19.5703125" style="3" customWidth="1"/>
    <col min="6669" max="6669" width="32.140625" style="3" customWidth="1"/>
    <col min="6670" max="6670" width="19.42578125" style="3" customWidth="1"/>
    <col min="6671" max="6671" width="13.7109375" style="3" customWidth="1"/>
    <col min="6672" max="6672" width="33.42578125" style="3" customWidth="1"/>
    <col min="6673" max="6673" width="39.28515625" style="3" customWidth="1"/>
    <col min="6674" max="6674" width="8.140625" style="3" customWidth="1"/>
    <col min="6675" max="6675" width="33" style="3" customWidth="1"/>
    <col min="6676" max="6919" width="11.42578125" style="3"/>
    <col min="6920" max="6920" width="4.7109375" style="3" customWidth="1"/>
    <col min="6921" max="6921" width="11" style="3" customWidth="1"/>
    <col min="6922" max="6922" width="24.85546875" style="3" customWidth="1"/>
    <col min="6923" max="6923" width="11.28515625" style="3" customWidth="1"/>
    <col min="6924" max="6924" width="19.5703125" style="3" customWidth="1"/>
    <col min="6925" max="6925" width="32.140625" style="3" customWidth="1"/>
    <col min="6926" max="6926" width="19.42578125" style="3" customWidth="1"/>
    <col min="6927" max="6927" width="13.7109375" style="3" customWidth="1"/>
    <col min="6928" max="6928" width="33.42578125" style="3" customWidth="1"/>
    <col min="6929" max="6929" width="39.28515625" style="3" customWidth="1"/>
    <col min="6930" max="6930" width="8.140625" style="3" customWidth="1"/>
    <col min="6931" max="6931" width="33" style="3" customWidth="1"/>
    <col min="6932" max="7175" width="11.42578125" style="3"/>
    <col min="7176" max="7176" width="4.7109375" style="3" customWidth="1"/>
    <col min="7177" max="7177" width="11" style="3" customWidth="1"/>
    <col min="7178" max="7178" width="24.85546875" style="3" customWidth="1"/>
    <col min="7179" max="7179" width="11.28515625" style="3" customWidth="1"/>
    <col min="7180" max="7180" width="19.5703125" style="3" customWidth="1"/>
    <col min="7181" max="7181" width="32.140625" style="3" customWidth="1"/>
    <col min="7182" max="7182" width="19.42578125" style="3" customWidth="1"/>
    <col min="7183" max="7183" width="13.7109375" style="3" customWidth="1"/>
    <col min="7184" max="7184" width="33.42578125" style="3" customWidth="1"/>
    <col min="7185" max="7185" width="39.28515625" style="3" customWidth="1"/>
    <col min="7186" max="7186" width="8.140625" style="3" customWidth="1"/>
    <col min="7187" max="7187" width="33" style="3" customWidth="1"/>
    <col min="7188" max="7431" width="11.42578125" style="3"/>
    <col min="7432" max="7432" width="4.7109375" style="3" customWidth="1"/>
    <col min="7433" max="7433" width="11" style="3" customWidth="1"/>
    <col min="7434" max="7434" width="24.85546875" style="3" customWidth="1"/>
    <col min="7435" max="7435" width="11.28515625" style="3" customWidth="1"/>
    <col min="7436" max="7436" width="19.5703125" style="3" customWidth="1"/>
    <col min="7437" max="7437" width="32.140625" style="3" customWidth="1"/>
    <col min="7438" max="7438" width="19.42578125" style="3" customWidth="1"/>
    <col min="7439" max="7439" width="13.7109375" style="3" customWidth="1"/>
    <col min="7440" max="7440" width="33.42578125" style="3" customWidth="1"/>
    <col min="7441" max="7441" width="39.28515625" style="3" customWidth="1"/>
    <col min="7442" max="7442" width="8.140625" style="3" customWidth="1"/>
    <col min="7443" max="7443" width="33" style="3" customWidth="1"/>
    <col min="7444" max="7687" width="11.42578125" style="3"/>
    <col min="7688" max="7688" width="4.7109375" style="3" customWidth="1"/>
    <col min="7689" max="7689" width="11" style="3" customWidth="1"/>
    <col min="7690" max="7690" width="24.85546875" style="3" customWidth="1"/>
    <col min="7691" max="7691" width="11.28515625" style="3" customWidth="1"/>
    <col min="7692" max="7692" width="19.5703125" style="3" customWidth="1"/>
    <col min="7693" max="7693" width="32.140625" style="3" customWidth="1"/>
    <col min="7694" max="7694" width="19.42578125" style="3" customWidth="1"/>
    <col min="7695" max="7695" width="13.7109375" style="3" customWidth="1"/>
    <col min="7696" max="7696" width="33.42578125" style="3" customWidth="1"/>
    <col min="7697" max="7697" width="39.28515625" style="3" customWidth="1"/>
    <col min="7698" max="7698" width="8.140625" style="3" customWidth="1"/>
    <col min="7699" max="7699" width="33" style="3" customWidth="1"/>
    <col min="7700" max="7943" width="11.42578125" style="3"/>
    <col min="7944" max="7944" width="4.7109375" style="3" customWidth="1"/>
    <col min="7945" max="7945" width="11" style="3" customWidth="1"/>
    <col min="7946" max="7946" width="24.85546875" style="3" customWidth="1"/>
    <col min="7947" max="7947" width="11.28515625" style="3" customWidth="1"/>
    <col min="7948" max="7948" width="19.5703125" style="3" customWidth="1"/>
    <col min="7949" max="7949" width="32.140625" style="3" customWidth="1"/>
    <col min="7950" max="7950" width="19.42578125" style="3" customWidth="1"/>
    <col min="7951" max="7951" width="13.7109375" style="3" customWidth="1"/>
    <col min="7952" max="7952" width="33.42578125" style="3" customWidth="1"/>
    <col min="7953" max="7953" width="39.28515625" style="3" customWidth="1"/>
    <col min="7954" max="7954" width="8.140625" style="3" customWidth="1"/>
    <col min="7955" max="7955" width="33" style="3" customWidth="1"/>
    <col min="7956" max="8199" width="11.42578125" style="3"/>
    <col min="8200" max="8200" width="4.7109375" style="3" customWidth="1"/>
    <col min="8201" max="8201" width="11" style="3" customWidth="1"/>
    <col min="8202" max="8202" width="24.85546875" style="3" customWidth="1"/>
    <col min="8203" max="8203" width="11.28515625" style="3" customWidth="1"/>
    <col min="8204" max="8204" width="19.5703125" style="3" customWidth="1"/>
    <col min="8205" max="8205" width="32.140625" style="3" customWidth="1"/>
    <col min="8206" max="8206" width="19.42578125" style="3" customWidth="1"/>
    <col min="8207" max="8207" width="13.7109375" style="3" customWidth="1"/>
    <col min="8208" max="8208" width="33.42578125" style="3" customWidth="1"/>
    <col min="8209" max="8209" width="39.28515625" style="3" customWidth="1"/>
    <col min="8210" max="8210" width="8.140625" style="3" customWidth="1"/>
    <col min="8211" max="8211" width="33" style="3" customWidth="1"/>
    <col min="8212" max="8455" width="11.42578125" style="3"/>
    <col min="8456" max="8456" width="4.7109375" style="3" customWidth="1"/>
    <col min="8457" max="8457" width="11" style="3" customWidth="1"/>
    <col min="8458" max="8458" width="24.85546875" style="3" customWidth="1"/>
    <col min="8459" max="8459" width="11.28515625" style="3" customWidth="1"/>
    <col min="8460" max="8460" width="19.5703125" style="3" customWidth="1"/>
    <col min="8461" max="8461" width="32.140625" style="3" customWidth="1"/>
    <col min="8462" max="8462" width="19.42578125" style="3" customWidth="1"/>
    <col min="8463" max="8463" width="13.7109375" style="3" customWidth="1"/>
    <col min="8464" max="8464" width="33.42578125" style="3" customWidth="1"/>
    <col min="8465" max="8465" width="39.28515625" style="3" customWidth="1"/>
    <col min="8466" max="8466" width="8.140625" style="3" customWidth="1"/>
    <col min="8467" max="8467" width="33" style="3" customWidth="1"/>
    <col min="8468" max="8711" width="11.42578125" style="3"/>
    <col min="8712" max="8712" width="4.7109375" style="3" customWidth="1"/>
    <col min="8713" max="8713" width="11" style="3" customWidth="1"/>
    <col min="8714" max="8714" width="24.85546875" style="3" customWidth="1"/>
    <col min="8715" max="8715" width="11.28515625" style="3" customWidth="1"/>
    <col min="8716" max="8716" width="19.5703125" style="3" customWidth="1"/>
    <col min="8717" max="8717" width="32.140625" style="3" customWidth="1"/>
    <col min="8718" max="8718" width="19.42578125" style="3" customWidth="1"/>
    <col min="8719" max="8719" width="13.7109375" style="3" customWidth="1"/>
    <col min="8720" max="8720" width="33.42578125" style="3" customWidth="1"/>
    <col min="8721" max="8721" width="39.28515625" style="3" customWidth="1"/>
    <col min="8722" max="8722" width="8.140625" style="3" customWidth="1"/>
    <col min="8723" max="8723" width="33" style="3" customWidth="1"/>
    <col min="8724" max="8967" width="11.42578125" style="3"/>
    <col min="8968" max="8968" width="4.7109375" style="3" customWidth="1"/>
    <col min="8969" max="8969" width="11" style="3" customWidth="1"/>
    <col min="8970" max="8970" width="24.85546875" style="3" customWidth="1"/>
    <col min="8971" max="8971" width="11.28515625" style="3" customWidth="1"/>
    <col min="8972" max="8972" width="19.5703125" style="3" customWidth="1"/>
    <col min="8973" max="8973" width="32.140625" style="3" customWidth="1"/>
    <col min="8974" max="8974" width="19.42578125" style="3" customWidth="1"/>
    <col min="8975" max="8975" width="13.7109375" style="3" customWidth="1"/>
    <col min="8976" max="8976" width="33.42578125" style="3" customWidth="1"/>
    <col min="8977" max="8977" width="39.28515625" style="3" customWidth="1"/>
    <col min="8978" max="8978" width="8.140625" style="3" customWidth="1"/>
    <col min="8979" max="8979" width="33" style="3" customWidth="1"/>
    <col min="8980" max="9223" width="11.42578125" style="3"/>
    <col min="9224" max="9224" width="4.7109375" style="3" customWidth="1"/>
    <col min="9225" max="9225" width="11" style="3" customWidth="1"/>
    <col min="9226" max="9226" width="24.85546875" style="3" customWidth="1"/>
    <col min="9227" max="9227" width="11.28515625" style="3" customWidth="1"/>
    <col min="9228" max="9228" width="19.5703125" style="3" customWidth="1"/>
    <col min="9229" max="9229" width="32.140625" style="3" customWidth="1"/>
    <col min="9230" max="9230" width="19.42578125" style="3" customWidth="1"/>
    <col min="9231" max="9231" width="13.7109375" style="3" customWidth="1"/>
    <col min="9232" max="9232" width="33.42578125" style="3" customWidth="1"/>
    <col min="9233" max="9233" width="39.28515625" style="3" customWidth="1"/>
    <col min="9234" max="9234" width="8.140625" style="3" customWidth="1"/>
    <col min="9235" max="9235" width="33" style="3" customWidth="1"/>
    <col min="9236" max="9479" width="11.42578125" style="3"/>
    <col min="9480" max="9480" width="4.7109375" style="3" customWidth="1"/>
    <col min="9481" max="9481" width="11" style="3" customWidth="1"/>
    <col min="9482" max="9482" width="24.85546875" style="3" customWidth="1"/>
    <col min="9483" max="9483" width="11.28515625" style="3" customWidth="1"/>
    <col min="9484" max="9484" width="19.5703125" style="3" customWidth="1"/>
    <col min="9485" max="9485" width="32.140625" style="3" customWidth="1"/>
    <col min="9486" max="9486" width="19.42578125" style="3" customWidth="1"/>
    <col min="9487" max="9487" width="13.7109375" style="3" customWidth="1"/>
    <col min="9488" max="9488" width="33.42578125" style="3" customWidth="1"/>
    <col min="9489" max="9489" width="39.28515625" style="3" customWidth="1"/>
    <col min="9490" max="9490" width="8.140625" style="3" customWidth="1"/>
    <col min="9491" max="9491" width="33" style="3" customWidth="1"/>
    <col min="9492" max="9735" width="11.42578125" style="3"/>
    <col min="9736" max="9736" width="4.7109375" style="3" customWidth="1"/>
    <col min="9737" max="9737" width="11" style="3" customWidth="1"/>
    <col min="9738" max="9738" width="24.85546875" style="3" customWidth="1"/>
    <col min="9739" max="9739" width="11.28515625" style="3" customWidth="1"/>
    <col min="9740" max="9740" width="19.5703125" style="3" customWidth="1"/>
    <col min="9741" max="9741" width="32.140625" style="3" customWidth="1"/>
    <col min="9742" max="9742" width="19.42578125" style="3" customWidth="1"/>
    <col min="9743" max="9743" width="13.7109375" style="3" customWidth="1"/>
    <col min="9744" max="9744" width="33.42578125" style="3" customWidth="1"/>
    <col min="9745" max="9745" width="39.28515625" style="3" customWidth="1"/>
    <col min="9746" max="9746" width="8.140625" style="3" customWidth="1"/>
    <col min="9747" max="9747" width="33" style="3" customWidth="1"/>
    <col min="9748" max="9991" width="11.42578125" style="3"/>
    <col min="9992" max="9992" width="4.7109375" style="3" customWidth="1"/>
    <col min="9993" max="9993" width="11" style="3" customWidth="1"/>
    <col min="9994" max="9994" width="24.85546875" style="3" customWidth="1"/>
    <col min="9995" max="9995" width="11.28515625" style="3" customWidth="1"/>
    <col min="9996" max="9996" width="19.5703125" style="3" customWidth="1"/>
    <col min="9997" max="9997" width="32.140625" style="3" customWidth="1"/>
    <col min="9998" max="9998" width="19.42578125" style="3" customWidth="1"/>
    <col min="9999" max="9999" width="13.7109375" style="3" customWidth="1"/>
    <col min="10000" max="10000" width="33.42578125" style="3" customWidth="1"/>
    <col min="10001" max="10001" width="39.28515625" style="3" customWidth="1"/>
    <col min="10002" max="10002" width="8.140625" style="3" customWidth="1"/>
    <col min="10003" max="10003" width="33" style="3" customWidth="1"/>
    <col min="10004" max="10247" width="11.42578125" style="3"/>
    <col min="10248" max="10248" width="4.7109375" style="3" customWidth="1"/>
    <col min="10249" max="10249" width="11" style="3" customWidth="1"/>
    <col min="10250" max="10250" width="24.85546875" style="3" customWidth="1"/>
    <col min="10251" max="10251" width="11.28515625" style="3" customWidth="1"/>
    <col min="10252" max="10252" width="19.5703125" style="3" customWidth="1"/>
    <col min="10253" max="10253" width="32.140625" style="3" customWidth="1"/>
    <col min="10254" max="10254" width="19.42578125" style="3" customWidth="1"/>
    <col min="10255" max="10255" width="13.7109375" style="3" customWidth="1"/>
    <col min="10256" max="10256" width="33.42578125" style="3" customWidth="1"/>
    <col min="10257" max="10257" width="39.28515625" style="3" customWidth="1"/>
    <col min="10258" max="10258" width="8.140625" style="3" customWidth="1"/>
    <col min="10259" max="10259" width="33" style="3" customWidth="1"/>
    <col min="10260" max="10503" width="11.42578125" style="3"/>
    <col min="10504" max="10504" width="4.7109375" style="3" customWidth="1"/>
    <col min="10505" max="10505" width="11" style="3" customWidth="1"/>
    <col min="10506" max="10506" width="24.85546875" style="3" customWidth="1"/>
    <col min="10507" max="10507" width="11.28515625" style="3" customWidth="1"/>
    <col min="10508" max="10508" width="19.5703125" style="3" customWidth="1"/>
    <col min="10509" max="10509" width="32.140625" style="3" customWidth="1"/>
    <col min="10510" max="10510" width="19.42578125" style="3" customWidth="1"/>
    <col min="10511" max="10511" width="13.7109375" style="3" customWidth="1"/>
    <col min="10512" max="10512" width="33.42578125" style="3" customWidth="1"/>
    <col min="10513" max="10513" width="39.28515625" style="3" customWidth="1"/>
    <col min="10514" max="10514" width="8.140625" style="3" customWidth="1"/>
    <col min="10515" max="10515" width="33" style="3" customWidth="1"/>
    <col min="10516" max="10759" width="11.42578125" style="3"/>
    <col min="10760" max="10760" width="4.7109375" style="3" customWidth="1"/>
    <col min="10761" max="10761" width="11" style="3" customWidth="1"/>
    <col min="10762" max="10762" width="24.85546875" style="3" customWidth="1"/>
    <col min="10763" max="10763" width="11.28515625" style="3" customWidth="1"/>
    <col min="10764" max="10764" width="19.5703125" style="3" customWidth="1"/>
    <col min="10765" max="10765" width="32.140625" style="3" customWidth="1"/>
    <col min="10766" max="10766" width="19.42578125" style="3" customWidth="1"/>
    <col min="10767" max="10767" width="13.7109375" style="3" customWidth="1"/>
    <col min="10768" max="10768" width="33.42578125" style="3" customWidth="1"/>
    <col min="10769" max="10769" width="39.28515625" style="3" customWidth="1"/>
    <col min="10770" max="10770" width="8.140625" style="3" customWidth="1"/>
    <col min="10771" max="10771" width="33" style="3" customWidth="1"/>
    <col min="10772" max="11015" width="11.42578125" style="3"/>
    <col min="11016" max="11016" width="4.7109375" style="3" customWidth="1"/>
    <col min="11017" max="11017" width="11" style="3" customWidth="1"/>
    <col min="11018" max="11018" width="24.85546875" style="3" customWidth="1"/>
    <col min="11019" max="11019" width="11.28515625" style="3" customWidth="1"/>
    <col min="11020" max="11020" width="19.5703125" style="3" customWidth="1"/>
    <col min="11021" max="11021" width="32.140625" style="3" customWidth="1"/>
    <col min="11022" max="11022" width="19.42578125" style="3" customWidth="1"/>
    <col min="11023" max="11023" width="13.7109375" style="3" customWidth="1"/>
    <col min="11024" max="11024" width="33.42578125" style="3" customWidth="1"/>
    <col min="11025" max="11025" width="39.28515625" style="3" customWidth="1"/>
    <col min="11026" max="11026" width="8.140625" style="3" customWidth="1"/>
    <col min="11027" max="11027" width="33" style="3" customWidth="1"/>
    <col min="11028" max="11271" width="11.42578125" style="3"/>
    <col min="11272" max="11272" width="4.7109375" style="3" customWidth="1"/>
    <col min="11273" max="11273" width="11" style="3" customWidth="1"/>
    <col min="11274" max="11274" width="24.85546875" style="3" customWidth="1"/>
    <col min="11275" max="11275" width="11.28515625" style="3" customWidth="1"/>
    <col min="11276" max="11276" width="19.5703125" style="3" customWidth="1"/>
    <col min="11277" max="11277" width="32.140625" style="3" customWidth="1"/>
    <col min="11278" max="11278" width="19.42578125" style="3" customWidth="1"/>
    <col min="11279" max="11279" width="13.7109375" style="3" customWidth="1"/>
    <col min="11280" max="11280" width="33.42578125" style="3" customWidth="1"/>
    <col min="11281" max="11281" width="39.28515625" style="3" customWidth="1"/>
    <col min="11282" max="11282" width="8.140625" style="3" customWidth="1"/>
    <col min="11283" max="11283" width="33" style="3" customWidth="1"/>
    <col min="11284" max="11527" width="11.42578125" style="3"/>
    <col min="11528" max="11528" width="4.7109375" style="3" customWidth="1"/>
    <col min="11529" max="11529" width="11" style="3" customWidth="1"/>
    <col min="11530" max="11530" width="24.85546875" style="3" customWidth="1"/>
    <col min="11531" max="11531" width="11.28515625" style="3" customWidth="1"/>
    <col min="11532" max="11532" width="19.5703125" style="3" customWidth="1"/>
    <col min="11533" max="11533" width="32.140625" style="3" customWidth="1"/>
    <col min="11534" max="11534" width="19.42578125" style="3" customWidth="1"/>
    <col min="11535" max="11535" width="13.7109375" style="3" customWidth="1"/>
    <col min="11536" max="11536" width="33.42578125" style="3" customWidth="1"/>
    <col min="11537" max="11537" width="39.28515625" style="3" customWidth="1"/>
    <col min="11538" max="11538" width="8.140625" style="3" customWidth="1"/>
    <col min="11539" max="11539" width="33" style="3" customWidth="1"/>
    <col min="11540" max="11783" width="11.42578125" style="3"/>
    <col min="11784" max="11784" width="4.7109375" style="3" customWidth="1"/>
    <col min="11785" max="11785" width="11" style="3" customWidth="1"/>
    <col min="11786" max="11786" width="24.85546875" style="3" customWidth="1"/>
    <col min="11787" max="11787" width="11.28515625" style="3" customWidth="1"/>
    <col min="11788" max="11788" width="19.5703125" style="3" customWidth="1"/>
    <col min="11789" max="11789" width="32.140625" style="3" customWidth="1"/>
    <col min="11790" max="11790" width="19.42578125" style="3" customWidth="1"/>
    <col min="11791" max="11791" width="13.7109375" style="3" customWidth="1"/>
    <col min="11792" max="11792" width="33.42578125" style="3" customWidth="1"/>
    <col min="11793" max="11793" width="39.28515625" style="3" customWidth="1"/>
    <col min="11794" max="11794" width="8.140625" style="3" customWidth="1"/>
    <col min="11795" max="11795" width="33" style="3" customWidth="1"/>
    <col min="11796" max="12039" width="11.42578125" style="3"/>
    <col min="12040" max="12040" width="4.7109375" style="3" customWidth="1"/>
    <col min="12041" max="12041" width="11" style="3" customWidth="1"/>
    <col min="12042" max="12042" width="24.85546875" style="3" customWidth="1"/>
    <col min="12043" max="12043" width="11.28515625" style="3" customWidth="1"/>
    <col min="12044" max="12044" width="19.5703125" style="3" customWidth="1"/>
    <col min="12045" max="12045" width="32.140625" style="3" customWidth="1"/>
    <col min="12046" max="12046" width="19.42578125" style="3" customWidth="1"/>
    <col min="12047" max="12047" width="13.7109375" style="3" customWidth="1"/>
    <col min="12048" max="12048" width="33.42578125" style="3" customWidth="1"/>
    <col min="12049" max="12049" width="39.28515625" style="3" customWidth="1"/>
    <col min="12050" max="12050" width="8.140625" style="3" customWidth="1"/>
    <col min="12051" max="12051" width="33" style="3" customWidth="1"/>
    <col min="12052" max="12295" width="11.42578125" style="3"/>
    <col min="12296" max="12296" width="4.7109375" style="3" customWidth="1"/>
    <col min="12297" max="12297" width="11" style="3" customWidth="1"/>
    <col min="12298" max="12298" width="24.85546875" style="3" customWidth="1"/>
    <col min="12299" max="12299" width="11.28515625" style="3" customWidth="1"/>
    <col min="12300" max="12300" width="19.5703125" style="3" customWidth="1"/>
    <col min="12301" max="12301" width="32.140625" style="3" customWidth="1"/>
    <col min="12302" max="12302" width="19.42578125" style="3" customWidth="1"/>
    <col min="12303" max="12303" width="13.7109375" style="3" customWidth="1"/>
    <col min="12304" max="12304" width="33.42578125" style="3" customWidth="1"/>
    <col min="12305" max="12305" width="39.28515625" style="3" customWidth="1"/>
    <col min="12306" max="12306" width="8.140625" style="3" customWidth="1"/>
    <col min="12307" max="12307" width="33" style="3" customWidth="1"/>
    <col min="12308" max="12551" width="11.42578125" style="3"/>
    <col min="12552" max="12552" width="4.7109375" style="3" customWidth="1"/>
    <col min="12553" max="12553" width="11" style="3" customWidth="1"/>
    <col min="12554" max="12554" width="24.85546875" style="3" customWidth="1"/>
    <col min="12555" max="12555" width="11.28515625" style="3" customWidth="1"/>
    <col min="12556" max="12556" width="19.5703125" style="3" customWidth="1"/>
    <col min="12557" max="12557" width="32.140625" style="3" customWidth="1"/>
    <col min="12558" max="12558" width="19.42578125" style="3" customWidth="1"/>
    <col min="12559" max="12559" width="13.7109375" style="3" customWidth="1"/>
    <col min="12560" max="12560" width="33.42578125" style="3" customWidth="1"/>
    <col min="12561" max="12561" width="39.28515625" style="3" customWidth="1"/>
    <col min="12562" max="12562" width="8.140625" style="3" customWidth="1"/>
    <col min="12563" max="12563" width="33" style="3" customWidth="1"/>
    <col min="12564" max="12807" width="11.42578125" style="3"/>
    <col min="12808" max="12808" width="4.7109375" style="3" customWidth="1"/>
    <col min="12809" max="12809" width="11" style="3" customWidth="1"/>
    <col min="12810" max="12810" width="24.85546875" style="3" customWidth="1"/>
    <col min="12811" max="12811" width="11.28515625" style="3" customWidth="1"/>
    <col min="12812" max="12812" width="19.5703125" style="3" customWidth="1"/>
    <col min="12813" max="12813" width="32.140625" style="3" customWidth="1"/>
    <col min="12814" max="12814" width="19.42578125" style="3" customWidth="1"/>
    <col min="12815" max="12815" width="13.7109375" style="3" customWidth="1"/>
    <col min="12816" max="12816" width="33.42578125" style="3" customWidth="1"/>
    <col min="12817" max="12817" width="39.28515625" style="3" customWidth="1"/>
    <col min="12818" max="12818" width="8.140625" style="3" customWidth="1"/>
    <col min="12819" max="12819" width="33" style="3" customWidth="1"/>
    <col min="12820" max="13063" width="11.42578125" style="3"/>
    <col min="13064" max="13064" width="4.7109375" style="3" customWidth="1"/>
    <col min="13065" max="13065" width="11" style="3" customWidth="1"/>
    <col min="13066" max="13066" width="24.85546875" style="3" customWidth="1"/>
    <col min="13067" max="13067" width="11.28515625" style="3" customWidth="1"/>
    <col min="13068" max="13068" width="19.5703125" style="3" customWidth="1"/>
    <col min="13069" max="13069" width="32.140625" style="3" customWidth="1"/>
    <col min="13070" max="13070" width="19.42578125" style="3" customWidth="1"/>
    <col min="13071" max="13071" width="13.7109375" style="3" customWidth="1"/>
    <col min="13072" max="13072" width="33.42578125" style="3" customWidth="1"/>
    <col min="13073" max="13073" width="39.28515625" style="3" customWidth="1"/>
    <col min="13074" max="13074" width="8.140625" style="3" customWidth="1"/>
    <col min="13075" max="13075" width="33" style="3" customWidth="1"/>
    <col min="13076" max="13319" width="11.42578125" style="3"/>
    <col min="13320" max="13320" width="4.7109375" style="3" customWidth="1"/>
    <col min="13321" max="13321" width="11" style="3" customWidth="1"/>
    <col min="13322" max="13322" width="24.85546875" style="3" customWidth="1"/>
    <col min="13323" max="13323" width="11.28515625" style="3" customWidth="1"/>
    <col min="13324" max="13324" width="19.5703125" style="3" customWidth="1"/>
    <col min="13325" max="13325" width="32.140625" style="3" customWidth="1"/>
    <col min="13326" max="13326" width="19.42578125" style="3" customWidth="1"/>
    <col min="13327" max="13327" width="13.7109375" style="3" customWidth="1"/>
    <col min="13328" max="13328" width="33.42578125" style="3" customWidth="1"/>
    <col min="13329" max="13329" width="39.28515625" style="3" customWidth="1"/>
    <col min="13330" max="13330" width="8.140625" style="3" customWidth="1"/>
    <col min="13331" max="13331" width="33" style="3" customWidth="1"/>
    <col min="13332" max="13575" width="11.42578125" style="3"/>
    <col min="13576" max="13576" width="4.7109375" style="3" customWidth="1"/>
    <col min="13577" max="13577" width="11" style="3" customWidth="1"/>
    <col min="13578" max="13578" width="24.85546875" style="3" customWidth="1"/>
    <col min="13579" max="13579" width="11.28515625" style="3" customWidth="1"/>
    <col min="13580" max="13580" width="19.5703125" style="3" customWidth="1"/>
    <col min="13581" max="13581" width="32.140625" style="3" customWidth="1"/>
    <col min="13582" max="13582" width="19.42578125" style="3" customWidth="1"/>
    <col min="13583" max="13583" width="13.7109375" style="3" customWidth="1"/>
    <col min="13584" max="13584" width="33.42578125" style="3" customWidth="1"/>
    <col min="13585" max="13585" width="39.28515625" style="3" customWidth="1"/>
    <col min="13586" max="13586" width="8.140625" style="3" customWidth="1"/>
    <col min="13587" max="13587" width="33" style="3" customWidth="1"/>
    <col min="13588" max="13831" width="11.42578125" style="3"/>
    <col min="13832" max="13832" width="4.7109375" style="3" customWidth="1"/>
    <col min="13833" max="13833" width="11" style="3" customWidth="1"/>
    <col min="13834" max="13834" width="24.85546875" style="3" customWidth="1"/>
    <col min="13835" max="13835" width="11.28515625" style="3" customWidth="1"/>
    <col min="13836" max="13836" width="19.5703125" style="3" customWidth="1"/>
    <col min="13837" max="13837" width="32.140625" style="3" customWidth="1"/>
    <col min="13838" max="13838" width="19.42578125" style="3" customWidth="1"/>
    <col min="13839" max="13839" width="13.7109375" style="3" customWidth="1"/>
    <col min="13840" max="13840" width="33.42578125" style="3" customWidth="1"/>
    <col min="13841" max="13841" width="39.28515625" style="3" customWidth="1"/>
    <col min="13842" max="13842" width="8.140625" style="3" customWidth="1"/>
    <col min="13843" max="13843" width="33" style="3" customWidth="1"/>
    <col min="13844" max="14087" width="11.42578125" style="3"/>
    <col min="14088" max="14088" width="4.7109375" style="3" customWidth="1"/>
    <col min="14089" max="14089" width="11" style="3" customWidth="1"/>
    <col min="14090" max="14090" width="24.85546875" style="3" customWidth="1"/>
    <col min="14091" max="14091" width="11.28515625" style="3" customWidth="1"/>
    <col min="14092" max="14092" width="19.5703125" style="3" customWidth="1"/>
    <col min="14093" max="14093" width="32.140625" style="3" customWidth="1"/>
    <col min="14094" max="14094" width="19.42578125" style="3" customWidth="1"/>
    <col min="14095" max="14095" width="13.7109375" style="3" customWidth="1"/>
    <col min="14096" max="14096" width="33.42578125" style="3" customWidth="1"/>
    <col min="14097" max="14097" width="39.28515625" style="3" customWidth="1"/>
    <col min="14098" max="14098" width="8.140625" style="3" customWidth="1"/>
    <col min="14099" max="14099" width="33" style="3" customWidth="1"/>
    <col min="14100" max="14343" width="11.42578125" style="3"/>
    <col min="14344" max="14344" width="4.7109375" style="3" customWidth="1"/>
    <col min="14345" max="14345" width="11" style="3" customWidth="1"/>
    <col min="14346" max="14346" width="24.85546875" style="3" customWidth="1"/>
    <col min="14347" max="14347" width="11.28515625" style="3" customWidth="1"/>
    <col min="14348" max="14348" width="19.5703125" style="3" customWidth="1"/>
    <col min="14349" max="14349" width="32.140625" style="3" customWidth="1"/>
    <col min="14350" max="14350" width="19.42578125" style="3" customWidth="1"/>
    <col min="14351" max="14351" width="13.7109375" style="3" customWidth="1"/>
    <col min="14352" max="14352" width="33.42578125" style="3" customWidth="1"/>
    <col min="14353" max="14353" width="39.28515625" style="3" customWidth="1"/>
    <col min="14354" max="14354" width="8.140625" style="3" customWidth="1"/>
    <col min="14355" max="14355" width="33" style="3" customWidth="1"/>
    <col min="14356" max="14599" width="11.42578125" style="3"/>
    <col min="14600" max="14600" width="4.7109375" style="3" customWidth="1"/>
    <col min="14601" max="14601" width="11" style="3" customWidth="1"/>
    <col min="14602" max="14602" width="24.85546875" style="3" customWidth="1"/>
    <col min="14603" max="14603" width="11.28515625" style="3" customWidth="1"/>
    <col min="14604" max="14604" width="19.5703125" style="3" customWidth="1"/>
    <col min="14605" max="14605" width="32.140625" style="3" customWidth="1"/>
    <col min="14606" max="14606" width="19.42578125" style="3" customWidth="1"/>
    <col min="14607" max="14607" width="13.7109375" style="3" customWidth="1"/>
    <col min="14608" max="14608" width="33.42578125" style="3" customWidth="1"/>
    <col min="14609" max="14609" width="39.28515625" style="3" customWidth="1"/>
    <col min="14610" max="14610" width="8.140625" style="3" customWidth="1"/>
    <col min="14611" max="14611" width="33" style="3" customWidth="1"/>
    <col min="14612" max="14855" width="11.42578125" style="3"/>
    <col min="14856" max="14856" width="4.7109375" style="3" customWidth="1"/>
    <col min="14857" max="14857" width="11" style="3" customWidth="1"/>
    <col min="14858" max="14858" width="24.85546875" style="3" customWidth="1"/>
    <col min="14859" max="14859" width="11.28515625" style="3" customWidth="1"/>
    <col min="14860" max="14860" width="19.5703125" style="3" customWidth="1"/>
    <col min="14861" max="14861" width="32.140625" style="3" customWidth="1"/>
    <col min="14862" max="14862" width="19.42578125" style="3" customWidth="1"/>
    <col min="14863" max="14863" width="13.7109375" style="3" customWidth="1"/>
    <col min="14864" max="14864" width="33.42578125" style="3" customWidth="1"/>
    <col min="14865" max="14865" width="39.28515625" style="3" customWidth="1"/>
    <col min="14866" max="14866" width="8.140625" style="3" customWidth="1"/>
    <col min="14867" max="14867" width="33" style="3" customWidth="1"/>
    <col min="14868" max="15111" width="11.42578125" style="3"/>
    <col min="15112" max="15112" width="4.7109375" style="3" customWidth="1"/>
    <col min="15113" max="15113" width="11" style="3" customWidth="1"/>
    <col min="15114" max="15114" width="24.85546875" style="3" customWidth="1"/>
    <col min="15115" max="15115" width="11.28515625" style="3" customWidth="1"/>
    <col min="15116" max="15116" width="19.5703125" style="3" customWidth="1"/>
    <col min="15117" max="15117" width="32.140625" style="3" customWidth="1"/>
    <col min="15118" max="15118" width="19.42578125" style="3" customWidth="1"/>
    <col min="15119" max="15119" width="13.7109375" style="3" customWidth="1"/>
    <col min="15120" max="15120" width="33.42578125" style="3" customWidth="1"/>
    <col min="15121" max="15121" width="39.28515625" style="3" customWidth="1"/>
    <col min="15122" max="15122" width="8.140625" style="3" customWidth="1"/>
    <col min="15123" max="15123" width="33" style="3" customWidth="1"/>
    <col min="15124" max="15367" width="11.42578125" style="3"/>
    <col min="15368" max="15368" width="4.7109375" style="3" customWidth="1"/>
    <col min="15369" max="15369" width="11" style="3" customWidth="1"/>
    <col min="15370" max="15370" width="24.85546875" style="3" customWidth="1"/>
    <col min="15371" max="15371" width="11.28515625" style="3" customWidth="1"/>
    <col min="15372" max="15372" width="19.5703125" style="3" customWidth="1"/>
    <col min="15373" max="15373" width="32.140625" style="3" customWidth="1"/>
    <col min="15374" max="15374" width="19.42578125" style="3" customWidth="1"/>
    <col min="15375" max="15375" width="13.7109375" style="3" customWidth="1"/>
    <col min="15376" max="15376" width="33.42578125" style="3" customWidth="1"/>
    <col min="15377" max="15377" width="39.28515625" style="3" customWidth="1"/>
    <col min="15378" max="15378" width="8.140625" style="3" customWidth="1"/>
    <col min="15379" max="15379" width="33" style="3" customWidth="1"/>
    <col min="15380" max="15623" width="11.42578125" style="3"/>
    <col min="15624" max="15624" width="4.7109375" style="3" customWidth="1"/>
    <col min="15625" max="15625" width="11" style="3" customWidth="1"/>
    <col min="15626" max="15626" width="24.85546875" style="3" customWidth="1"/>
    <col min="15627" max="15627" width="11.28515625" style="3" customWidth="1"/>
    <col min="15628" max="15628" width="19.5703125" style="3" customWidth="1"/>
    <col min="15629" max="15629" width="32.140625" style="3" customWidth="1"/>
    <col min="15630" max="15630" width="19.42578125" style="3" customWidth="1"/>
    <col min="15631" max="15631" width="13.7109375" style="3" customWidth="1"/>
    <col min="15632" max="15632" width="33.42578125" style="3" customWidth="1"/>
    <col min="15633" max="15633" width="39.28515625" style="3" customWidth="1"/>
    <col min="15634" max="15634" width="8.140625" style="3" customWidth="1"/>
    <col min="15635" max="15635" width="33" style="3" customWidth="1"/>
    <col min="15636" max="15879" width="11.42578125" style="3"/>
    <col min="15880" max="15880" width="4.7109375" style="3" customWidth="1"/>
    <col min="15881" max="15881" width="11" style="3" customWidth="1"/>
    <col min="15882" max="15882" width="24.85546875" style="3" customWidth="1"/>
    <col min="15883" max="15883" width="11.28515625" style="3" customWidth="1"/>
    <col min="15884" max="15884" width="19.5703125" style="3" customWidth="1"/>
    <col min="15885" max="15885" width="32.140625" style="3" customWidth="1"/>
    <col min="15886" max="15886" width="19.42578125" style="3" customWidth="1"/>
    <col min="15887" max="15887" width="13.7109375" style="3" customWidth="1"/>
    <col min="15888" max="15888" width="33.42578125" style="3" customWidth="1"/>
    <col min="15889" max="15889" width="39.28515625" style="3" customWidth="1"/>
    <col min="15890" max="15890" width="8.140625" style="3" customWidth="1"/>
    <col min="15891" max="15891" width="33" style="3" customWidth="1"/>
    <col min="15892" max="16135" width="11.42578125" style="3"/>
    <col min="16136" max="16136" width="4.7109375" style="3" customWidth="1"/>
    <col min="16137" max="16137" width="11" style="3" customWidth="1"/>
    <col min="16138" max="16138" width="24.85546875" style="3" customWidth="1"/>
    <col min="16139" max="16139" width="11.28515625" style="3" customWidth="1"/>
    <col min="16140" max="16140" width="19.5703125" style="3" customWidth="1"/>
    <col min="16141" max="16141" width="32.140625" style="3" customWidth="1"/>
    <col min="16142" max="16142" width="19.42578125" style="3" customWidth="1"/>
    <col min="16143" max="16143" width="13.7109375" style="3" customWidth="1"/>
    <col min="16144" max="16144" width="33.42578125" style="3" customWidth="1"/>
    <col min="16145" max="16145" width="39.28515625" style="3" customWidth="1"/>
    <col min="16146" max="16146" width="8.140625" style="3" customWidth="1"/>
    <col min="16147" max="16147" width="33" style="3" customWidth="1"/>
    <col min="16148" max="16384" width="11.42578125" style="3"/>
  </cols>
  <sheetData>
    <row r="1" spans="1:30" s="5" customFormat="1" x14ac:dyDescent="0.3">
      <c r="A1" s="225" t="s">
        <v>95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D1" s="119">
        <f>COUNTA(C:C)-1</f>
        <v>21</v>
      </c>
    </row>
    <row r="2" spans="1:30" ht="17.25" thickBot="1" x14ac:dyDescent="0.35">
      <c r="A2" s="225" t="s">
        <v>113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D2" s="1" t="str">
        <f>IF(RIGHT(LEFT(A2,FIND("-",A2)+1),1)="P","PLANTA","OCASIONAL")</f>
        <v>PLANTA</v>
      </c>
    </row>
    <row r="3" spans="1:30" s="1" customFormat="1" ht="13.5" customHeight="1" thickBot="1" x14ac:dyDescent="0.25">
      <c r="A3" s="229" t="s">
        <v>93</v>
      </c>
      <c r="B3" s="219" t="s">
        <v>91</v>
      </c>
      <c r="C3" s="219" t="s">
        <v>92</v>
      </c>
      <c r="D3" s="219" t="s">
        <v>89</v>
      </c>
      <c r="E3" s="219" t="s">
        <v>90</v>
      </c>
      <c r="F3" s="176"/>
      <c r="G3" s="219" t="s">
        <v>0</v>
      </c>
      <c r="H3" s="219" t="s">
        <v>1</v>
      </c>
      <c r="I3" s="219" t="s">
        <v>2</v>
      </c>
      <c r="J3" s="222" t="s">
        <v>3</v>
      </c>
      <c r="K3" s="222" t="s">
        <v>102</v>
      </c>
      <c r="L3" s="232" t="s">
        <v>4</v>
      </c>
      <c r="M3" s="233"/>
      <c r="N3" s="233"/>
      <c r="O3" s="234"/>
      <c r="P3" s="219" t="s">
        <v>5</v>
      </c>
      <c r="Q3" s="219" t="s">
        <v>88</v>
      </c>
      <c r="R3" s="222" t="s">
        <v>97</v>
      </c>
      <c r="S3" s="222" t="s">
        <v>98</v>
      </c>
      <c r="T3" s="219" t="s">
        <v>6</v>
      </c>
      <c r="U3" s="227" t="s">
        <v>16</v>
      </c>
      <c r="V3" s="227" t="s">
        <v>17</v>
      </c>
      <c r="W3" s="227" t="s">
        <v>18</v>
      </c>
      <c r="X3" s="227" t="s">
        <v>19</v>
      </c>
      <c r="Y3" s="227" t="s">
        <v>20</v>
      </c>
      <c r="Z3" s="227" t="s">
        <v>21</v>
      </c>
      <c r="AA3" s="227" t="s">
        <v>22</v>
      </c>
      <c r="AB3" s="222" t="s">
        <v>94</v>
      </c>
    </row>
    <row r="4" spans="1:30" s="1" customFormat="1" ht="15.75" customHeight="1" thickBot="1" x14ac:dyDescent="0.25">
      <c r="A4" s="230"/>
      <c r="B4" s="220"/>
      <c r="C4" s="220"/>
      <c r="D4" s="220"/>
      <c r="E4" s="220"/>
      <c r="F4" s="177"/>
      <c r="G4" s="220"/>
      <c r="H4" s="220"/>
      <c r="I4" s="220"/>
      <c r="J4" s="223"/>
      <c r="K4" s="223"/>
      <c r="L4" s="222" t="s">
        <v>7</v>
      </c>
      <c r="M4" s="121"/>
      <c r="N4" s="121" t="s">
        <v>8</v>
      </c>
      <c r="O4" s="122"/>
      <c r="P4" s="220"/>
      <c r="Q4" s="220"/>
      <c r="R4" s="223"/>
      <c r="S4" s="223"/>
      <c r="T4" s="220"/>
      <c r="U4" s="228"/>
      <c r="V4" s="228"/>
      <c r="W4" s="228"/>
      <c r="X4" s="228"/>
      <c r="Y4" s="228"/>
      <c r="Z4" s="228"/>
      <c r="AA4" s="228"/>
      <c r="AB4" s="223"/>
    </row>
    <row r="5" spans="1:30" s="1" customFormat="1" ht="13.5" customHeight="1" thickBot="1" x14ac:dyDescent="0.25">
      <c r="A5" s="231"/>
      <c r="B5" s="221"/>
      <c r="C5" s="221"/>
      <c r="D5" s="221"/>
      <c r="E5" s="221"/>
      <c r="F5" s="178"/>
      <c r="G5" s="221"/>
      <c r="H5" s="221"/>
      <c r="I5" s="221"/>
      <c r="J5" s="224"/>
      <c r="K5" s="224"/>
      <c r="L5" s="224"/>
      <c r="M5" s="122" t="s">
        <v>85</v>
      </c>
      <c r="N5" s="123" t="s">
        <v>86</v>
      </c>
      <c r="O5" s="123" t="s">
        <v>87</v>
      </c>
      <c r="P5" s="221"/>
      <c r="Q5" s="221"/>
      <c r="R5" s="224"/>
      <c r="S5" s="224"/>
      <c r="T5" s="221"/>
      <c r="U5" s="228"/>
      <c r="V5" s="228"/>
      <c r="W5" s="228"/>
      <c r="X5" s="228"/>
      <c r="Y5" s="228"/>
      <c r="Z5" s="228"/>
      <c r="AA5" s="228"/>
      <c r="AB5" s="224"/>
    </row>
    <row r="6" spans="1:30" s="1" customFormat="1" ht="51" x14ac:dyDescent="0.2">
      <c r="A6" s="126">
        <v>1</v>
      </c>
      <c r="B6" s="129" t="s">
        <v>99</v>
      </c>
      <c r="C6" s="120">
        <v>17689370</v>
      </c>
      <c r="D6" s="120" t="s">
        <v>105</v>
      </c>
      <c r="E6" s="120" t="s">
        <v>106</v>
      </c>
      <c r="F6" s="120" t="str">
        <f>CONCATENATE(D6," ",E6)</f>
        <v>ZAPATA ORTIZ CESAR AUGUSTO</v>
      </c>
      <c r="G6" s="120" t="s">
        <v>107</v>
      </c>
      <c r="H6" s="150" t="s">
        <v>108</v>
      </c>
      <c r="I6" s="120" t="s">
        <v>109</v>
      </c>
      <c r="J6" s="120" t="s">
        <v>101</v>
      </c>
      <c r="K6" s="120" t="s">
        <v>103</v>
      </c>
      <c r="L6" s="120" t="s">
        <v>110</v>
      </c>
      <c r="M6" s="120" t="s">
        <v>111</v>
      </c>
      <c r="N6" s="120" t="s">
        <v>112</v>
      </c>
      <c r="O6" s="120" t="s">
        <v>100</v>
      </c>
      <c r="P6" s="120">
        <v>50</v>
      </c>
      <c r="Q6" s="120" t="s">
        <v>104</v>
      </c>
      <c r="R6" s="125">
        <v>0</v>
      </c>
      <c r="S6" s="125">
        <v>0</v>
      </c>
      <c r="T6" s="124"/>
      <c r="U6" s="127"/>
      <c r="V6" s="148"/>
      <c r="W6" s="148"/>
      <c r="X6" s="148"/>
      <c r="Y6" s="148"/>
      <c r="Z6" s="148"/>
      <c r="AA6" s="148"/>
      <c r="AB6" s="149"/>
    </row>
    <row r="7" spans="1:30" s="2" customFormat="1" ht="38.25" x14ac:dyDescent="0.2">
      <c r="A7" s="128">
        <v>2</v>
      </c>
      <c r="B7" s="129" t="s">
        <v>99</v>
      </c>
      <c r="C7" s="120">
        <v>14701800</v>
      </c>
      <c r="D7" s="120" t="s">
        <v>114</v>
      </c>
      <c r="E7" s="120" t="s">
        <v>115</v>
      </c>
      <c r="F7" s="120" t="str">
        <f t="shared" ref="F7:F26" si="0">CONCATENATE(D7," ",E7)</f>
        <v>VELEZ TERRANOVA OSCAR MAURICIO</v>
      </c>
      <c r="G7" s="120" t="s">
        <v>116</v>
      </c>
      <c r="H7" s="150" t="s">
        <v>117</v>
      </c>
      <c r="I7" s="120" t="s">
        <v>118</v>
      </c>
      <c r="J7" s="120" t="s">
        <v>119</v>
      </c>
      <c r="K7" s="120"/>
      <c r="L7" s="120" t="s">
        <v>120</v>
      </c>
      <c r="M7" s="120" t="s">
        <v>100</v>
      </c>
      <c r="N7" s="120" t="s">
        <v>121</v>
      </c>
      <c r="O7" s="120" t="s">
        <v>122</v>
      </c>
      <c r="P7" s="120">
        <v>134</v>
      </c>
      <c r="Q7" s="120" t="s">
        <v>104</v>
      </c>
      <c r="R7" s="125">
        <v>0</v>
      </c>
      <c r="S7" s="125">
        <v>0</v>
      </c>
      <c r="T7" s="125"/>
      <c r="U7" s="128"/>
      <c r="V7" s="129"/>
      <c r="W7" s="129"/>
      <c r="X7" s="129"/>
      <c r="Y7" s="129"/>
      <c r="Z7" s="129"/>
      <c r="AA7" s="129"/>
      <c r="AB7" s="130"/>
    </row>
    <row r="8" spans="1:30" s="2" customFormat="1" ht="38.25" x14ac:dyDescent="0.2">
      <c r="A8" s="128">
        <v>3</v>
      </c>
      <c r="B8" s="129" t="s">
        <v>99</v>
      </c>
      <c r="C8" s="120">
        <v>93358167</v>
      </c>
      <c r="D8" s="120" t="s">
        <v>123</v>
      </c>
      <c r="E8" s="120" t="s">
        <v>124</v>
      </c>
      <c r="F8" s="120" t="str">
        <f t="shared" si="0"/>
        <v>RODRIGUEZ ORTIZ HARVY</v>
      </c>
      <c r="G8" s="120" t="s">
        <v>125</v>
      </c>
      <c r="H8" s="150" t="s">
        <v>126</v>
      </c>
      <c r="I8" s="120" t="s">
        <v>127</v>
      </c>
      <c r="J8" s="120" t="s">
        <v>128</v>
      </c>
      <c r="K8" s="120" t="s">
        <v>129</v>
      </c>
      <c r="L8" s="120" t="s">
        <v>130</v>
      </c>
      <c r="M8" s="120" t="s">
        <v>100</v>
      </c>
      <c r="N8" s="120" t="s">
        <v>131</v>
      </c>
      <c r="O8" s="120" t="s">
        <v>100</v>
      </c>
      <c r="P8" s="120">
        <v>122</v>
      </c>
      <c r="Q8" s="120" t="s">
        <v>104</v>
      </c>
      <c r="R8" s="125">
        <v>0</v>
      </c>
      <c r="S8" s="125">
        <v>0</v>
      </c>
      <c r="T8" s="125"/>
      <c r="U8" s="128"/>
      <c r="V8" s="129"/>
      <c r="W8" s="129"/>
      <c r="X8" s="129"/>
      <c r="Y8" s="129"/>
      <c r="Z8" s="129"/>
      <c r="AA8" s="129"/>
      <c r="AB8" s="130"/>
    </row>
    <row r="9" spans="1:30" s="2" customFormat="1" ht="76.5" x14ac:dyDescent="0.2">
      <c r="A9" s="128">
        <v>4</v>
      </c>
      <c r="B9" s="129" t="s">
        <v>99</v>
      </c>
      <c r="C9" s="120">
        <v>80155170</v>
      </c>
      <c r="D9" s="120" t="s">
        <v>132</v>
      </c>
      <c r="E9" s="120" t="s">
        <v>133</v>
      </c>
      <c r="F9" s="120" t="str">
        <f t="shared" si="0"/>
        <v>MORENO SANDOVAL JOHN ALEXANDER</v>
      </c>
      <c r="G9" s="120" t="s">
        <v>134</v>
      </c>
      <c r="H9" s="150" t="s">
        <v>135</v>
      </c>
      <c r="I9" s="120" t="s">
        <v>136</v>
      </c>
      <c r="J9" s="120" t="s">
        <v>137</v>
      </c>
      <c r="K9" s="120"/>
      <c r="L9" s="120" t="s">
        <v>138</v>
      </c>
      <c r="M9" s="120" t="s">
        <v>139</v>
      </c>
      <c r="N9" s="120" t="s">
        <v>140</v>
      </c>
      <c r="O9" s="120" t="s">
        <v>100</v>
      </c>
      <c r="P9" s="120" t="s">
        <v>100</v>
      </c>
      <c r="Q9" s="120" t="s">
        <v>104</v>
      </c>
      <c r="R9" s="125">
        <v>0</v>
      </c>
      <c r="S9" s="125">
        <v>0</v>
      </c>
      <c r="T9" s="125"/>
      <c r="U9" s="128"/>
      <c r="V9" s="129"/>
      <c r="W9" s="129"/>
      <c r="X9" s="129"/>
      <c r="Y9" s="129"/>
      <c r="Z9" s="129"/>
      <c r="AA9" s="129"/>
      <c r="AB9" s="130"/>
    </row>
    <row r="10" spans="1:30" s="2" customFormat="1" ht="38.25" x14ac:dyDescent="0.2">
      <c r="A10" s="128">
        <v>5</v>
      </c>
      <c r="B10" s="129" t="s">
        <v>99</v>
      </c>
      <c r="C10" s="120">
        <v>80843172</v>
      </c>
      <c r="D10" s="120" t="s">
        <v>141</v>
      </c>
      <c r="E10" s="120" t="s">
        <v>142</v>
      </c>
      <c r="F10" s="120" t="str">
        <f t="shared" si="0"/>
        <v>CUERVO VIVAS WILMER ALFONSO</v>
      </c>
      <c r="G10" s="120" t="s">
        <v>143</v>
      </c>
      <c r="H10" s="150" t="s">
        <v>144</v>
      </c>
      <c r="I10" s="120" t="s">
        <v>145</v>
      </c>
      <c r="J10" s="120" t="s">
        <v>146</v>
      </c>
      <c r="K10" s="120" t="s">
        <v>147</v>
      </c>
      <c r="L10" s="120" t="s">
        <v>148</v>
      </c>
      <c r="M10" s="120" t="s">
        <v>149</v>
      </c>
      <c r="N10" s="120" t="s">
        <v>150</v>
      </c>
      <c r="O10" s="120" t="s">
        <v>100</v>
      </c>
      <c r="P10" s="120" t="s">
        <v>100</v>
      </c>
      <c r="Q10" s="120" t="s">
        <v>104</v>
      </c>
      <c r="R10" s="125">
        <v>0</v>
      </c>
      <c r="S10" s="125">
        <v>0</v>
      </c>
      <c r="T10" s="125"/>
      <c r="U10" s="128"/>
      <c r="V10" s="129"/>
      <c r="W10" s="129"/>
      <c r="X10" s="129"/>
      <c r="Y10" s="129"/>
      <c r="Z10" s="129"/>
      <c r="AA10" s="129"/>
      <c r="AB10" s="130"/>
    </row>
    <row r="11" spans="1:30" s="1" customFormat="1" ht="38.25" x14ac:dyDescent="0.2">
      <c r="A11" s="128">
        <v>6</v>
      </c>
      <c r="B11" s="129" t="s">
        <v>99</v>
      </c>
      <c r="C11" s="120">
        <v>82391073</v>
      </c>
      <c r="D11" s="120" t="s">
        <v>151</v>
      </c>
      <c r="E11" s="120" t="s">
        <v>106</v>
      </c>
      <c r="F11" s="120" t="str">
        <f t="shared" si="0"/>
        <v>TALERO URREGO CESAR AUGUSTO</v>
      </c>
      <c r="G11" s="120" t="s">
        <v>152</v>
      </c>
      <c r="H11" s="150" t="s">
        <v>153</v>
      </c>
      <c r="I11" s="120" t="s">
        <v>154</v>
      </c>
      <c r="J11" s="120"/>
      <c r="K11" s="120"/>
      <c r="L11" s="120" t="s">
        <v>155</v>
      </c>
      <c r="M11" s="120" t="s">
        <v>100</v>
      </c>
      <c r="N11" s="120" t="s">
        <v>156</v>
      </c>
      <c r="O11" s="120" t="s">
        <v>100</v>
      </c>
      <c r="P11" s="120">
        <v>152</v>
      </c>
      <c r="Q11" s="120" t="s">
        <v>104</v>
      </c>
      <c r="R11" s="125">
        <v>0</v>
      </c>
      <c r="S11" s="125">
        <v>0</v>
      </c>
      <c r="T11" s="125"/>
      <c r="U11" s="131"/>
      <c r="V11" s="132"/>
      <c r="W11" s="132"/>
      <c r="X11" s="132"/>
      <c r="Y11" s="132"/>
      <c r="Z11" s="132"/>
      <c r="AA11" s="132"/>
      <c r="AB11" s="133"/>
    </row>
    <row r="12" spans="1:30" s="2" customFormat="1" ht="38.25" x14ac:dyDescent="0.2">
      <c r="A12" s="128">
        <v>7</v>
      </c>
      <c r="B12" s="129" t="s">
        <v>99</v>
      </c>
      <c r="C12" s="120">
        <v>80851492</v>
      </c>
      <c r="D12" s="120" t="s">
        <v>157</v>
      </c>
      <c r="E12" s="120" t="s">
        <v>158</v>
      </c>
      <c r="F12" s="120" t="str">
        <f t="shared" si="0"/>
        <v>DIAZ AVILA VICENTE ALFONSO</v>
      </c>
      <c r="G12" s="120" t="s">
        <v>159</v>
      </c>
      <c r="H12" s="120" t="s">
        <v>160</v>
      </c>
      <c r="I12" s="120" t="s">
        <v>161</v>
      </c>
      <c r="J12" s="120" t="s">
        <v>128</v>
      </c>
      <c r="K12" s="120" t="s">
        <v>129</v>
      </c>
      <c r="L12" s="120" t="s">
        <v>162</v>
      </c>
      <c r="M12" s="120" t="s">
        <v>100</v>
      </c>
      <c r="N12" s="120" t="s">
        <v>163</v>
      </c>
      <c r="O12" s="120" t="s">
        <v>100</v>
      </c>
      <c r="P12" s="120">
        <v>102</v>
      </c>
      <c r="Q12" s="120" t="s">
        <v>104</v>
      </c>
      <c r="R12" s="125">
        <v>0</v>
      </c>
      <c r="S12" s="125">
        <v>0</v>
      </c>
      <c r="T12" s="125"/>
      <c r="U12" s="128"/>
      <c r="V12" s="129"/>
      <c r="W12" s="129"/>
      <c r="X12" s="129"/>
      <c r="Y12" s="129"/>
      <c r="Z12" s="129"/>
      <c r="AA12" s="129"/>
      <c r="AB12" s="130"/>
    </row>
    <row r="13" spans="1:30" s="2" customFormat="1" ht="38.25" x14ac:dyDescent="0.2">
      <c r="A13" s="128">
        <v>8</v>
      </c>
      <c r="B13" s="129" t="s">
        <v>99</v>
      </c>
      <c r="C13" s="120">
        <v>75082857</v>
      </c>
      <c r="D13" s="120" t="s">
        <v>164</v>
      </c>
      <c r="E13" s="120" t="s">
        <v>165</v>
      </c>
      <c r="F13" s="120" t="str">
        <f t="shared" si="0"/>
        <v>ANGEL BOTERO SANTIAGO</v>
      </c>
      <c r="G13" s="120">
        <v>3136494654</v>
      </c>
      <c r="H13" s="150" t="s">
        <v>166</v>
      </c>
      <c r="I13" s="120" t="s">
        <v>167</v>
      </c>
      <c r="J13" s="120" t="s">
        <v>168</v>
      </c>
      <c r="K13" s="120"/>
      <c r="L13" s="120" t="s">
        <v>169</v>
      </c>
      <c r="M13" s="120" t="s">
        <v>100</v>
      </c>
      <c r="N13" s="120" t="s">
        <v>170</v>
      </c>
      <c r="O13" s="120" t="s">
        <v>100</v>
      </c>
      <c r="P13" s="120" t="s">
        <v>100</v>
      </c>
      <c r="Q13" s="120" t="s">
        <v>104</v>
      </c>
      <c r="R13" s="125">
        <v>0</v>
      </c>
      <c r="S13" s="125">
        <v>0</v>
      </c>
      <c r="T13" s="125"/>
      <c r="U13" s="128"/>
      <c r="V13" s="129"/>
      <c r="W13" s="129"/>
      <c r="X13" s="129"/>
      <c r="Y13" s="129"/>
      <c r="Z13" s="129"/>
      <c r="AA13" s="129"/>
      <c r="AB13" s="130"/>
    </row>
    <row r="14" spans="1:30" s="2" customFormat="1" ht="38.25" x14ac:dyDescent="0.2">
      <c r="A14" s="128">
        <v>9</v>
      </c>
      <c r="B14" s="129" t="s">
        <v>99</v>
      </c>
      <c r="C14" s="120">
        <v>65773376</v>
      </c>
      <c r="D14" s="120" t="s">
        <v>171</v>
      </c>
      <c r="E14" s="120" t="s">
        <v>172</v>
      </c>
      <c r="F14" s="120" t="str">
        <f t="shared" si="0"/>
        <v>CARDENAS VILLARRAGA PAULA ANDREA</v>
      </c>
      <c r="G14" s="120">
        <v>3006282660</v>
      </c>
      <c r="H14" s="120" t="s">
        <v>173</v>
      </c>
      <c r="I14" s="120" t="s">
        <v>174</v>
      </c>
      <c r="J14" s="120" t="s">
        <v>168</v>
      </c>
      <c r="K14" s="120"/>
      <c r="L14" s="120" t="s">
        <v>175</v>
      </c>
      <c r="M14" s="120" t="s">
        <v>100</v>
      </c>
      <c r="N14" s="120" t="s">
        <v>176</v>
      </c>
      <c r="O14" s="120" t="s">
        <v>100</v>
      </c>
      <c r="P14" s="120">
        <v>84</v>
      </c>
      <c r="Q14" s="120" t="s">
        <v>104</v>
      </c>
      <c r="R14" s="125">
        <v>0</v>
      </c>
      <c r="S14" s="125">
        <v>0</v>
      </c>
      <c r="T14" s="125"/>
      <c r="U14" s="128"/>
      <c r="V14" s="129"/>
      <c r="W14" s="129"/>
      <c r="X14" s="129"/>
      <c r="Y14" s="129"/>
      <c r="Z14" s="129"/>
      <c r="AA14" s="129"/>
      <c r="AB14" s="130"/>
    </row>
    <row r="15" spans="1:30" s="2" customFormat="1" ht="53.25" customHeight="1" x14ac:dyDescent="0.2">
      <c r="A15" s="128">
        <v>10</v>
      </c>
      <c r="B15" s="129" t="s">
        <v>99</v>
      </c>
      <c r="C15" s="120">
        <v>53066520</v>
      </c>
      <c r="D15" s="120" t="s">
        <v>177</v>
      </c>
      <c r="E15" s="120" t="s">
        <v>178</v>
      </c>
      <c r="F15" s="120" t="str">
        <f t="shared" si="0"/>
        <v>BARRETO CRUZ OLGA TERESA</v>
      </c>
      <c r="G15" s="120" t="s">
        <v>179</v>
      </c>
      <c r="H15" s="150" t="s">
        <v>180</v>
      </c>
      <c r="I15" s="120" t="s">
        <v>100</v>
      </c>
      <c r="J15" s="120" t="s">
        <v>128</v>
      </c>
      <c r="K15" s="120" t="s">
        <v>129</v>
      </c>
      <c r="L15" s="120" t="s">
        <v>181</v>
      </c>
      <c r="M15" s="120" t="s">
        <v>100</v>
      </c>
      <c r="N15" s="120" t="s">
        <v>182</v>
      </c>
      <c r="O15" s="120" t="s">
        <v>100</v>
      </c>
      <c r="P15" s="120">
        <v>63</v>
      </c>
      <c r="Q15" s="120" t="s">
        <v>104</v>
      </c>
      <c r="R15" s="125">
        <v>0</v>
      </c>
      <c r="S15" s="125">
        <v>0</v>
      </c>
      <c r="T15" s="125"/>
      <c r="U15" s="128"/>
      <c r="V15" s="129"/>
      <c r="W15" s="129"/>
      <c r="X15" s="129"/>
      <c r="Y15" s="129"/>
      <c r="Z15" s="129"/>
      <c r="AA15" s="129"/>
      <c r="AB15" s="130"/>
    </row>
    <row r="16" spans="1:30" s="1" customFormat="1" ht="76.5" x14ac:dyDescent="0.2">
      <c r="A16" s="128">
        <v>11</v>
      </c>
      <c r="B16" s="129" t="s">
        <v>99</v>
      </c>
      <c r="C16" s="120">
        <v>67023358</v>
      </c>
      <c r="D16" s="120" t="s">
        <v>183</v>
      </c>
      <c r="E16" s="120" t="s">
        <v>184</v>
      </c>
      <c r="F16" s="120" t="str">
        <f t="shared" si="0"/>
        <v>HERNANDEZ ERIKA ANDREA</v>
      </c>
      <c r="G16" s="120">
        <v>3207720399</v>
      </c>
      <c r="H16" s="150" t="s">
        <v>185</v>
      </c>
      <c r="I16" s="120" t="s">
        <v>186</v>
      </c>
      <c r="J16" s="120" t="s">
        <v>187</v>
      </c>
      <c r="K16" s="120"/>
      <c r="L16" s="120" t="s">
        <v>188</v>
      </c>
      <c r="M16" s="120" t="s">
        <v>100</v>
      </c>
      <c r="N16" s="120" t="s">
        <v>189</v>
      </c>
      <c r="O16" s="120" t="s">
        <v>100</v>
      </c>
      <c r="P16" s="120">
        <v>91</v>
      </c>
      <c r="Q16" s="120" t="s">
        <v>104</v>
      </c>
      <c r="R16" s="125">
        <v>0</v>
      </c>
      <c r="S16" s="125">
        <v>0</v>
      </c>
      <c r="T16" s="125"/>
      <c r="U16" s="131"/>
      <c r="V16" s="132"/>
      <c r="W16" s="132"/>
      <c r="X16" s="132"/>
      <c r="Y16" s="132"/>
      <c r="Z16" s="132"/>
      <c r="AA16" s="132"/>
      <c r="AB16" s="133"/>
    </row>
    <row r="17" spans="1:28" s="2" customFormat="1" ht="63.75" x14ac:dyDescent="0.2">
      <c r="A17" s="128">
        <v>12</v>
      </c>
      <c r="B17" s="129" t="s">
        <v>99</v>
      </c>
      <c r="C17" s="120">
        <v>39568658</v>
      </c>
      <c r="D17" s="120" t="s">
        <v>190</v>
      </c>
      <c r="E17" s="120" t="s">
        <v>191</v>
      </c>
      <c r="F17" s="120" t="str">
        <f t="shared" si="0"/>
        <v>BERNAL RUIZ HEISSA IBETTE</v>
      </c>
      <c r="G17" s="120">
        <v>3002109707</v>
      </c>
      <c r="H17" s="150" t="s">
        <v>192</v>
      </c>
      <c r="I17" s="120" t="s">
        <v>193</v>
      </c>
      <c r="J17" s="120" t="s">
        <v>128</v>
      </c>
      <c r="K17" s="120" t="s">
        <v>129</v>
      </c>
      <c r="L17" s="120" t="s">
        <v>194</v>
      </c>
      <c r="M17" s="120" t="s">
        <v>195</v>
      </c>
      <c r="N17" s="120" t="s">
        <v>196</v>
      </c>
      <c r="O17" s="120" t="s">
        <v>100</v>
      </c>
      <c r="P17" s="120">
        <v>83</v>
      </c>
      <c r="Q17" s="120" t="s">
        <v>104</v>
      </c>
      <c r="R17" s="125">
        <v>0</v>
      </c>
      <c r="S17" s="125">
        <v>0</v>
      </c>
      <c r="T17" s="125"/>
      <c r="U17" s="128"/>
      <c r="V17" s="129"/>
      <c r="W17" s="129"/>
      <c r="X17" s="129"/>
      <c r="Y17" s="129"/>
      <c r="Z17" s="129"/>
      <c r="AA17" s="129"/>
      <c r="AB17" s="130"/>
    </row>
    <row r="18" spans="1:28" s="2" customFormat="1" ht="38.25" x14ac:dyDescent="0.2">
      <c r="A18" s="128">
        <v>13</v>
      </c>
      <c r="B18" s="129" t="s">
        <v>99</v>
      </c>
      <c r="C18" s="120">
        <v>14138610</v>
      </c>
      <c r="D18" s="120" t="s">
        <v>197</v>
      </c>
      <c r="E18" s="120" t="s">
        <v>198</v>
      </c>
      <c r="F18" s="120" t="str">
        <f t="shared" si="0"/>
        <v>PIÑEROS VARON ROBERTO</v>
      </c>
      <c r="G18" s="120">
        <v>3123324556</v>
      </c>
      <c r="H18" s="150" t="s">
        <v>199</v>
      </c>
      <c r="I18" s="120" t="s">
        <v>200</v>
      </c>
      <c r="J18" s="120" t="s">
        <v>128</v>
      </c>
      <c r="K18" s="120" t="s">
        <v>129</v>
      </c>
      <c r="L18" s="120" t="s">
        <v>201</v>
      </c>
      <c r="M18" s="120" t="s">
        <v>100</v>
      </c>
      <c r="N18" s="120" t="s">
        <v>202</v>
      </c>
      <c r="O18" s="120" t="s">
        <v>100</v>
      </c>
      <c r="P18" s="120" t="s">
        <v>100</v>
      </c>
      <c r="Q18" s="120" t="s">
        <v>104</v>
      </c>
      <c r="R18" s="125">
        <v>4</v>
      </c>
      <c r="S18" s="125">
        <v>0</v>
      </c>
      <c r="T18" s="125"/>
      <c r="U18" s="128"/>
      <c r="V18" s="129"/>
      <c r="W18" s="129"/>
      <c r="X18" s="129"/>
      <c r="Y18" s="129"/>
      <c r="Z18" s="129"/>
      <c r="AA18" s="129"/>
      <c r="AB18" s="130"/>
    </row>
    <row r="19" spans="1:28" s="2" customFormat="1" ht="38.25" x14ac:dyDescent="0.2">
      <c r="A19" s="128">
        <v>14</v>
      </c>
      <c r="B19" s="129" t="s">
        <v>99</v>
      </c>
      <c r="C19" s="120">
        <v>24337560</v>
      </c>
      <c r="D19" s="120" t="s">
        <v>203</v>
      </c>
      <c r="E19" s="120" t="s">
        <v>204</v>
      </c>
      <c r="F19" s="120" t="str">
        <f t="shared" si="0"/>
        <v>CORREA OROZCO ADRIANA</v>
      </c>
      <c r="G19" s="120">
        <v>3103765135</v>
      </c>
      <c r="H19" s="150" t="s">
        <v>205</v>
      </c>
      <c r="I19" s="120" t="s">
        <v>206</v>
      </c>
      <c r="J19" s="120" t="s">
        <v>207</v>
      </c>
      <c r="K19" s="120" t="s">
        <v>220</v>
      </c>
      <c r="L19" s="120" t="s">
        <v>208</v>
      </c>
      <c r="M19" s="120" t="s">
        <v>100</v>
      </c>
      <c r="N19" s="120" t="s">
        <v>209</v>
      </c>
      <c r="O19" s="120" t="s">
        <v>100</v>
      </c>
      <c r="P19" s="120">
        <v>156</v>
      </c>
      <c r="Q19" s="120" t="s">
        <v>104</v>
      </c>
      <c r="R19" s="125">
        <v>0</v>
      </c>
      <c r="S19" s="125">
        <v>0</v>
      </c>
      <c r="T19" s="125"/>
      <c r="U19" s="128"/>
      <c r="V19" s="129"/>
      <c r="W19" s="129"/>
      <c r="X19" s="129"/>
      <c r="Y19" s="129"/>
      <c r="Z19" s="129"/>
      <c r="AA19" s="129"/>
      <c r="AB19" s="130"/>
    </row>
    <row r="20" spans="1:28" s="2" customFormat="1" ht="51" x14ac:dyDescent="0.2">
      <c r="A20" s="128">
        <v>15</v>
      </c>
      <c r="B20" s="129" t="s">
        <v>99</v>
      </c>
      <c r="C20" s="120">
        <v>79861311</v>
      </c>
      <c r="D20" s="120" t="s">
        <v>210</v>
      </c>
      <c r="E20" s="120" t="s">
        <v>211</v>
      </c>
      <c r="F20" s="120" t="str">
        <f t="shared" si="0"/>
        <v>ANZOLA ROZO SEFAIR HUMBERTO</v>
      </c>
      <c r="G20" s="120">
        <v>3143277552</v>
      </c>
      <c r="H20" s="150" t="s">
        <v>212</v>
      </c>
      <c r="I20" s="120" t="s">
        <v>213</v>
      </c>
      <c r="J20" s="120" t="s">
        <v>146</v>
      </c>
      <c r="K20" s="120" t="s">
        <v>147</v>
      </c>
      <c r="L20" s="120" t="s">
        <v>214</v>
      </c>
      <c r="M20" s="120" t="s">
        <v>100</v>
      </c>
      <c r="N20" s="120" t="s">
        <v>215</v>
      </c>
      <c r="O20" s="120" t="s">
        <v>100</v>
      </c>
      <c r="P20" s="120">
        <v>7</v>
      </c>
      <c r="Q20" s="120" t="s">
        <v>104</v>
      </c>
      <c r="R20" s="125">
        <v>0</v>
      </c>
      <c r="S20" s="125">
        <v>0</v>
      </c>
      <c r="T20" s="125"/>
      <c r="U20" s="128"/>
      <c r="V20" s="129"/>
      <c r="W20" s="129"/>
      <c r="X20" s="129"/>
      <c r="Y20" s="129"/>
      <c r="Z20" s="129"/>
      <c r="AA20" s="129"/>
      <c r="AB20" s="130"/>
    </row>
    <row r="21" spans="1:28" s="1" customFormat="1" ht="25.5" x14ac:dyDescent="0.2">
      <c r="A21" s="128">
        <v>16</v>
      </c>
      <c r="B21" s="129" t="s">
        <v>99</v>
      </c>
      <c r="C21" s="120">
        <v>75079820</v>
      </c>
      <c r="D21" s="120" t="s">
        <v>216</v>
      </c>
      <c r="E21" s="120" t="s">
        <v>217</v>
      </c>
      <c r="F21" s="120" t="str">
        <f t="shared" si="0"/>
        <v>GARCIA YATE BERNARDO</v>
      </c>
      <c r="G21" s="120">
        <v>3008183981</v>
      </c>
      <c r="H21" s="150" t="s">
        <v>218</v>
      </c>
      <c r="I21" s="120" t="s">
        <v>219</v>
      </c>
      <c r="J21" s="120" t="s">
        <v>207</v>
      </c>
      <c r="K21" s="120" t="s">
        <v>220</v>
      </c>
      <c r="L21" s="120" t="s">
        <v>221</v>
      </c>
      <c r="M21" s="120" t="s">
        <v>100</v>
      </c>
      <c r="N21" s="120" t="s">
        <v>100</v>
      </c>
      <c r="O21" s="120" t="s">
        <v>100</v>
      </c>
      <c r="P21" s="120">
        <v>42</v>
      </c>
      <c r="Q21" s="120" t="s">
        <v>104</v>
      </c>
      <c r="R21" s="125">
        <v>0</v>
      </c>
      <c r="S21" s="125">
        <v>0</v>
      </c>
      <c r="T21" s="125"/>
      <c r="U21" s="131"/>
      <c r="V21" s="132"/>
      <c r="W21" s="132"/>
      <c r="X21" s="132"/>
      <c r="Y21" s="132"/>
      <c r="Z21" s="132"/>
      <c r="AA21" s="132"/>
      <c r="AB21" s="133"/>
    </row>
    <row r="22" spans="1:28" s="2" customFormat="1" ht="25.5" x14ac:dyDescent="0.2">
      <c r="A22" s="128">
        <v>17</v>
      </c>
      <c r="B22" s="129" t="s">
        <v>99</v>
      </c>
      <c r="C22" s="120">
        <v>18391231</v>
      </c>
      <c r="D22" s="120" t="s">
        <v>222</v>
      </c>
      <c r="E22" s="120" t="s">
        <v>223</v>
      </c>
      <c r="F22" s="120" t="str">
        <f t="shared" si="0"/>
        <v>CASTRO SANZ CESAR ALBERTO</v>
      </c>
      <c r="G22" s="120">
        <v>3216415329</v>
      </c>
      <c r="H22" s="150" t="s">
        <v>224</v>
      </c>
      <c r="I22" s="120" t="s">
        <v>225</v>
      </c>
      <c r="J22" s="120" t="s">
        <v>226</v>
      </c>
      <c r="K22" s="120" t="s">
        <v>227</v>
      </c>
      <c r="L22" s="120" t="s">
        <v>228</v>
      </c>
      <c r="M22" s="120" t="s">
        <v>229</v>
      </c>
      <c r="N22" s="120" t="s">
        <v>230</v>
      </c>
      <c r="O22" s="120" t="s">
        <v>100</v>
      </c>
      <c r="P22" s="120">
        <v>35</v>
      </c>
      <c r="Q22" s="120" t="s">
        <v>104</v>
      </c>
      <c r="R22" s="125">
        <v>0</v>
      </c>
      <c r="S22" s="125">
        <v>0</v>
      </c>
      <c r="T22" s="125"/>
      <c r="U22" s="128"/>
      <c r="V22" s="129"/>
      <c r="W22" s="129"/>
      <c r="X22" s="129"/>
      <c r="Y22" s="129"/>
      <c r="Z22" s="129"/>
      <c r="AA22" s="129"/>
      <c r="AB22" s="130"/>
    </row>
    <row r="23" spans="1:28" s="2" customFormat="1" ht="51" x14ac:dyDescent="0.2">
      <c r="A23" s="128">
        <v>18</v>
      </c>
      <c r="B23" s="129" t="s">
        <v>99</v>
      </c>
      <c r="C23" s="120">
        <v>75085720</v>
      </c>
      <c r="D23" s="120" t="s">
        <v>231</v>
      </c>
      <c r="E23" s="120" t="s">
        <v>232</v>
      </c>
      <c r="F23" s="120" t="str">
        <f t="shared" si="0"/>
        <v>BOTERO LONDOÑO JULIAN MAURICIO</v>
      </c>
      <c r="G23" s="120">
        <v>75085720</v>
      </c>
      <c r="H23" s="150" t="s">
        <v>233</v>
      </c>
      <c r="I23" s="120" t="s">
        <v>234</v>
      </c>
      <c r="J23" s="120" t="s">
        <v>226</v>
      </c>
      <c r="K23" s="120"/>
      <c r="L23" s="120" t="s">
        <v>235</v>
      </c>
      <c r="M23" s="120" t="s">
        <v>100</v>
      </c>
      <c r="N23" s="120" t="s">
        <v>236</v>
      </c>
      <c r="O23" s="120" t="s">
        <v>237</v>
      </c>
      <c r="P23" s="120">
        <v>94</v>
      </c>
      <c r="Q23" s="120" t="s">
        <v>104</v>
      </c>
      <c r="R23" s="125">
        <v>3</v>
      </c>
      <c r="S23" s="125">
        <v>0</v>
      </c>
      <c r="T23" s="125"/>
      <c r="U23" s="128"/>
      <c r="V23" s="129"/>
      <c r="W23" s="129"/>
      <c r="X23" s="129"/>
      <c r="Y23" s="129"/>
      <c r="Z23" s="129"/>
      <c r="AA23" s="129"/>
      <c r="AB23" s="130"/>
    </row>
    <row r="24" spans="1:28" s="2" customFormat="1" ht="38.25" x14ac:dyDescent="0.2">
      <c r="A24" s="128">
        <v>19</v>
      </c>
      <c r="B24" s="129" t="s">
        <v>99</v>
      </c>
      <c r="C24" s="120">
        <v>79908409</v>
      </c>
      <c r="D24" s="120" t="s">
        <v>238</v>
      </c>
      <c r="E24" s="120" t="s">
        <v>239</v>
      </c>
      <c r="F24" s="120" t="str">
        <f t="shared" si="0"/>
        <v>NIVIA OSUNA ALEXANDER</v>
      </c>
      <c r="G24" s="120" t="s">
        <v>240</v>
      </c>
      <c r="H24" s="150" t="s">
        <v>241</v>
      </c>
      <c r="I24" s="120" t="s">
        <v>242</v>
      </c>
      <c r="J24" s="120" t="s">
        <v>146</v>
      </c>
      <c r="K24" s="120" t="s">
        <v>147</v>
      </c>
      <c r="L24" s="120" t="s">
        <v>243</v>
      </c>
      <c r="M24" s="120" t="s">
        <v>100</v>
      </c>
      <c r="N24" s="120" t="s">
        <v>244</v>
      </c>
      <c r="O24" s="120" t="s">
        <v>100</v>
      </c>
      <c r="P24" s="120">
        <v>183</v>
      </c>
      <c r="Q24" s="120" t="s">
        <v>104</v>
      </c>
      <c r="R24" s="125">
        <v>0</v>
      </c>
      <c r="S24" s="125">
        <v>0</v>
      </c>
      <c r="T24" s="125"/>
      <c r="U24" s="128"/>
      <c r="V24" s="129"/>
      <c r="W24" s="129"/>
      <c r="X24" s="129"/>
      <c r="Y24" s="129"/>
      <c r="Z24" s="129"/>
      <c r="AA24" s="129"/>
      <c r="AB24" s="130"/>
    </row>
    <row r="25" spans="1:28" s="2" customFormat="1" ht="102" x14ac:dyDescent="0.2">
      <c r="A25" s="128">
        <v>20</v>
      </c>
      <c r="B25" s="129" t="s">
        <v>99</v>
      </c>
      <c r="C25" s="120">
        <v>1110474200</v>
      </c>
      <c r="D25" s="120" t="s">
        <v>245</v>
      </c>
      <c r="E25" s="120" t="s">
        <v>246</v>
      </c>
      <c r="F25" s="120" t="str">
        <f t="shared" si="0"/>
        <v>MARTINEZ ROJAS INGRID YOLANI</v>
      </c>
      <c r="G25" s="120">
        <v>5215528556990</v>
      </c>
      <c r="H25" s="120" t="s">
        <v>247</v>
      </c>
      <c r="I25" s="120" t="s">
        <v>248</v>
      </c>
      <c r="J25" s="120" t="s">
        <v>249</v>
      </c>
      <c r="K25" s="120" t="s">
        <v>250</v>
      </c>
      <c r="L25" s="120" t="s">
        <v>251</v>
      </c>
      <c r="M25" s="120" t="s">
        <v>100</v>
      </c>
      <c r="N25" s="120" t="s">
        <v>252</v>
      </c>
      <c r="O25" s="120" t="s">
        <v>253</v>
      </c>
      <c r="P25" s="120">
        <v>16</v>
      </c>
      <c r="Q25" s="120" t="s">
        <v>104</v>
      </c>
      <c r="R25" s="125">
        <v>0</v>
      </c>
      <c r="S25" s="125">
        <v>0</v>
      </c>
      <c r="T25" s="125"/>
      <c r="U25" s="128"/>
      <c r="V25" s="129"/>
      <c r="W25" s="129"/>
      <c r="X25" s="129"/>
      <c r="Y25" s="129"/>
      <c r="Z25" s="129"/>
      <c r="AA25" s="129"/>
      <c r="AB25" s="130"/>
    </row>
    <row r="26" spans="1:28" ht="66" x14ac:dyDescent="0.3">
      <c r="A26" s="128">
        <v>21</v>
      </c>
      <c r="B26" s="134" t="s">
        <v>99</v>
      </c>
      <c r="C26" s="135">
        <v>86067028</v>
      </c>
      <c r="D26" s="135" t="s">
        <v>274</v>
      </c>
      <c r="E26" s="136" t="s">
        <v>239</v>
      </c>
      <c r="F26" s="120" t="str">
        <f t="shared" si="0"/>
        <v>TORRES TABARES ALEXANDER</v>
      </c>
      <c r="G26" s="136">
        <v>3115755486</v>
      </c>
      <c r="H26" s="179" t="s">
        <v>275</v>
      </c>
      <c r="I26" s="136" t="s">
        <v>276</v>
      </c>
      <c r="J26" s="155" t="s">
        <v>277</v>
      </c>
      <c r="K26" s="136"/>
      <c r="L26" s="180" t="s">
        <v>278</v>
      </c>
      <c r="M26" s="180" t="s">
        <v>279</v>
      </c>
      <c r="N26" s="180" t="s">
        <v>280</v>
      </c>
      <c r="O26" s="134" t="s">
        <v>100</v>
      </c>
      <c r="P26" s="134"/>
      <c r="Q26" s="134" t="s">
        <v>104</v>
      </c>
      <c r="R26" s="137">
        <v>0</v>
      </c>
      <c r="S26" s="137">
        <v>0</v>
      </c>
      <c r="T26" s="137"/>
      <c r="U26" s="138"/>
      <c r="V26" s="134"/>
      <c r="W26" s="134"/>
      <c r="X26" s="134"/>
      <c r="Y26" s="134"/>
      <c r="Z26" s="134"/>
      <c r="AA26" s="134"/>
      <c r="AB26" s="139"/>
    </row>
    <row r="27" spans="1:28" x14ac:dyDescent="0.3">
      <c r="A27" s="128">
        <v>22</v>
      </c>
      <c r="B27" s="134"/>
      <c r="C27" s="135"/>
      <c r="D27" s="135"/>
      <c r="E27" s="136"/>
      <c r="F27" s="136"/>
      <c r="G27" s="136"/>
      <c r="H27" s="136"/>
      <c r="I27" s="136"/>
      <c r="J27" s="155"/>
      <c r="K27" s="136"/>
      <c r="L27" s="134"/>
      <c r="M27" s="134"/>
      <c r="N27" s="134"/>
      <c r="O27" s="134"/>
      <c r="P27" s="134"/>
      <c r="Q27" s="134"/>
      <c r="R27" s="137"/>
      <c r="S27" s="137"/>
      <c r="T27" s="137"/>
      <c r="U27" s="138"/>
      <c r="V27" s="134"/>
      <c r="W27" s="134"/>
      <c r="X27" s="134"/>
      <c r="Y27" s="134"/>
      <c r="Z27" s="134"/>
      <c r="AA27" s="134"/>
      <c r="AB27" s="139"/>
    </row>
    <row r="28" spans="1:28" x14ac:dyDescent="0.3">
      <c r="A28" s="128">
        <v>23</v>
      </c>
      <c r="B28" s="134"/>
      <c r="C28" s="135"/>
      <c r="D28" s="135"/>
      <c r="E28" s="136"/>
      <c r="F28" s="136"/>
      <c r="G28" s="136"/>
      <c r="H28" s="136"/>
      <c r="I28" s="136"/>
      <c r="J28" s="155"/>
      <c r="K28" s="136"/>
      <c r="L28" s="134"/>
      <c r="M28" s="134"/>
      <c r="N28" s="134"/>
      <c r="O28" s="134"/>
      <c r="P28" s="134"/>
      <c r="Q28" s="134"/>
      <c r="R28" s="137"/>
      <c r="S28" s="137"/>
      <c r="T28" s="137"/>
      <c r="U28" s="138"/>
      <c r="V28" s="134"/>
      <c r="W28" s="134"/>
      <c r="X28" s="134"/>
      <c r="Y28" s="134"/>
      <c r="Z28" s="134"/>
      <c r="AA28" s="134"/>
      <c r="AB28" s="139"/>
    </row>
    <row r="29" spans="1:28" x14ac:dyDescent="0.3">
      <c r="A29" s="128">
        <v>24</v>
      </c>
      <c r="B29" s="134"/>
      <c r="C29" s="135"/>
      <c r="D29" s="135"/>
      <c r="E29" s="136"/>
      <c r="F29" s="136"/>
      <c r="G29" s="136"/>
      <c r="H29" s="136"/>
      <c r="I29" s="136"/>
      <c r="J29" s="155"/>
      <c r="K29" s="136"/>
      <c r="L29" s="134"/>
      <c r="M29" s="134"/>
      <c r="N29" s="134"/>
      <c r="O29" s="134"/>
      <c r="P29" s="134"/>
      <c r="Q29" s="134"/>
      <c r="R29" s="137"/>
      <c r="S29" s="137"/>
      <c r="T29" s="137"/>
      <c r="U29" s="138"/>
      <c r="V29" s="134"/>
      <c r="W29" s="134"/>
      <c r="X29" s="134"/>
      <c r="Y29" s="134"/>
      <c r="Z29" s="134"/>
      <c r="AA29" s="134"/>
      <c r="AB29" s="139"/>
    </row>
    <row r="30" spans="1:28" x14ac:dyDescent="0.3">
      <c r="A30" s="128">
        <v>25</v>
      </c>
      <c r="B30" s="134"/>
      <c r="C30" s="135"/>
      <c r="D30" s="135"/>
      <c r="E30" s="136" t="str">
        <f>TRIM(RIGHT(SUBSTITUTE(E29,"-", REPT("-",LEN(E29))),LEN(E29)))</f>
        <v/>
      </c>
      <c r="F30" s="136"/>
      <c r="G30" s="136"/>
      <c r="H30" s="136"/>
      <c r="I30" s="136"/>
      <c r="J30" s="155"/>
      <c r="K30" s="136"/>
      <c r="L30" s="134"/>
      <c r="M30" s="134"/>
      <c r="N30" s="134"/>
      <c r="O30" s="134"/>
      <c r="P30" s="134"/>
      <c r="Q30" s="134"/>
      <c r="R30" s="137"/>
      <c r="S30" s="137"/>
      <c r="T30" s="137"/>
      <c r="U30" s="138"/>
      <c r="V30" s="134"/>
      <c r="W30" s="134"/>
      <c r="X30" s="134"/>
      <c r="Y30" s="134"/>
      <c r="Z30" s="134"/>
      <c r="AA30" s="134"/>
      <c r="AB30" s="139"/>
    </row>
    <row r="31" spans="1:28" x14ac:dyDescent="0.3">
      <c r="A31" s="128">
        <v>26</v>
      </c>
      <c r="B31" s="134"/>
      <c r="C31" s="135"/>
      <c r="D31" s="135"/>
      <c r="E31" s="140" t="str">
        <f>RIGHT(E29,1)</f>
        <v/>
      </c>
      <c r="F31" s="140"/>
      <c r="G31" s="136"/>
      <c r="H31" s="136"/>
      <c r="I31" s="136"/>
      <c r="J31" s="155"/>
      <c r="K31" s="136"/>
      <c r="L31" s="134"/>
      <c r="M31" s="134"/>
      <c r="N31" s="134"/>
      <c r="O31" s="134"/>
      <c r="P31" s="134"/>
      <c r="Q31" s="134"/>
      <c r="R31" s="137"/>
      <c r="S31" s="137"/>
      <c r="T31" s="137"/>
      <c r="U31" s="138"/>
      <c r="V31" s="134"/>
      <c r="W31" s="134"/>
      <c r="X31" s="134"/>
      <c r="Y31" s="134"/>
      <c r="Z31" s="134"/>
      <c r="AA31" s="134"/>
      <c r="AB31" s="139"/>
    </row>
    <row r="32" spans="1:28" x14ac:dyDescent="0.3">
      <c r="A32" s="128">
        <v>27</v>
      </c>
      <c r="B32" s="134"/>
      <c r="C32" s="135"/>
      <c r="D32" s="135"/>
      <c r="E32" s="136"/>
      <c r="F32" s="136"/>
      <c r="G32" s="136"/>
      <c r="H32" s="136"/>
      <c r="I32" s="136"/>
      <c r="J32" s="155"/>
      <c r="K32" s="136"/>
      <c r="L32" s="134"/>
      <c r="M32" s="134"/>
      <c r="N32" s="134"/>
      <c r="O32" s="134"/>
      <c r="P32" s="134"/>
      <c r="Q32" s="134"/>
      <c r="R32" s="137"/>
      <c r="S32" s="137"/>
      <c r="T32" s="137"/>
      <c r="U32" s="138"/>
      <c r="V32" s="134"/>
      <c r="W32" s="134"/>
      <c r="X32" s="134"/>
      <c r="Y32" s="134"/>
      <c r="Z32" s="134"/>
      <c r="AA32" s="134"/>
      <c r="AB32" s="139"/>
    </row>
    <row r="33" spans="1:28" x14ac:dyDescent="0.3">
      <c r="A33" s="128">
        <v>28</v>
      </c>
      <c r="B33" s="134"/>
      <c r="C33" s="135"/>
      <c r="D33" s="135"/>
      <c r="E33" s="136"/>
      <c r="F33" s="136"/>
      <c r="G33" s="136"/>
      <c r="H33" s="136"/>
      <c r="I33" s="136"/>
      <c r="J33" s="155"/>
      <c r="K33" s="136"/>
      <c r="L33" s="134"/>
      <c r="M33" s="134"/>
      <c r="N33" s="134"/>
      <c r="O33" s="134"/>
      <c r="P33" s="134"/>
      <c r="Q33" s="134"/>
      <c r="R33" s="137"/>
      <c r="S33" s="137"/>
      <c r="T33" s="137"/>
      <c r="U33" s="138"/>
      <c r="V33" s="134"/>
      <c r="W33" s="134"/>
      <c r="X33" s="134"/>
      <c r="Y33" s="134"/>
      <c r="Z33" s="134"/>
      <c r="AA33" s="134"/>
      <c r="AB33" s="139"/>
    </row>
    <row r="34" spans="1:28" x14ac:dyDescent="0.3">
      <c r="A34" s="128">
        <v>29</v>
      </c>
      <c r="B34" s="134"/>
      <c r="C34" s="135"/>
      <c r="D34" s="135"/>
      <c r="E34" s="136"/>
      <c r="F34" s="136"/>
      <c r="G34" s="136"/>
      <c r="H34" s="136"/>
      <c r="I34" s="136"/>
      <c r="J34" s="155"/>
      <c r="K34" s="136"/>
      <c r="L34" s="134"/>
      <c r="M34" s="134"/>
      <c r="N34" s="134"/>
      <c r="O34" s="134"/>
      <c r="P34" s="134"/>
      <c r="Q34" s="134"/>
      <c r="R34" s="137"/>
      <c r="S34" s="137"/>
      <c r="T34" s="137"/>
      <c r="U34" s="138"/>
      <c r="V34" s="134"/>
      <c r="W34" s="134"/>
      <c r="X34" s="134"/>
      <c r="Y34" s="134"/>
      <c r="Z34" s="134"/>
      <c r="AA34" s="134"/>
      <c r="AB34" s="139"/>
    </row>
    <row r="35" spans="1:28" x14ac:dyDescent="0.3">
      <c r="A35" s="128">
        <v>30</v>
      </c>
      <c r="B35" s="134"/>
      <c r="C35" s="135"/>
      <c r="D35" s="135"/>
      <c r="E35" s="136"/>
      <c r="F35" s="136"/>
      <c r="G35" s="136"/>
      <c r="H35" s="136"/>
      <c r="I35" s="136"/>
      <c r="J35" s="155"/>
      <c r="K35" s="136"/>
      <c r="L35" s="134"/>
      <c r="M35" s="134"/>
      <c r="N35" s="134"/>
      <c r="O35" s="134"/>
      <c r="P35" s="134"/>
      <c r="Q35" s="134"/>
      <c r="R35" s="137"/>
      <c r="S35" s="137"/>
      <c r="T35" s="137"/>
      <c r="U35" s="138"/>
      <c r="V35" s="134"/>
      <c r="W35" s="134"/>
      <c r="X35" s="134"/>
      <c r="Y35" s="134"/>
      <c r="Z35" s="134"/>
      <c r="AA35" s="134"/>
      <c r="AB35" s="139"/>
    </row>
    <row r="36" spans="1:28" x14ac:dyDescent="0.3">
      <c r="A36" s="128">
        <v>31</v>
      </c>
      <c r="B36" s="134"/>
      <c r="C36" s="135"/>
      <c r="D36" s="135"/>
      <c r="E36" s="136"/>
      <c r="F36" s="136"/>
      <c r="G36" s="136"/>
      <c r="H36" s="136"/>
      <c r="I36" s="136"/>
      <c r="J36" s="155"/>
      <c r="K36" s="136"/>
      <c r="L36" s="134"/>
      <c r="M36" s="134"/>
      <c r="N36" s="134"/>
      <c r="O36" s="134"/>
      <c r="P36" s="134"/>
      <c r="Q36" s="134"/>
      <c r="R36" s="137"/>
      <c r="S36" s="137"/>
      <c r="T36" s="137"/>
      <c r="U36" s="138"/>
      <c r="V36" s="134"/>
      <c r="W36" s="134"/>
      <c r="X36" s="134"/>
      <c r="Y36" s="134"/>
      <c r="Z36" s="134"/>
      <c r="AA36" s="134"/>
      <c r="AB36" s="139"/>
    </row>
    <row r="37" spans="1:28" x14ac:dyDescent="0.3">
      <c r="A37" s="128">
        <v>32</v>
      </c>
      <c r="B37" s="134"/>
      <c r="C37" s="135"/>
      <c r="D37" s="135"/>
      <c r="E37" s="136"/>
      <c r="F37" s="136"/>
      <c r="G37" s="136"/>
      <c r="H37" s="136"/>
      <c r="I37" s="136"/>
      <c r="J37" s="155"/>
      <c r="K37" s="136"/>
      <c r="L37" s="134"/>
      <c r="M37" s="134"/>
      <c r="N37" s="134"/>
      <c r="O37" s="134"/>
      <c r="P37" s="134"/>
      <c r="Q37" s="134"/>
      <c r="R37" s="137"/>
      <c r="S37" s="137"/>
      <c r="T37" s="137"/>
      <c r="U37" s="138"/>
      <c r="V37" s="134"/>
      <c r="W37" s="134"/>
      <c r="X37" s="134"/>
      <c r="Y37" s="134"/>
      <c r="Z37" s="134"/>
      <c r="AA37" s="134"/>
      <c r="AB37" s="139"/>
    </row>
    <row r="38" spans="1:28" x14ac:dyDescent="0.3">
      <c r="A38" s="128">
        <v>33</v>
      </c>
      <c r="B38" s="134"/>
      <c r="C38" s="135"/>
      <c r="D38" s="135"/>
      <c r="E38" s="136"/>
      <c r="F38" s="136"/>
      <c r="G38" s="136"/>
      <c r="H38" s="136"/>
      <c r="I38" s="136"/>
      <c r="J38" s="155"/>
      <c r="K38" s="136"/>
      <c r="L38" s="134"/>
      <c r="M38" s="134"/>
      <c r="N38" s="134"/>
      <c r="O38" s="134"/>
      <c r="P38" s="134"/>
      <c r="Q38" s="134"/>
      <c r="R38" s="137"/>
      <c r="S38" s="137"/>
      <c r="T38" s="137"/>
      <c r="U38" s="138"/>
      <c r="V38" s="134"/>
      <c r="W38" s="134"/>
      <c r="X38" s="134"/>
      <c r="Y38" s="134"/>
      <c r="Z38" s="134"/>
      <c r="AA38" s="134"/>
      <c r="AB38" s="139"/>
    </row>
    <row r="39" spans="1:28" x14ac:dyDescent="0.3">
      <c r="A39" s="128">
        <v>34</v>
      </c>
      <c r="B39" s="134"/>
      <c r="C39" s="135"/>
      <c r="D39" s="135"/>
      <c r="E39" s="136"/>
      <c r="F39" s="136"/>
      <c r="G39" s="136"/>
      <c r="H39" s="136"/>
      <c r="I39" s="136"/>
      <c r="J39" s="155"/>
      <c r="K39" s="136"/>
      <c r="L39" s="134"/>
      <c r="M39" s="134"/>
      <c r="N39" s="134"/>
      <c r="O39" s="134"/>
      <c r="P39" s="134"/>
      <c r="Q39" s="134"/>
      <c r="R39" s="137"/>
      <c r="S39" s="137"/>
      <c r="T39" s="137"/>
      <c r="U39" s="138"/>
      <c r="V39" s="134"/>
      <c r="W39" s="134"/>
      <c r="X39" s="134"/>
      <c r="Y39" s="134"/>
      <c r="Z39" s="134"/>
      <c r="AA39" s="134"/>
      <c r="AB39" s="139"/>
    </row>
    <row r="40" spans="1:28" x14ac:dyDescent="0.3">
      <c r="A40" s="128">
        <v>35</v>
      </c>
      <c r="B40" s="134"/>
      <c r="C40" s="135"/>
      <c r="D40" s="135"/>
      <c r="E40" s="136"/>
      <c r="F40" s="136"/>
      <c r="G40" s="136"/>
      <c r="H40" s="136"/>
      <c r="I40" s="136"/>
      <c r="J40" s="155"/>
      <c r="K40" s="136"/>
      <c r="L40" s="134"/>
      <c r="M40" s="134"/>
      <c r="N40" s="134"/>
      <c r="O40" s="134"/>
      <c r="P40" s="134"/>
      <c r="Q40" s="134"/>
      <c r="R40" s="137"/>
      <c r="S40" s="137"/>
      <c r="T40" s="137"/>
      <c r="U40" s="138"/>
      <c r="V40" s="134"/>
      <c r="W40" s="134"/>
      <c r="X40" s="134"/>
      <c r="Y40" s="134"/>
      <c r="Z40" s="134"/>
      <c r="AA40" s="134"/>
      <c r="AB40" s="139"/>
    </row>
    <row r="41" spans="1:28" x14ac:dyDescent="0.3">
      <c r="A41" s="128">
        <v>36</v>
      </c>
      <c r="B41" s="134"/>
      <c r="C41" s="135"/>
      <c r="D41" s="135"/>
      <c r="E41" s="136"/>
      <c r="F41" s="136"/>
      <c r="G41" s="136"/>
      <c r="H41" s="136"/>
      <c r="I41" s="136"/>
      <c r="J41" s="155"/>
      <c r="K41" s="136"/>
      <c r="L41" s="134"/>
      <c r="M41" s="134"/>
      <c r="N41" s="134"/>
      <c r="O41" s="134"/>
      <c r="P41" s="134"/>
      <c r="Q41" s="134"/>
      <c r="R41" s="137"/>
      <c r="S41" s="137"/>
      <c r="T41" s="137"/>
      <c r="U41" s="138"/>
      <c r="V41" s="134"/>
      <c r="W41" s="134"/>
      <c r="X41" s="134"/>
      <c r="Y41" s="134"/>
      <c r="Z41" s="134"/>
      <c r="AA41" s="134"/>
      <c r="AB41" s="139"/>
    </row>
    <row r="42" spans="1:28" x14ac:dyDescent="0.3">
      <c r="A42" s="128">
        <v>37</v>
      </c>
      <c r="B42" s="134"/>
      <c r="C42" s="135"/>
      <c r="D42" s="135"/>
      <c r="E42" s="136"/>
      <c r="F42" s="136"/>
      <c r="G42" s="136"/>
      <c r="H42" s="136"/>
      <c r="I42" s="136"/>
      <c r="J42" s="155"/>
      <c r="K42" s="136"/>
      <c r="L42" s="134"/>
      <c r="M42" s="134"/>
      <c r="N42" s="134"/>
      <c r="O42" s="134"/>
      <c r="P42" s="134"/>
      <c r="Q42" s="134"/>
      <c r="R42" s="137"/>
      <c r="S42" s="137"/>
      <c r="T42" s="137"/>
      <c r="U42" s="138"/>
      <c r="V42" s="134"/>
      <c r="W42" s="134"/>
      <c r="X42" s="134"/>
      <c r="Y42" s="134"/>
      <c r="Z42" s="134"/>
      <c r="AA42" s="134"/>
      <c r="AB42" s="139"/>
    </row>
    <row r="43" spans="1:28" x14ac:dyDescent="0.3">
      <c r="A43" s="128">
        <v>38</v>
      </c>
      <c r="B43" s="134"/>
      <c r="C43" s="135"/>
      <c r="D43" s="135"/>
      <c r="E43" s="136"/>
      <c r="F43" s="136"/>
      <c r="G43" s="136"/>
      <c r="H43" s="136"/>
      <c r="I43" s="136"/>
      <c r="J43" s="155"/>
      <c r="K43" s="136"/>
      <c r="L43" s="134"/>
      <c r="M43" s="134"/>
      <c r="N43" s="134"/>
      <c r="O43" s="134"/>
      <c r="P43" s="134"/>
      <c r="Q43" s="134"/>
      <c r="R43" s="137"/>
      <c r="S43" s="137"/>
      <c r="T43" s="137"/>
      <c r="U43" s="138"/>
      <c r="V43" s="134"/>
      <c r="W43" s="134"/>
      <c r="X43" s="134"/>
      <c r="Y43" s="134"/>
      <c r="Z43" s="134"/>
      <c r="AA43" s="134"/>
      <c r="AB43" s="139"/>
    </row>
    <row r="44" spans="1:28" x14ac:dyDescent="0.3">
      <c r="A44" s="128">
        <v>39</v>
      </c>
      <c r="B44" s="134"/>
      <c r="C44" s="135"/>
      <c r="D44" s="135"/>
      <c r="E44" s="136"/>
      <c r="F44" s="136"/>
      <c r="G44" s="136"/>
      <c r="H44" s="136"/>
      <c r="I44" s="136"/>
      <c r="J44" s="155"/>
      <c r="K44" s="136"/>
      <c r="L44" s="134"/>
      <c r="M44" s="134"/>
      <c r="N44" s="134"/>
      <c r="O44" s="134"/>
      <c r="P44" s="134"/>
      <c r="Q44" s="134"/>
      <c r="R44" s="137"/>
      <c r="S44" s="137"/>
      <c r="T44" s="137"/>
      <c r="U44" s="138"/>
      <c r="V44" s="134"/>
      <c r="W44" s="134"/>
      <c r="X44" s="134"/>
      <c r="Y44" s="134"/>
      <c r="Z44" s="134"/>
      <c r="AA44" s="134"/>
      <c r="AB44" s="139"/>
    </row>
    <row r="45" spans="1:28" x14ac:dyDescent="0.3">
      <c r="A45" s="128">
        <v>40</v>
      </c>
      <c r="B45" s="134"/>
      <c r="C45" s="135"/>
      <c r="D45" s="135"/>
      <c r="E45" s="136"/>
      <c r="F45" s="136"/>
      <c r="G45" s="136"/>
      <c r="H45" s="136"/>
      <c r="I45" s="136"/>
      <c r="J45" s="155"/>
      <c r="K45" s="136"/>
      <c r="L45" s="134"/>
      <c r="M45" s="134"/>
      <c r="N45" s="134"/>
      <c r="O45" s="134"/>
      <c r="P45" s="134"/>
      <c r="Q45" s="134"/>
      <c r="R45" s="137"/>
      <c r="S45" s="137"/>
      <c r="T45" s="137"/>
      <c r="U45" s="138"/>
      <c r="V45" s="134"/>
      <c r="W45" s="134"/>
      <c r="X45" s="134"/>
      <c r="Y45" s="134"/>
      <c r="Z45" s="134"/>
      <c r="AA45" s="134"/>
      <c r="AB45" s="139"/>
    </row>
    <row r="46" spans="1:28" x14ac:dyDescent="0.3">
      <c r="A46" s="128">
        <v>41</v>
      </c>
      <c r="B46" s="134"/>
      <c r="C46" s="135"/>
      <c r="D46" s="135"/>
      <c r="E46" s="136"/>
      <c r="F46" s="136"/>
      <c r="G46" s="136"/>
      <c r="H46" s="136"/>
      <c r="I46" s="136"/>
      <c r="J46" s="155"/>
      <c r="K46" s="136"/>
      <c r="L46" s="134"/>
      <c r="M46" s="134"/>
      <c r="N46" s="134"/>
      <c r="O46" s="134"/>
      <c r="P46" s="134"/>
      <c r="Q46" s="134"/>
      <c r="R46" s="137"/>
      <c r="S46" s="137"/>
      <c r="T46" s="137"/>
      <c r="U46" s="138"/>
      <c r="V46" s="134"/>
      <c r="W46" s="134"/>
      <c r="X46" s="134"/>
      <c r="Y46" s="134"/>
      <c r="Z46" s="134"/>
      <c r="AA46" s="134"/>
      <c r="AB46" s="139"/>
    </row>
    <row r="47" spans="1:28" x14ac:dyDescent="0.3">
      <c r="A47" s="128">
        <v>42</v>
      </c>
      <c r="B47" s="134"/>
      <c r="C47" s="135"/>
      <c r="D47" s="135"/>
      <c r="E47" s="136"/>
      <c r="F47" s="136"/>
      <c r="G47" s="136"/>
      <c r="H47" s="136"/>
      <c r="I47" s="136"/>
      <c r="J47" s="155"/>
      <c r="K47" s="136"/>
      <c r="L47" s="134"/>
      <c r="M47" s="134"/>
      <c r="N47" s="134"/>
      <c r="O47" s="134"/>
      <c r="P47" s="134"/>
      <c r="Q47" s="134"/>
      <c r="R47" s="137"/>
      <c r="S47" s="137"/>
      <c r="T47" s="137"/>
      <c r="U47" s="138"/>
      <c r="V47" s="134"/>
      <c r="W47" s="134"/>
      <c r="X47" s="134"/>
      <c r="Y47" s="134"/>
      <c r="Z47" s="134"/>
      <c r="AA47" s="134"/>
      <c r="AB47" s="139"/>
    </row>
    <row r="48" spans="1:28" x14ac:dyDescent="0.3">
      <c r="A48" s="128">
        <v>43</v>
      </c>
      <c r="B48" s="134"/>
      <c r="C48" s="135"/>
      <c r="D48" s="135"/>
      <c r="E48" s="136"/>
      <c r="F48" s="136"/>
      <c r="G48" s="136"/>
      <c r="H48" s="136"/>
      <c r="I48" s="136"/>
      <c r="J48" s="155"/>
      <c r="K48" s="136"/>
      <c r="L48" s="134"/>
      <c r="M48" s="134"/>
      <c r="N48" s="134"/>
      <c r="O48" s="134"/>
      <c r="P48" s="134"/>
      <c r="Q48" s="134"/>
      <c r="R48" s="137"/>
      <c r="S48" s="137"/>
      <c r="T48" s="137"/>
      <c r="U48" s="138"/>
      <c r="V48" s="134"/>
      <c r="W48" s="134"/>
      <c r="X48" s="134"/>
      <c r="Y48" s="134"/>
      <c r="Z48" s="134"/>
      <c r="AA48" s="134"/>
      <c r="AB48" s="139"/>
    </row>
    <row r="49" spans="1:28" x14ac:dyDescent="0.3">
      <c r="A49" s="128">
        <v>44</v>
      </c>
      <c r="B49" s="134"/>
      <c r="C49" s="135"/>
      <c r="D49" s="135"/>
      <c r="E49" s="136"/>
      <c r="F49" s="136"/>
      <c r="G49" s="136"/>
      <c r="H49" s="136"/>
      <c r="I49" s="136"/>
      <c r="J49" s="155"/>
      <c r="K49" s="136"/>
      <c r="L49" s="134"/>
      <c r="M49" s="134"/>
      <c r="N49" s="134"/>
      <c r="O49" s="134"/>
      <c r="P49" s="134"/>
      <c r="Q49" s="134"/>
      <c r="R49" s="137"/>
      <c r="S49" s="137"/>
      <c r="T49" s="137"/>
      <c r="U49" s="138"/>
      <c r="V49" s="134"/>
      <c r="W49" s="134"/>
      <c r="X49" s="134"/>
      <c r="Y49" s="134"/>
      <c r="Z49" s="134"/>
      <c r="AA49" s="134"/>
      <c r="AB49" s="139"/>
    </row>
    <row r="50" spans="1:28" x14ac:dyDescent="0.3">
      <c r="A50" s="128">
        <v>45</v>
      </c>
      <c r="B50" s="134"/>
      <c r="C50" s="135"/>
      <c r="D50" s="135"/>
      <c r="E50" s="136"/>
      <c r="F50" s="136"/>
      <c r="G50" s="136"/>
      <c r="H50" s="136"/>
      <c r="I50" s="136"/>
      <c r="J50" s="155"/>
      <c r="K50" s="136"/>
      <c r="L50" s="134"/>
      <c r="M50" s="134"/>
      <c r="N50" s="134"/>
      <c r="O50" s="134"/>
      <c r="P50" s="134"/>
      <c r="Q50" s="134"/>
      <c r="R50" s="137"/>
      <c r="S50" s="137"/>
      <c r="T50" s="137"/>
      <c r="U50" s="138"/>
      <c r="V50" s="134"/>
      <c r="W50" s="134"/>
      <c r="X50" s="134"/>
      <c r="Y50" s="134"/>
      <c r="Z50" s="134"/>
      <c r="AA50" s="134"/>
      <c r="AB50" s="139"/>
    </row>
    <row r="51" spans="1:28" x14ac:dyDescent="0.3">
      <c r="A51" s="128">
        <v>46</v>
      </c>
      <c r="B51" s="134"/>
      <c r="C51" s="135"/>
      <c r="D51" s="135"/>
      <c r="E51" s="136"/>
      <c r="F51" s="136"/>
      <c r="G51" s="136"/>
      <c r="H51" s="136"/>
      <c r="I51" s="136"/>
      <c r="J51" s="155"/>
      <c r="K51" s="136"/>
      <c r="L51" s="134"/>
      <c r="M51" s="134"/>
      <c r="N51" s="134"/>
      <c r="O51" s="134"/>
      <c r="P51" s="134"/>
      <c r="Q51" s="134"/>
      <c r="R51" s="137"/>
      <c r="S51" s="137"/>
      <c r="T51" s="137"/>
      <c r="U51" s="138"/>
      <c r="V51" s="134"/>
      <c r="W51" s="134"/>
      <c r="X51" s="134"/>
      <c r="Y51" s="134"/>
      <c r="Z51" s="134"/>
      <c r="AA51" s="134"/>
      <c r="AB51" s="139"/>
    </row>
    <row r="52" spans="1:28" x14ac:dyDescent="0.3">
      <c r="A52" s="128">
        <v>47</v>
      </c>
      <c r="B52" s="134"/>
      <c r="C52" s="135"/>
      <c r="D52" s="135"/>
      <c r="E52" s="136"/>
      <c r="F52" s="136"/>
      <c r="G52" s="136"/>
      <c r="H52" s="136"/>
      <c r="I52" s="136"/>
      <c r="J52" s="155"/>
      <c r="K52" s="136"/>
      <c r="L52" s="134"/>
      <c r="M52" s="134"/>
      <c r="N52" s="134"/>
      <c r="O52" s="134"/>
      <c r="P52" s="134"/>
      <c r="Q52" s="134"/>
      <c r="R52" s="137"/>
      <c r="S52" s="137"/>
      <c r="T52" s="137"/>
      <c r="U52" s="138"/>
      <c r="V52" s="134"/>
      <c r="W52" s="134"/>
      <c r="X52" s="134"/>
      <c r="Y52" s="134"/>
      <c r="Z52" s="134"/>
      <c r="AA52" s="134"/>
      <c r="AB52" s="139"/>
    </row>
    <row r="53" spans="1:28" x14ac:dyDescent="0.3">
      <c r="A53" s="128">
        <v>48</v>
      </c>
      <c r="B53" s="134"/>
      <c r="C53" s="135"/>
      <c r="D53" s="135"/>
      <c r="E53" s="136"/>
      <c r="F53" s="136"/>
      <c r="G53" s="136"/>
      <c r="H53" s="136"/>
      <c r="I53" s="136"/>
      <c r="J53" s="155"/>
      <c r="K53" s="136"/>
      <c r="L53" s="134"/>
      <c r="M53" s="134"/>
      <c r="N53" s="134"/>
      <c r="O53" s="134"/>
      <c r="P53" s="134"/>
      <c r="Q53" s="134"/>
      <c r="R53" s="137"/>
      <c r="S53" s="137"/>
      <c r="T53" s="137"/>
      <c r="U53" s="138"/>
      <c r="V53" s="134"/>
      <c r="W53" s="134"/>
      <c r="X53" s="134"/>
      <c r="Y53" s="134"/>
      <c r="Z53" s="134"/>
      <c r="AA53" s="134"/>
      <c r="AB53" s="139"/>
    </row>
    <row r="54" spans="1:28" x14ac:dyDescent="0.3">
      <c r="A54" s="128">
        <v>49</v>
      </c>
      <c r="B54" s="134"/>
      <c r="C54" s="135"/>
      <c r="D54" s="135"/>
      <c r="E54" s="136"/>
      <c r="F54" s="136"/>
      <c r="G54" s="136"/>
      <c r="H54" s="136"/>
      <c r="I54" s="136"/>
      <c r="J54" s="155"/>
      <c r="K54" s="136"/>
      <c r="L54" s="134"/>
      <c r="M54" s="134"/>
      <c r="N54" s="134"/>
      <c r="O54" s="134"/>
      <c r="P54" s="134"/>
      <c r="Q54" s="134"/>
      <c r="R54" s="137"/>
      <c r="S54" s="137"/>
      <c r="T54" s="137"/>
      <c r="U54" s="138"/>
      <c r="V54" s="134"/>
      <c r="W54" s="134"/>
      <c r="X54" s="134"/>
      <c r="Y54" s="134"/>
      <c r="Z54" s="134"/>
      <c r="AA54" s="134"/>
      <c r="AB54" s="139"/>
    </row>
    <row r="55" spans="1:28" ht="17.25" thickBot="1" x14ac:dyDescent="0.35">
      <c r="A55" s="141">
        <v>50</v>
      </c>
      <c r="B55" s="142"/>
      <c r="C55" s="143"/>
      <c r="D55" s="143"/>
      <c r="E55" s="144"/>
      <c r="F55" s="144"/>
      <c r="G55" s="144"/>
      <c r="H55" s="144"/>
      <c r="I55" s="144"/>
      <c r="J55" s="156"/>
      <c r="K55" s="144"/>
      <c r="L55" s="142"/>
      <c r="M55" s="142"/>
      <c r="N55" s="142"/>
      <c r="O55" s="142"/>
      <c r="P55" s="142"/>
      <c r="Q55" s="142"/>
      <c r="R55" s="145"/>
      <c r="S55" s="145"/>
      <c r="T55" s="145"/>
      <c r="U55" s="146"/>
      <c r="V55" s="142"/>
      <c r="W55" s="142"/>
      <c r="X55" s="142"/>
      <c r="Y55" s="142"/>
      <c r="Z55" s="142"/>
      <c r="AA55" s="142"/>
      <c r="AB55" s="147"/>
    </row>
  </sheetData>
  <autoFilter ref="B3:WWB6">
    <filterColumn colId="10" showButton="0"/>
    <filterColumn colId="11" showButton="0"/>
    <filterColumn colId="12" showButton="0"/>
  </autoFilter>
  <mergeCells count="27">
    <mergeCell ref="AB3:AB5"/>
    <mergeCell ref="A1:AB1"/>
    <mergeCell ref="A2:AB2"/>
    <mergeCell ref="U3:U5"/>
    <mergeCell ref="V3:V5"/>
    <mergeCell ref="W3:W5"/>
    <mergeCell ref="X3:X5"/>
    <mergeCell ref="Y3:Y5"/>
    <mergeCell ref="Z3:Z5"/>
    <mergeCell ref="AA3:AA5"/>
    <mergeCell ref="D3:D5"/>
    <mergeCell ref="A3:A5"/>
    <mergeCell ref="L4:L5"/>
    <mergeCell ref="I3:I5"/>
    <mergeCell ref="J3:J5"/>
    <mergeCell ref="L3:O3"/>
    <mergeCell ref="P3:P5"/>
    <mergeCell ref="T3:T5"/>
    <mergeCell ref="B3:B5"/>
    <mergeCell ref="C3:C5"/>
    <mergeCell ref="E3:E5"/>
    <mergeCell ref="Q3:Q5"/>
    <mergeCell ref="G3:G5"/>
    <mergeCell ref="H3:H5"/>
    <mergeCell ref="R3:R5"/>
    <mergeCell ref="S3:S5"/>
    <mergeCell ref="K3:K5"/>
  </mergeCells>
  <hyperlinks>
    <hyperlink ref="H6" r:id="rId1"/>
    <hyperlink ref="H7" r:id="rId2"/>
    <hyperlink ref="H8" r:id="rId3"/>
    <hyperlink ref="H9" r:id="rId4"/>
    <hyperlink ref="H10" r:id="rId5"/>
    <hyperlink ref="H11" r:id="rId6"/>
    <hyperlink ref="H13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6" r:id="rId18"/>
  </hyperlinks>
  <pageMargins left="0.7" right="0.7" top="0.75" bottom="0.75" header="0.3" footer="0.3"/>
  <pageSetup paperSize="9"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2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MID(CELL("nombrearchivo",'HARVEY RODRIGUEZ ORTIZ'!E10),FIND("]", CELL("nombrearchivo",'HARVEY RODRIGUEZ ORTIZ'!E10),1)+1,LEN(CELL("nombrearchivo",'HARVEY RODRIGUEZ ORTIZ'!E10))-FIND("]",CELL("nombrearchivo",'HARVEY RODRIGUEZ ORTIZ'!E10),1))</f>
        <v>HARVEY RODRIGUEZ ORTIZ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91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92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290</v>
      </c>
      <c r="B11" s="312"/>
      <c r="C11" s="187">
        <f>O15</f>
        <v>4</v>
      </c>
      <c r="D11" s="188"/>
      <c r="E11" s="267">
        <f>O17</f>
        <v>0</v>
      </c>
      <c r="F11" s="268"/>
      <c r="G11" s="267">
        <f>O19</f>
        <v>3</v>
      </c>
      <c r="H11" s="268"/>
      <c r="I11" s="19">
        <f>O21</f>
        <v>0</v>
      </c>
      <c r="J11" s="19">
        <f>O28</f>
        <v>5</v>
      </c>
      <c r="K11" s="19">
        <f>O33</f>
        <v>0.17</v>
      </c>
      <c r="L11" s="20">
        <f>O38</f>
        <v>2.5</v>
      </c>
      <c r="M11" s="21"/>
      <c r="N11" s="21"/>
      <c r="O11" s="22">
        <f>IF( SUM(C11:L11)&lt;=30,SUM(C11:L11),"EXCEDE LOS 30 PUNTOS")</f>
        <v>14.67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294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100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190"/>
      <c r="E19" s="294" t="s">
        <v>295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18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86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05" customHeight="1" thickBot="1" x14ac:dyDescent="0.3">
      <c r="A26" s="305" t="s">
        <v>33</v>
      </c>
      <c r="B26" s="306"/>
      <c r="C26" s="26"/>
      <c r="D26" s="307" t="s">
        <v>296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8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86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86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305" t="s">
        <v>36</v>
      </c>
      <c r="B31" s="306"/>
      <c r="C31" s="26"/>
      <c r="D31" s="307" t="s">
        <v>297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0.17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86"/>
      <c r="O33" s="151">
        <f>IF(O31&lt;=5,O31,"EXCEDE LOS 5 PUNTOS PERMITIDOS")</f>
        <v>0.17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17" customHeight="1" thickBot="1" x14ac:dyDescent="0.3">
      <c r="A36" s="292" t="s">
        <v>39</v>
      </c>
      <c r="B36" s="293"/>
      <c r="C36" s="26"/>
      <c r="D36" s="307" t="s">
        <v>298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2.5</v>
      </c>
    </row>
    <row r="37" spans="1:15" ht="16.5" thickBot="1" x14ac:dyDescent="0.3">
      <c r="A37" s="34"/>
      <c r="B37" s="35"/>
      <c r="C37" s="18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86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86"/>
      <c r="O38" s="151">
        <f>IF(O36&lt;=10,O36,"EXCEDE LOS 10 PUNTOS PERMITIDOS")</f>
        <v>2.5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14.67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42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93" t="s">
        <v>46</v>
      </c>
      <c r="L58" s="54" t="s">
        <v>47</v>
      </c>
      <c r="M58" s="194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1</v>
      </c>
      <c r="K59" s="58">
        <v>1.2</v>
      </c>
      <c r="L59" s="59">
        <v>1</v>
      </c>
      <c r="M59" s="43"/>
      <c r="N59" s="43"/>
      <c r="O59" s="60">
        <f>J59+K59+L59</f>
        <v>3.2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0</v>
      </c>
      <c r="K60" s="63">
        <v>1.2</v>
      </c>
      <c r="L60" s="64">
        <v>1.5</v>
      </c>
      <c r="M60" s="43"/>
      <c r="N60" s="43"/>
      <c r="O60" s="60">
        <f t="shared" ref="O60:O65" si="0">J60+K60+L60</f>
        <v>2.7</v>
      </c>
    </row>
    <row r="61" spans="1:15" ht="42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0</v>
      </c>
      <c r="K61" s="63">
        <v>5</v>
      </c>
      <c r="L61" s="64">
        <v>5</v>
      </c>
      <c r="M61" s="43"/>
      <c r="N61" s="43"/>
      <c r="O61" s="60">
        <f t="shared" si="0"/>
        <v>10</v>
      </c>
    </row>
    <row r="62" spans="1:15" ht="4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3</v>
      </c>
      <c r="K62" s="63">
        <v>5</v>
      </c>
      <c r="L62" s="64">
        <v>5</v>
      </c>
      <c r="M62" s="43"/>
      <c r="N62" s="43"/>
      <c r="O62" s="60">
        <f t="shared" si="0"/>
        <v>13</v>
      </c>
    </row>
    <row r="63" spans="1:15" ht="30.7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0</v>
      </c>
      <c r="K63" s="63">
        <v>4.5</v>
      </c>
      <c r="L63" s="64">
        <v>4</v>
      </c>
      <c r="M63" s="43"/>
      <c r="N63" s="43"/>
      <c r="O63" s="60">
        <f t="shared" si="0"/>
        <v>8.5</v>
      </c>
    </row>
    <row r="64" spans="1:15" ht="46.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0</v>
      </c>
      <c r="K64" s="63">
        <v>3.5</v>
      </c>
      <c r="L64" s="64">
        <v>3</v>
      </c>
      <c r="M64" s="43"/>
      <c r="N64" s="43"/>
      <c r="O64" s="60">
        <f t="shared" si="0"/>
        <v>6.5</v>
      </c>
    </row>
    <row r="65" spans="1:15" ht="39.75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0</v>
      </c>
      <c r="K65" s="67">
        <v>1.5</v>
      </c>
      <c r="L65" s="68">
        <v>4</v>
      </c>
      <c r="M65" s="43"/>
      <c r="N65" s="43"/>
      <c r="O65" s="60">
        <f t="shared" si="0"/>
        <v>5.5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4</v>
      </c>
      <c r="K66" s="70">
        <f>SUM(K59:K65)</f>
        <v>21.9</v>
      </c>
      <c r="L66" s="71">
        <f>SUM(L59:L65)</f>
        <v>23.5</v>
      </c>
      <c r="M66" s="72"/>
      <c r="N66" s="43"/>
      <c r="O66" s="73">
        <f>SUM(O59:O65)</f>
        <v>49.4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16.466666666666665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1.5" customHeight="1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93" t="s">
        <v>46</v>
      </c>
      <c r="L69" s="54" t="s">
        <v>47</v>
      </c>
      <c r="M69" s="194"/>
      <c r="N69" s="7"/>
      <c r="O69" s="55" t="s">
        <v>48</v>
      </c>
    </row>
    <row r="70" spans="1:15" ht="17.25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1</v>
      </c>
      <c r="K70" s="78">
        <v>4.2</v>
      </c>
      <c r="L70" s="79">
        <v>4</v>
      </c>
      <c r="M70" s="80"/>
      <c r="N70" s="43"/>
      <c r="O70" s="60">
        <f>J70+K70+L70</f>
        <v>9.1999999999999993</v>
      </c>
    </row>
    <row r="71" spans="1:15" ht="28.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1</v>
      </c>
      <c r="K71" s="82">
        <v>3.8</v>
      </c>
      <c r="L71" s="83">
        <v>3</v>
      </c>
      <c r="M71" s="80"/>
      <c r="N71" s="43"/>
      <c r="O71" s="60">
        <f>J71+K71+L71</f>
        <v>7.8</v>
      </c>
    </row>
    <row r="72" spans="1:15" ht="17.25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1</v>
      </c>
      <c r="K72" s="85">
        <v>3.8</v>
      </c>
      <c r="L72" s="86">
        <v>2</v>
      </c>
      <c r="M72" s="80"/>
      <c r="N72" s="43"/>
      <c r="O72" s="60">
        <f>J72+K72+L72</f>
        <v>6.8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3</v>
      </c>
      <c r="K73" s="87">
        <f>SUM(K70:K72)</f>
        <v>11.8</v>
      </c>
      <c r="L73" s="88">
        <f>SUM(L70:L72)</f>
        <v>9</v>
      </c>
      <c r="M73" s="80"/>
      <c r="N73" s="43"/>
      <c r="O73" s="89">
        <f>SUM(O70:O72)</f>
        <v>23.8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7.9333333333333336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89"/>
    </row>
    <row r="76" spans="1:15" ht="37.5" customHeight="1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94"/>
      <c r="L76" s="194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30.7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3</v>
      </c>
      <c r="K78" s="80"/>
      <c r="L78" s="80"/>
      <c r="M78" s="80"/>
      <c r="N78" s="43"/>
      <c r="O78" s="95">
        <f>J78</f>
        <v>3</v>
      </c>
    </row>
    <row r="79" spans="1:15" ht="32.2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2</v>
      </c>
      <c r="K79" s="80"/>
      <c r="L79" s="80"/>
      <c r="M79" s="80"/>
      <c r="N79" s="43"/>
      <c r="O79" s="95">
        <f>J79</f>
        <v>2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8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8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94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3.2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3.2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14.67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16.466666666666665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7.9333333333333336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8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3.2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50.269999999999996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tabSelected="1" workbookViewId="0">
      <selection activeCell="A3" sqref="A3"/>
    </sheetView>
  </sheetViews>
  <sheetFormatPr baseColWidth="10" defaultRowHeight="15" x14ac:dyDescent="0.25"/>
  <cols>
    <col min="1" max="1" width="4.7109375" style="208" customWidth="1"/>
    <col min="2" max="2" width="25.28515625" customWidth="1"/>
    <col min="3" max="3" width="24.7109375" customWidth="1"/>
    <col min="4" max="4" width="26" bestFit="1" customWidth="1"/>
    <col min="5" max="5" width="33.140625" customWidth="1"/>
    <col min="6" max="6" width="18.85546875" customWidth="1"/>
    <col min="7" max="7" width="17.140625" style="197" customWidth="1"/>
    <col min="8" max="8" width="17.28515625" style="197" customWidth="1"/>
    <col min="9" max="9" width="16.5703125" style="197" customWidth="1"/>
    <col min="10" max="10" width="17.42578125" style="197" customWidth="1"/>
    <col min="11" max="11" width="14.140625" style="197" customWidth="1"/>
    <col min="12" max="12" width="29" customWidth="1"/>
  </cols>
  <sheetData>
    <row r="1" spans="1:12" ht="18" x14ac:dyDescent="0.25">
      <c r="A1" s="244" t="s">
        <v>284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x14ac:dyDescent="0.25">
      <c r="A2" s="245" t="s">
        <v>314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6.5" thickBot="1" x14ac:dyDescent="0.3">
      <c r="A3" s="195"/>
      <c r="B3" s="181"/>
      <c r="C3" s="181"/>
      <c r="D3" s="181"/>
      <c r="E3" s="181"/>
      <c r="F3" s="181"/>
      <c r="G3" s="196"/>
    </row>
    <row r="4" spans="1:12" ht="16.5" thickBot="1" x14ac:dyDescent="0.3">
      <c r="A4" s="246" t="s">
        <v>285</v>
      </c>
      <c r="B4" s="246" t="s">
        <v>286</v>
      </c>
      <c r="C4" s="246" t="s">
        <v>287</v>
      </c>
      <c r="D4" s="246" t="s">
        <v>288</v>
      </c>
      <c r="E4" s="246" t="s">
        <v>289</v>
      </c>
      <c r="F4" s="248" t="s">
        <v>23</v>
      </c>
      <c r="G4" s="250" t="s">
        <v>303</v>
      </c>
      <c r="H4" s="251"/>
      <c r="I4" s="251"/>
      <c r="J4" s="251"/>
      <c r="K4" s="251"/>
      <c r="L4" s="252"/>
    </row>
    <row r="5" spans="1:12" ht="45.75" thickBot="1" x14ac:dyDescent="0.3">
      <c r="A5" s="247"/>
      <c r="B5" s="247"/>
      <c r="C5" s="247"/>
      <c r="D5" s="247"/>
      <c r="E5" s="247"/>
      <c r="F5" s="249"/>
      <c r="G5" s="198" t="s">
        <v>43</v>
      </c>
      <c r="H5" s="198" t="s">
        <v>304</v>
      </c>
      <c r="I5" s="198" t="s">
        <v>68</v>
      </c>
      <c r="J5" s="198" t="s">
        <v>74</v>
      </c>
      <c r="K5" s="199" t="s">
        <v>305</v>
      </c>
      <c r="L5" s="200" t="s">
        <v>6</v>
      </c>
    </row>
    <row r="6" spans="1:12" ht="39.75" customHeight="1" x14ac:dyDescent="0.25">
      <c r="A6" s="201">
        <v>1</v>
      </c>
      <c r="B6" s="212" t="s">
        <v>260</v>
      </c>
      <c r="C6" s="235" t="s">
        <v>95</v>
      </c>
      <c r="D6" s="238" t="s">
        <v>292</v>
      </c>
      <c r="E6" s="241" t="s">
        <v>293</v>
      </c>
      <c r="F6" s="185">
        <f>'HEISSA BERNAL'!O93</f>
        <v>18.34</v>
      </c>
      <c r="G6" s="185">
        <f>'HEISSA BERNAL'!O94</f>
        <v>28.299999999999997</v>
      </c>
      <c r="H6" s="202">
        <f>'HEISSA BERNAL'!O95</f>
        <v>13.533333333333331</v>
      </c>
      <c r="I6" s="202">
        <f>'HEISSA BERNAL'!O96</f>
        <v>14</v>
      </c>
      <c r="J6" s="202">
        <f>'HEISSA BERNAL'!O97</f>
        <v>4.5</v>
      </c>
      <c r="K6" s="203">
        <f t="shared" ref="K6:K11" si="0">SUM(F6:J6)</f>
        <v>78.673333333333332</v>
      </c>
      <c r="L6" s="204" t="s">
        <v>306</v>
      </c>
    </row>
    <row r="7" spans="1:12" ht="39.75" customHeight="1" x14ac:dyDescent="0.25">
      <c r="A7" s="184">
        <v>2</v>
      </c>
      <c r="B7" s="210" t="s">
        <v>258</v>
      </c>
      <c r="C7" s="236"/>
      <c r="D7" s="239"/>
      <c r="E7" s="242"/>
      <c r="F7" s="183">
        <f>'SANTIAGO BOTERO'!O93</f>
        <v>19.68</v>
      </c>
      <c r="G7" s="183">
        <f>'SANTIAGO BOTERO'!O94</f>
        <v>26.583333333333332</v>
      </c>
      <c r="H7" s="206">
        <f>'SANTIAGO BOTERO'!O95</f>
        <v>12.833333333333334</v>
      </c>
      <c r="I7" s="206">
        <f>'SANTIAGO BOTERO'!O96</f>
        <v>10.5</v>
      </c>
      <c r="J7" s="206">
        <f>'SANTIAGO BOTERO'!O97</f>
        <v>3.5</v>
      </c>
      <c r="K7" s="211">
        <f t="shared" si="0"/>
        <v>73.096666666666664</v>
      </c>
      <c r="L7" s="213" t="s">
        <v>308</v>
      </c>
    </row>
    <row r="8" spans="1:12" ht="39.75" customHeight="1" x14ac:dyDescent="0.25">
      <c r="A8" s="184">
        <v>3</v>
      </c>
      <c r="B8" s="210" t="s">
        <v>281</v>
      </c>
      <c r="C8" s="236"/>
      <c r="D8" s="239"/>
      <c r="E8" s="242"/>
      <c r="F8" s="183">
        <f>'VICENTE DIAZ'!O93</f>
        <v>13.5</v>
      </c>
      <c r="G8" s="183">
        <f>'VICENTE DIAZ'!O94</f>
        <v>26.833333333333332</v>
      </c>
      <c r="H8" s="206">
        <f>'VICENTE DIAZ'!O95</f>
        <v>12.5</v>
      </c>
      <c r="I8" s="206">
        <f>'VICENTE DIAZ'!O96</f>
        <v>15</v>
      </c>
      <c r="J8" s="206">
        <f>'VICENTE DIAZ'!O97</f>
        <v>3.3</v>
      </c>
      <c r="K8" s="211">
        <f t="shared" si="0"/>
        <v>71.133333333333326</v>
      </c>
      <c r="L8" s="213" t="s">
        <v>308</v>
      </c>
    </row>
    <row r="9" spans="1:12" ht="47.25" customHeight="1" x14ac:dyDescent="0.25">
      <c r="A9" s="184">
        <v>4</v>
      </c>
      <c r="B9" s="210" t="s">
        <v>271</v>
      </c>
      <c r="C9" s="236"/>
      <c r="D9" s="239"/>
      <c r="E9" s="242"/>
      <c r="F9" s="183">
        <f>'CESAR ZAPATA'!O93</f>
        <v>14.98</v>
      </c>
      <c r="G9" s="183">
        <f>'CESAR ZAPATA'!O94</f>
        <v>26.133333333333336</v>
      </c>
      <c r="H9" s="206">
        <f>'CESAR ZAPATA'!O95</f>
        <v>10.566666666666666</v>
      </c>
      <c r="I9" s="206">
        <f>'CESAR ZAPATA'!O96</f>
        <v>15</v>
      </c>
      <c r="J9" s="206">
        <f>'CESAR ZAPATA'!O97</f>
        <v>3.4</v>
      </c>
      <c r="K9" s="211">
        <f t="shared" si="0"/>
        <v>70.080000000000013</v>
      </c>
      <c r="L9" s="213" t="s">
        <v>308</v>
      </c>
    </row>
    <row r="10" spans="1:12" ht="49.5" customHeight="1" x14ac:dyDescent="0.25">
      <c r="A10" s="184">
        <v>5</v>
      </c>
      <c r="B10" s="210" t="s">
        <v>254</v>
      </c>
      <c r="C10" s="236"/>
      <c r="D10" s="239"/>
      <c r="E10" s="242"/>
      <c r="F10" s="183">
        <f>'ALEXANDER NIVIA'!O93</f>
        <v>22.1</v>
      </c>
      <c r="G10" s="183">
        <f>'ALEXANDER NIVIA'!O94</f>
        <v>22.166666666666668</v>
      </c>
      <c r="H10" s="206">
        <f>'ALEXANDER NIVIA'!O95</f>
        <v>9.9666666666666668</v>
      </c>
      <c r="I10" s="206">
        <f>'ALEXANDER NIVIA'!O96</f>
        <v>12</v>
      </c>
      <c r="J10" s="206">
        <f>'ALEXANDER NIVIA'!O97</f>
        <v>3.2</v>
      </c>
      <c r="K10" s="211">
        <f t="shared" si="0"/>
        <v>69.433333333333337</v>
      </c>
      <c r="L10" s="207" t="s">
        <v>307</v>
      </c>
    </row>
    <row r="11" spans="1:12" ht="48.75" customHeight="1" x14ac:dyDescent="0.25">
      <c r="A11" s="184">
        <v>6</v>
      </c>
      <c r="B11" s="210" t="s">
        <v>262</v>
      </c>
      <c r="C11" s="236"/>
      <c r="D11" s="239"/>
      <c r="E11" s="242"/>
      <c r="F11" s="183">
        <f>'JULIAN BOTERO'!O93</f>
        <v>12.8</v>
      </c>
      <c r="G11" s="183">
        <f>'JULIAN BOTERO'!O94</f>
        <v>24</v>
      </c>
      <c r="H11" s="206">
        <f>'JULIAN BOTERO'!O95</f>
        <v>12</v>
      </c>
      <c r="I11" s="206">
        <f>'JULIAN BOTERO'!O96</f>
        <v>10</v>
      </c>
      <c r="J11" s="206">
        <f>'JULIAN BOTERO'!O97</f>
        <v>3.6</v>
      </c>
      <c r="K11" s="211">
        <f t="shared" si="0"/>
        <v>62.4</v>
      </c>
      <c r="L11" s="207" t="s">
        <v>307</v>
      </c>
    </row>
    <row r="12" spans="1:12" ht="48" customHeight="1" x14ac:dyDescent="0.25">
      <c r="A12" s="205">
        <v>7</v>
      </c>
      <c r="B12" s="210" t="s">
        <v>291</v>
      </c>
      <c r="C12" s="236"/>
      <c r="D12" s="239"/>
      <c r="E12" s="242"/>
      <c r="F12" s="183">
        <f>'PAULA CARDENAS'!O93</f>
        <v>14.49</v>
      </c>
      <c r="G12" s="183">
        <f>'PAULA CARDENAS'!O94</f>
        <v>18.266666666666666</v>
      </c>
      <c r="H12" s="206">
        <f>'PAULA CARDENAS'!O95</f>
        <v>9</v>
      </c>
      <c r="I12" s="206">
        <f>'PAULA CARDENAS'!O96</f>
        <v>6</v>
      </c>
      <c r="J12" s="206">
        <f>'PAULA CARDENAS'!O97</f>
        <v>3.4</v>
      </c>
      <c r="K12" s="211">
        <f t="shared" ref="K12:K15" si="1">SUM(F12:J12)</f>
        <v>51.156666666666666</v>
      </c>
      <c r="L12" s="207" t="s">
        <v>307</v>
      </c>
    </row>
    <row r="13" spans="1:12" ht="45" customHeight="1" x14ac:dyDescent="0.25">
      <c r="A13" s="205">
        <v>8</v>
      </c>
      <c r="B13" s="210" t="s">
        <v>290</v>
      </c>
      <c r="C13" s="236"/>
      <c r="D13" s="239"/>
      <c r="E13" s="242"/>
      <c r="F13" s="183">
        <f>'HARVEY RODRIGUEZ ORTIZ'!O93</f>
        <v>14.67</v>
      </c>
      <c r="G13" s="183">
        <f>'HARVEY RODRIGUEZ ORTIZ'!O94</f>
        <v>16.466666666666665</v>
      </c>
      <c r="H13" s="206">
        <f>'HARVEY RODRIGUEZ ORTIZ'!O95</f>
        <v>7.9333333333333336</v>
      </c>
      <c r="I13" s="206">
        <f>'HARVEY RODRIGUEZ ORTIZ'!O96</f>
        <v>8</v>
      </c>
      <c r="J13" s="206">
        <f>'HARVEY RODRIGUEZ ORTIZ'!O97</f>
        <v>3.2</v>
      </c>
      <c r="K13" s="211">
        <f t="shared" si="1"/>
        <v>50.269999999999996</v>
      </c>
      <c r="L13" s="207" t="s">
        <v>307</v>
      </c>
    </row>
    <row r="14" spans="1:12" ht="33" customHeight="1" x14ac:dyDescent="0.25">
      <c r="A14" s="205">
        <v>9</v>
      </c>
      <c r="B14" s="215" t="s">
        <v>310</v>
      </c>
      <c r="C14" s="236"/>
      <c r="D14" s="239"/>
      <c r="E14" s="242"/>
      <c r="F14" s="183">
        <v>19.95</v>
      </c>
      <c r="G14" s="183">
        <v>0</v>
      </c>
      <c r="H14" s="183">
        <v>0</v>
      </c>
      <c r="I14" s="183">
        <v>0</v>
      </c>
      <c r="J14" s="183">
        <v>0</v>
      </c>
      <c r="K14" s="211">
        <f t="shared" si="1"/>
        <v>19.95</v>
      </c>
      <c r="L14" s="207" t="s">
        <v>312</v>
      </c>
    </row>
    <row r="15" spans="1:12" ht="33" customHeight="1" thickBot="1" x14ac:dyDescent="0.3">
      <c r="A15" s="209">
        <v>10</v>
      </c>
      <c r="B15" s="216" t="s">
        <v>311</v>
      </c>
      <c r="C15" s="237"/>
      <c r="D15" s="240"/>
      <c r="E15" s="243"/>
      <c r="F15" s="182">
        <v>16.34</v>
      </c>
      <c r="G15" s="182">
        <v>0</v>
      </c>
      <c r="H15" s="182">
        <v>0</v>
      </c>
      <c r="I15" s="182">
        <v>0</v>
      </c>
      <c r="J15" s="182">
        <v>0</v>
      </c>
      <c r="K15" s="214">
        <f t="shared" si="1"/>
        <v>16.34</v>
      </c>
      <c r="L15" s="218" t="s">
        <v>312</v>
      </c>
    </row>
    <row r="16" spans="1:12" x14ac:dyDescent="0.25">
      <c r="A16" s="217" t="s">
        <v>309</v>
      </c>
    </row>
  </sheetData>
  <mergeCells count="12">
    <mergeCell ref="C6:C15"/>
    <mergeCell ref="D6:D15"/>
    <mergeCell ref="E6:E15"/>
    <mergeCell ref="A1:L1"/>
    <mergeCell ref="A2:L2"/>
    <mergeCell ref="A4:A5"/>
    <mergeCell ref="B4:B5"/>
    <mergeCell ref="C4:C5"/>
    <mergeCell ref="D4:D5"/>
    <mergeCell ref="E4:E5"/>
    <mergeCell ref="F4:F5"/>
    <mergeCell ref="G4: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L93" sqref="L9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MID(CELL("nombrearchivo",'HEISSA BERNAL'!E10),FIND("]", CELL("nombrearchivo",'HEISSA BERNAL'!E10),1)+1,LEN(CELL("nombrearchivo",'HEISSA BERNAL'!E10))-FIND("]",CELL("nombrearchivo",'HEISSA BERNAL'!E10),1))</f>
        <v>HEISSA BERNAL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60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4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260</v>
      </c>
      <c r="B11" s="312"/>
      <c r="C11" s="165">
        <f>O15</f>
        <v>4</v>
      </c>
      <c r="D11" s="166"/>
      <c r="E11" s="267">
        <f>O17</f>
        <v>0</v>
      </c>
      <c r="F11" s="268"/>
      <c r="G11" s="267">
        <f>O19</f>
        <v>6</v>
      </c>
      <c r="H11" s="268"/>
      <c r="I11" s="19">
        <f>O21</f>
        <v>0</v>
      </c>
      <c r="J11" s="19">
        <f>O28</f>
        <v>5</v>
      </c>
      <c r="K11" s="19">
        <f>O33</f>
        <v>1.34</v>
      </c>
      <c r="L11" s="20">
        <f>O38</f>
        <v>2</v>
      </c>
      <c r="M11" s="21"/>
      <c r="N11" s="21"/>
      <c r="O11" s="22">
        <f>IF( SUM(C11:L11)&lt;=30,SUM(C11:L11),"EXCEDE LOS 30 PUNTOS")</f>
        <v>18.34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194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267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159"/>
      <c r="E19" s="294" t="s">
        <v>302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6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15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8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10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05" customHeight="1" thickBot="1" x14ac:dyDescent="0.3">
      <c r="A26" s="305" t="s">
        <v>33</v>
      </c>
      <c r="B26" s="306"/>
      <c r="C26" s="26"/>
      <c r="D26" s="307" t="s">
        <v>261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5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8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58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305" t="s">
        <v>36</v>
      </c>
      <c r="B31" s="306"/>
      <c r="C31" s="26"/>
      <c r="D31" s="307" t="s">
        <v>300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1.34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58"/>
      <c r="O33" s="151">
        <f>IF(O31&lt;=5,O31,"EXCEDE LOS 5 PUNTOS PERMITIDOS")</f>
        <v>1.34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61.25" customHeight="1" thickBot="1" x14ac:dyDescent="0.3">
      <c r="A36" s="292" t="s">
        <v>39</v>
      </c>
      <c r="B36" s="293"/>
      <c r="C36" s="26"/>
      <c r="D36" s="307" t="s">
        <v>268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2</v>
      </c>
    </row>
    <row r="37" spans="1:15" ht="16.5" thickBot="1" x14ac:dyDescent="0.3">
      <c r="A37" s="34"/>
      <c r="B37" s="35"/>
      <c r="C37" s="15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8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58"/>
      <c r="O38" s="151">
        <f>IF(O36&lt;=10,O36,"EXCEDE LOS 10 PUNTOS PERMITIDOS")</f>
        <v>2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18.34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3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61" t="s">
        <v>46</v>
      </c>
      <c r="L58" s="54" t="s">
        <v>47</v>
      </c>
      <c r="M58" s="162"/>
      <c r="N58" s="7"/>
      <c r="O58" s="55" t="s">
        <v>48</v>
      </c>
    </row>
    <row r="59" spans="1:15" ht="16.5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2</v>
      </c>
      <c r="K59" s="58">
        <v>1.2</v>
      </c>
      <c r="L59" s="59">
        <v>1.5</v>
      </c>
      <c r="M59" s="43"/>
      <c r="N59" s="43"/>
      <c r="O59" s="60">
        <f>J59+K59+L59</f>
        <v>4.7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2</v>
      </c>
      <c r="K60" s="63">
        <v>1.1000000000000001</v>
      </c>
      <c r="L60" s="64">
        <v>1.5</v>
      </c>
      <c r="M60" s="43"/>
      <c r="N60" s="43"/>
      <c r="O60" s="60">
        <f t="shared" ref="O60:O65" si="0">J60+K60+L60</f>
        <v>4.5999999999999996</v>
      </c>
    </row>
    <row r="61" spans="1:15" ht="39.7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6</v>
      </c>
      <c r="K61" s="63">
        <v>5.5</v>
      </c>
      <c r="L61" s="64">
        <v>6</v>
      </c>
      <c r="M61" s="43"/>
      <c r="N61" s="43"/>
      <c r="O61" s="60">
        <f t="shared" si="0"/>
        <v>17.5</v>
      </c>
    </row>
    <row r="62" spans="1:15" ht="39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7</v>
      </c>
      <c r="K62" s="63">
        <v>6.3</v>
      </c>
      <c r="L62" s="64">
        <v>5</v>
      </c>
      <c r="M62" s="43"/>
      <c r="N62" s="43"/>
      <c r="O62" s="60">
        <f t="shared" si="0"/>
        <v>18.3</v>
      </c>
    </row>
    <row r="63" spans="1:15" ht="30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5</v>
      </c>
      <c r="K63" s="63">
        <v>4.2</v>
      </c>
      <c r="L63" s="64">
        <v>6</v>
      </c>
      <c r="M63" s="43"/>
      <c r="N63" s="43"/>
      <c r="O63" s="60">
        <f t="shared" si="0"/>
        <v>15.2</v>
      </c>
    </row>
    <row r="64" spans="1:15" ht="41.2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4</v>
      </c>
      <c r="K64" s="63">
        <v>4.0999999999999996</v>
      </c>
      <c r="L64" s="64">
        <v>4</v>
      </c>
      <c r="M64" s="43"/>
      <c r="N64" s="43"/>
      <c r="O64" s="60">
        <f t="shared" si="0"/>
        <v>12.1</v>
      </c>
    </row>
    <row r="65" spans="1:15" ht="40.5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4</v>
      </c>
      <c r="K65" s="67">
        <v>4.5</v>
      </c>
      <c r="L65" s="68">
        <v>4</v>
      </c>
      <c r="M65" s="43"/>
      <c r="N65" s="43"/>
      <c r="O65" s="60">
        <f t="shared" si="0"/>
        <v>12.5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30</v>
      </c>
      <c r="K66" s="70">
        <f>SUM(K59:K65)</f>
        <v>26.9</v>
      </c>
      <c r="L66" s="71">
        <f>SUM(L59:L65)</f>
        <v>28</v>
      </c>
      <c r="M66" s="72"/>
      <c r="N66" s="43"/>
      <c r="O66" s="73">
        <f>SUM(O59:O65)</f>
        <v>84.899999999999991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28.299999999999997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61" t="s">
        <v>46</v>
      </c>
      <c r="L69" s="54" t="s">
        <v>47</v>
      </c>
      <c r="M69" s="162"/>
      <c r="N69" s="7"/>
      <c r="O69" s="55" t="s">
        <v>48</v>
      </c>
    </row>
    <row r="70" spans="1:15" ht="22.5" customHeight="1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5</v>
      </c>
      <c r="K70" s="78">
        <v>4.2</v>
      </c>
      <c r="L70" s="79">
        <v>5</v>
      </c>
      <c r="M70" s="80"/>
      <c r="N70" s="43"/>
      <c r="O70" s="60">
        <f>J70+K70+L70</f>
        <v>14.2</v>
      </c>
    </row>
    <row r="71" spans="1:15" ht="30.7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5</v>
      </c>
      <c r="K71" s="82">
        <v>4.0999999999999996</v>
      </c>
      <c r="L71" s="83">
        <v>4</v>
      </c>
      <c r="M71" s="80"/>
      <c r="N71" s="43"/>
      <c r="O71" s="60">
        <f>J71+K71+L71</f>
        <v>13.1</v>
      </c>
    </row>
    <row r="72" spans="1:15" ht="17.25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4</v>
      </c>
      <c r="K72" s="85">
        <v>4.3</v>
      </c>
      <c r="L72" s="86">
        <v>5</v>
      </c>
      <c r="M72" s="80"/>
      <c r="N72" s="43"/>
      <c r="O72" s="60">
        <f>J72+K72+L72</f>
        <v>13.3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14</v>
      </c>
      <c r="K73" s="87">
        <f>SUM(K70:K72)</f>
        <v>12.600000000000001</v>
      </c>
      <c r="L73" s="88">
        <f>SUM(L70:L72)</f>
        <v>14</v>
      </c>
      <c r="M73" s="80"/>
      <c r="N73" s="43"/>
      <c r="O73" s="89">
        <f>SUM(O70:O72)</f>
        <v>40.599999999999994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13.533333333333331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63"/>
    </row>
    <row r="76" spans="1:15" ht="32.25" customHeight="1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62"/>
      <c r="L76" s="162"/>
      <c r="M76" s="80"/>
      <c r="N76" s="43"/>
      <c r="O76" s="92" t="s">
        <v>48</v>
      </c>
    </row>
    <row r="77" spans="1:15" ht="39.7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5</v>
      </c>
      <c r="K77" s="80"/>
      <c r="L77" s="80"/>
      <c r="M77" s="80"/>
      <c r="N77" s="43"/>
      <c r="O77" s="95">
        <f>J77</f>
        <v>5</v>
      </c>
    </row>
    <row r="78" spans="1:15" ht="32.2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0.7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5</v>
      </c>
      <c r="K79" s="80"/>
      <c r="L79" s="80"/>
      <c r="M79" s="80"/>
      <c r="N79" s="43"/>
      <c r="O79" s="95">
        <f>J79</f>
        <v>5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14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14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6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4.5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4.5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18.34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28.299999999999997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13.533333333333331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14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4.5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78.673333333333332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MID(CELL("nombrearchivo",'SANTIAGO BOTERO'!E10),FIND("]", CELL("nombrearchivo",'SANTIAGO BOTERO'!E10),1)+1,LEN(CELL("nombrearchivo",'SANTIAGO BOTERO'!E10))-FIND("]",CELL("nombrearchivo",'SANTIAGO BOTERO'!E10),1))</f>
        <v>SANTIAGO BOTERO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60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4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258</v>
      </c>
      <c r="B11" s="312"/>
      <c r="C11" s="165">
        <f>O15</f>
        <v>4</v>
      </c>
      <c r="D11" s="166"/>
      <c r="E11" s="267">
        <f>O17</f>
        <v>0</v>
      </c>
      <c r="F11" s="268"/>
      <c r="G11" s="267">
        <f>O19</f>
        <v>3</v>
      </c>
      <c r="H11" s="268"/>
      <c r="I11" s="19">
        <f>O21</f>
        <v>0</v>
      </c>
      <c r="J11" s="19">
        <f>O28</f>
        <v>2.02</v>
      </c>
      <c r="K11" s="19">
        <f>O33</f>
        <v>5</v>
      </c>
      <c r="L11" s="20">
        <f>O38</f>
        <v>5.66</v>
      </c>
      <c r="M11" s="21"/>
      <c r="N11" s="21"/>
      <c r="O11" s="22">
        <f>IF( SUM(C11:L11)&lt;=30,SUM(C11:L11),"EXCEDE LOS 30 PUNTOS")</f>
        <v>19.68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169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100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159"/>
      <c r="E19" s="294" t="s">
        <v>170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15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8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86.25" customHeight="1" thickBot="1" x14ac:dyDescent="0.3">
      <c r="A26" s="305" t="s">
        <v>33</v>
      </c>
      <c r="B26" s="306"/>
      <c r="C26" s="26"/>
      <c r="D26" s="307" t="s">
        <v>266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2.02</v>
      </c>
      <c r="Q26" s="41"/>
      <c r="R26" s="41"/>
    </row>
    <row r="27" spans="1:18" ht="16.5" thickBot="1" x14ac:dyDescent="0.3">
      <c r="A27" s="34"/>
      <c r="B27" s="35"/>
      <c r="C27" s="15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8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58"/>
      <c r="O28" s="151">
        <f>IF(O26&lt;=5,O26,"EXCEDE LOS 5 PUNTOS PERMITIDOS")</f>
        <v>2.02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59.25" customHeight="1" thickBot="1" x14ac:dyDescent="0.3">
      <c r="A31" s="305" t="s">
        <v>36</v>
      </c>
      <c r="B31" s="306"/>
      <c r="C31" s="26"/>
      <c r="D31" s="307" t="s">
        <v>259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58"/>
      <c r="O33" s="151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85.25" customHeight="1" thickBot="1" x14ac:dyDescent="0.3">
      <c r="A36" s="292" t="s">
        <v>39</v>
      </c>
      <c r="B36" s="293"/>
      <c r="C36" s="26"/>
      <c r="D36" s="307" t="s">
        <v>301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5.66</v>
      </c>
    </row>
    <row r="37" spans="1:15" ht="16.5" thickBot="1" x14ac:dyDescent="0.3">
      <c r="A37" s="34"/>
      <c r="B37" s="35"/>
      <c r="C37" s="15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8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58"/>
      <c r="O38" s="151">
        <f>IF(O36&lt;=10,O36,"EXCEDE LOS 10 PUNTOS PERMITIDOS")</f>
        <v>5.66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19.68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1.5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61" t="s">
        <v>46</v>
      </c>
      <c r="L58" s="54" t="s">
        <v>47</v>
      </c>
      <c r="M58" s="162"/>
      <c r="N58" s="7"/>
      <c r="O58" s="55" t="s">
        <v>48</v>
      </c>
    </row>
    <row r="59" spans="1:15" ht="39" customHeight="1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1.5</v>
      </c>
      <c r="K59" s="58">
        <v>1.5</v>
      </c>
      <c r="L59" s="59">
        <v>2</v>
      </c>
      <c r="M59" s="43"/>
      <c r="N59" s="43"/>
      <c r="O59" s="60">
        <f>J59+K59+L59</f>
        <v>5</v>
      </c>
    </row>
    <row r="60" spans="1:15" ht="39" customHeight="1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2</v>
      </c>
      <c r="K60" s="63">
        <v>1.25</v>
      </c>
      <c r="L60" s="64">
        <v>1.5</v>
      </c>
      <c r="M60" s="43"/>
      <c r="N60" s="43"/>
      <c r="O60" s="60">
        <f t="shared" ref="O60:O65" si="0">J60+K60+L60</f>
        <v>4.75</v>
      </c>
    </row>
    <row r="61" spans="1:15" ht="39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6</v>
      </c>
      <c r="K61" s="63">
        <v>4</v>
      </c>
      <c r="L61" s="64">
        <v>6</v>
      </c>
      <c r="M61" s="43"/>
      <c r="N61" s="43"/>
      <c r="O61" s="60">
        <f t="shared" si="0"/>
        <v>16</v>
      </c>
    </row>
    <row r="62" spans="1:15" ht="39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5.5</v>
      </c>
      <c r="K62" s="63">
        <v>3</v>
      </c>
      <c r="L62" s="64">
        <v>7</v>
      </c>
      <c r="M62" s="43"/>
      <c r="N62" s="43"/>
      <c r="O62" s="60">
        <f t="shared" si="0"/>
        <v>15.5</v>
      </c>
    </row>
    <row r="63" spans="1:15" ht="39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6.5</v>
      </c>
      <c r="K63" s="63">
        <v>4</v>
      </c>
      <c r="L63" s="64">
        <v>6</v>
      </c>
      <c r="M63" s="43"/>
      <c r="N63" s="43"/>
      <c r="O63" s="60">
        <f t="shared" si="0"/>
        <v>16.5</v>
      </c>
    </row>
    <row r="64" spans="1:15" ht="39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5</v>
      </c>
      <c r="K64" s="63">
        <v>3</v>
      </c>
      <c r="L64" s="64">
        <v>4</v>
      </c>
      <c r="M64" s="43"/>
      <c r="N64" s="43"/>
      <c r="O64" s="60">
        <f t="shared" si="0"/>
        <v>12</v>
      </c>
    </row>
    <row r="65" spans="1:15" ht="39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4</v>
      </c>
      <c r="K65" s="67">
        <v>2</v>
      </c>
      <c r="L65" s="68">
        <v>4</v>
      </c>
      <c r="M65" s="43"/>
      <c r="N65" s="43"/>
      <c r="O65" s="60">
        <f t="shared" si="0"/>
        <v>10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30.5</v>
      </c>
      <c r="K66" s="70">
        <f>SUM(K59:K65)</f>
        <v>18.75</v>
      </c>
      <c r="L66" s="71">
        <f>SUM(L59:L65)</f>
        <v>30.5</v>
      </c>
      <c r="M66" s="72"/>
      <c r="N66" s="43"/>
      <c r="O66" s="73">
        <f>SUM(O59:O65)</f>
        <v>79.75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26.583333333333332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3" customHeight="1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61" t="s">
        <v>46</v>
      </c>
      <c r="L69" s="54" t="s">
        <v>47</v>
      </c>
      <c r="M69" s="162"/>
      <c r="N69" s="7"/>
      <c r="O69" s="55" t="s">
        <v>48</v>
      </c>
    </row>
    <row r="70" spans="1:15" ht="28.5" customHeight="1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5</v>
      </c>
      <c r="K70" s="78">
        <v>3.5</v>
      </c>
      <c r="L70" s="79">
        <v>5</v>
      </c>
      <c r="M70" s="80"/>
      <c r="N70" s="43"/>
      <c r="O70" s="60">
        <f>J70+K70+L70</f>
        <v>13.5</v>
      </c>
    </row>
    <row r="71" spans="1:15" ht="28.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4</v>
      </c>
      <c r="K71" s="82">
        <v>4</v>
      </c>
      <c r="L71" s="83">
        <v>5</v>
      </c>
      <c r="M71" s="80"/>
      <c r="N71" s="43"/>
      <c r="O71" s="60">
        <f>J71+K71+L71</f>
        <v>13</v>
      </c>
    </row>
    <row r="72" spans="1:15" ht="28.5" customHeight="1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4</v>
      </c>
      <c r="K72" s="85">
        <v>4</v>
      </c>
      <c r="L72" s="86">
        <v>4</v>
      </c>
      <c r="M72" s="80"/>
      <c r="N72" s="43"/>
      <c r="O72" s="60">
        <f>J72+K72+L72</f>
        <v>12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13</v>
      </c>
      <c r="K73" s="87">
        <f>SUM(K70:K72)</f>
        <v>11.5</v>
      </c>
      <c r="L73" s="88">
        <f>SUM(L70:L72)</f>
        <v>14</v>
      </c>
      <c r="M73" s="80"/>
      <c r="N73" s="43"/>
      <c r="O73" s="89">
        <f>SUM(O70:O72)</f>
        <v>38.5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12.833333333333334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63"/>
    </row>
    <row r="76" spans="1:15" ht="26.25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62"/>
      <c r="L76" s="162"/>
      <c r="M76" s="80"/>
      <c r="N76" s="43"/>
      <c r="O76" s="92" t="s">
        <v>48</v>
      </c>
    </row>
    <row r="77" spans="1:15" ht="36.7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3.5</v>
      </c>
      <c r="K77" s="80"/>
      <c r="L77" s="80"/>
      <c r="M77" s="80"/>
      <c r="N77" s="43"/>
      <c r="O77" s="95">
        <f>J77</f>
        <v>3.5</v>
      </c>
    </row>
    <row r="78" spans="1:15" ht="36.7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3.5</v>
      </c>
      <c r="K78" s="80"/>
      <c r="L78" s="80"/>
      <c r="M78" s="80"/>
      <c r="N78" s="43"/>
      <c r="O78" s="95">
        <f>J78</f>
        <v>3.5</v>
      </c>
    </row>
    <row r="79" spans="1:15" ht="36.7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3.5</v>
      </c>
      <c r="K79" s="80"/>
      <c r="L79" s="80"/>
      <c r="M79" s="80"/>
      <c r="N79" s="43"/>
      <c r="O79" s="95">
        <f>J79</f>
        <v>3.5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10.5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10.5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6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3.5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3.5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19.68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26.583333333333332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12.833333333333334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10.5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3.5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73.096666666666664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J71" sqref="J71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MID(CELL("nombrearchivo",'VICENTE DIAZ'!E10),FIND("]", CELL("nombrearchivo",'VICENTE DIAZ'!E10),1)+1,LEN(CELL("nombrearchivo",'VICENTE DIAZ'!E10))-FIND("]",CELL("nombrearchivo",'VICENTE DIAZ'!E10),1))</f>
        <v>VICENTE DIAZ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70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7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281</v>
      </c>
      <c r="B11" s="312"/>
      <c r="C11" s="168">
        <f>O15</f>
        <v>4</v>
      </c>
      <c r="D11" s="169"/>
      <c r="E11" s="267">
        <f>O17</f>
        <v>0</v>
      </c>
      <c r="F11" s="268"/>
      <c r="G11" s="267">
        <f>O19</f>
        <v>3</v>
      </c>
      <c r="H11" s="268"/>
      <c r="I11" s="19">
        <f>O21</f>
        <v>0</v>
      </c>
      <c r="J11" s="19">
        <f>O28</f>
        <v>2.5</v>
      </c>
      <c r="K11" s="19">
        <f>O33</f>
        <v>0</v>
      </c>
      <c r="L11" s="20">
        <f>O38</f>
        <v>4</v>
      </c>
      <c r="M11" s="21"/>
      <c r="N11" s="21"/>
      <c r="O11" s="22">
        <f>IF( SUM(C11:L11)&lt;=30,SUM(C11:L11),"EXCEDE LOS 30 PUNTOS")</f>
        <v>13.5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162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100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174"/>
      <c r="E19" s="294" t="s">
        <v>163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17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75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05" customHeight="1" thickBot="1" x14ac:dyDescent="0.3">
      <c r="A26" s="305" t="s">
        <v>33</v>
      </c>
      <c r="B26" s="306"/>
      <c r="C26" s="26"/>
      <c r="D26" s="307" t="s">
        <v>282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2.5</v>
      </c>
      <c r="Q26" s="41"/>
      <c r="R26" s="41"/>
    </row>
    <row r="27" spans="1:18" ht="16.5" thickBot="1" x14ac:dyDescent="0.3">
      <c r="A27" s="34"/>
      <c r="B27" s="35"/>
      <c r="C27" s="17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75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75"/>
      <c r="O28" s="151">
        <f>IF(O26&lt;=5,O26,"EXCEDE LOS 5 PUNTOS PERMITIDOS")</f>
        <v>2.5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305" t="s">
        <v>36</v>
      </c>
      <c r="B31" s="306"/>
      <c r="C31" s="26"/>
      <c r="D31" s="307" t="s">
        <v>100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75"/>
      <c r="O33" s="151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21.5" customHeight="1" thickBot="1" x14ac:dyDescent="0.3">
      <c r="A36" s="292" t="s">
        <v>39</v>
      </c>
      <c r="B36" s="293"/>
      <c r="C36" s="26"/>
      <c r="D36" s="307" t="s">
        <v>283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4</v>
      </c>
    </row>
    <row r="37" spans="1:15" ht="16.5" thickBot="1" x14ac:dyDescent="0.3">
      <c r="A37" s="34"/>
      <c r="B37" s="35"/>
      <c r="C37" s="17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75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75"/>
      <c r="O38" s="151">
        <f>IF(O36&lt;=10,O36,"EXCEDE LOS 10 PUNTOS PERMITIDOS")</f>
        <v>4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13.5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3.75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71" t="s">
        <v>46</v>
      </c>
      <c r="L58" s="54" t="s">
        <v>47</v>
      </c>
      <c r="M58" s="172"/>
      <c r="N58" s="7"/>
      <c r="O58" s="55" t="s">
        <v>48</v>
      </c>
    </row>
    <row r="59" spans="1:15" ht="16.5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1.5</v>
      </c>
      <c r="K59" s="58">
        <v>1.2</v>
      </c>
      <c r="L59" s="59">
        <v>1.5</v>
      </c>
      <c r="M59" s="43"/>
      <c r="N59" s="43"/>
      <c r="O59" s="60">
        <f>J59+K59+L59</f>
        <v>4.2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1.3</v>
      </c>
      <c r="K60" s="63">
        <v>1.3</v>
      </c>
      <c r="L60" s="64">
        <v>1.5</v>
      </c>
      <c r="M60" s="43"/>
      <c r="N60" s="43"/>
      <c r="O60" s="60">
        <f t="shared" ref="O60:O65" si="0">J60+K60+L60</f>
        <v>4.0999999999999996</v>
      </c>
    </row>
    <row r="61" spans="1:15" ht="41.2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6</v>
      </c>
      <c r="K61" s="63">
        <v>3.5</v>
      </c>
      <c r="L61" s="64">
        <v>5</v>
      </c>
      <c r="M61" s="43"/>
      <c r="N61" s="43"/>
      <c r="O61" s="60">
        <f t="shared" si="0"/>
        <v>14.5</v>
      </c>
    </row>
    <row r="62" spans="1:15" ht="38.2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5</v>
      </c>
      <c r="K62" s="63">
        <v>6.2</v>
      </c>
      <c r="L62" s="64">
        <v>6</v>
      </c>
      <c r="M62" s="43"/>
      <c r="N62" s="43"/>
      <c r="O62" s="60">
        <f t="shared" si="0"/>
        <v>17.2</v>
      </c>
    </row>
    <row r="63" spans="1:15" ht="27.7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5</v>
      </c>
      <c r="K63" s="63">
        <v>6</v>
      </c>
      <c r="L63" s="64">
        <v>5</v>
      </c>
      <c r="M63" s="43"/>
      <c r="N63" s="43"/>
      <c r="O63" s="60">
        <f t="shared" si="0"/>
        <v>16</v>
      </c>
    </row>
    <row r="64" spans="1:15" ht="39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4</v>
      </c>
      <c r="K64" s="63">
        <v>4</v>
      </c>
      <c r="L64" s="64">
        <v>4</v>
      </c>
      <c r="M64" s="43"/>
      <c r="N64" s="43"/>
      <c r="O64" s="60">
        <f t="shared" si="0"/>
        <v>12</v>
      </c>
    </row>
    <row r="65" spans="1:15" ht="40.5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4</v>
      </c>
      <c r="K65" s="67">
        <v>4.5</v>
      </c>
      <c r="L65" s="68">
        <v>4</v>
      </c>
      <c r="M65" s="43"/>
      <c r="N65" s="43"/>
      <c r="O65" s="60">
        <f t="shared" si="0"/>
        <v>12.5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26.8</v>
      </c>
      <c r="K66" s="70">
        <f>SUM(K59:K65)</f>
        <v>26.7</v>
      </c>
      <c r="L66" s="71">
        <f>SUM(L59:L65)</f>
        <v>27</v>
      </c>
      <c r="M66" s="72"/>
      <c r="N66" s="43"/>
      <c r="O66" s="73">
        <f>SUM(O59:O65)</f>
        <v>80.5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26.833333333333332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71" t="s">
        <v>46</v>
      </c>
      <c r="L69" s="54" t="s">
        <v>47</v>
      </c>
      <c r="M69" s="172"/>
      <c r="N69" s="7"/>
      <c r="O69" s="55" t="s">
        <v>48</v>
      </c>
    </row>
    <row r="70" spans="1:15" ht="17.25" customHeight="1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4</v>
      </c>
      <c r="K70" s="78">
        <v>4.2</v>
      </c>
      <c r="L70" s="79">
        <v>5</v>
      </c>
      <c r="M70" s="80"/>
      <c r="N70" s="43"/>
      <c r="O70" s="60">
        <f>J70+K70+L70</f>
        <v>13.2</v>
      </c>
    </row>
    <row r="71" spans="1:15" ht="27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5</v>
      </c>
      <c r="K71" s="82">
        <v>4.2</v>
      </c>
      <c r="L71" s="83">
        <v>4</v>
      </c>
      <c r="M71" s="80"/>
      <c r="N71" s="43"/>
      <c r="O71" s="60">
        <f>J71+K71+L71</f>
        <v>13.2</v>
      </c>
    </row>
    <row r="72" spans="1:15" ht="17.25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3</v>
      </c>
      <c r="K72" s="85">
        <v>4.0999999999999996</v>
      </c>
      <c r="L72" s="86">
        <v>4</v>
      </c>
      <c r="M72" s="80"/>
      <c r="N72" s="43"/>
      <c r="O72" s="60">
        <f>J72+K72+L72</f>
        <v>11.1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12</v>
      </c>
      <c r="K73" s="87">
        <f>SUM(K70:K72)</f>
        <v>12.5</v>
      </c>
      <c r="L73" s="88">
        <f>SUM(L70:L72)</f>
        <v>13</v>
      </c>
      <c r="M73" s="80"/>
      <c r="N73" s="43"/>
      <c r="O73" s="89">
        <f>SUM(O70:O72)</f>
        <v>37.5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12.5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73"/>
    </row>
    <row r="76" spans="1:15" ht="35.25" customHeight="1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72"/>
      <c r="L76" s="172"/>
      <c r="M76" s="80"/>
      <c r="N76" s="43"/>
      <c r="O76" s="92" t="s">
        <v>48</v>
      </c>
    </row>
    <row r="77" spans="1:15" ht="40.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5</v>
      </c>
      <c r="K77" s="80"/>
      <c r="L77" s="80"/>
      <c r="M77" s="80"/>
      <c r="N77" s="43"/>
      <c r="O77" s="95">
        <f>J77</f>
        <v>5</v>
      </c>
    </row>
    <row r="78" spans="1:15" ht="29.2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5</v>
      </c>
      <c r="K78" s="80"/>
      <c r="L78" s="80"/>
      <c r="M78" s="80"/>
      <c r="N78" s="43"/>
      <c r="O78" s="95">
        <f>J78</f>
        <v>5</v>
      </c>
    </row>
    <row r="79" spans="1:15" ht="31.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5</v>
      </c>
      <c r="K79" s="80"/>
      <c r="L79" s="80"/>
      <c r="M79" s="80"/>
      <c r="N79" s="43"/>
      <c r="O79" s="95">
        <f>J79</f>
        <v>5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15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15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7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3.3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3.3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13.5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26.833333333333332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12.5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15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3.3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71.133333333333326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99"/>
  <sheetViews>
    <sheetView topLeftCell="A88" zoomScaleNormal="100" workbookViewId="0">
      <selection activeCell="O98" sqref="O9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MID(CELL("nombrearchivo",'CESAR ZAPATA'!E10),FIND("]", CELL("nombrearchivo",'CESAR ZAPATA'!E10),1)+1,LEN(CELL("nombrearchivo",'CESAR ZAPATA'!E10))-FIND("]",CELL("nombrearchivo",'CESAR ZAPATA'!E10),1))</f>
        <v>CESAR ZAPATA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70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7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271</v>
      </c>
      <c r="B11" s="312"/>
      <c r="C11" s="168">
        <f>O15</f>
        <v>4</v>
      </c>
      <c r="D11" s="169"/>
      <c r="E11" s="267">
        <f>O17</f>
        <v>1</v>
      </c>
      <c r="F11" s="268"/>
      <c r="G11" s="267">
        <f>O19</f>
        <v>3</v>
      </c>
      <c r="H11" s="268"/>
      <c r="I11" s="19">
        <f>O21</f>
        <v>0</v>
      </c>
      <c r="J11" s="19">
        <f>O28</f>
        <v>1.46</v>
      </c>
      <c r="K11" s="19">
        <f>O33</f>
        <v>4.7699999999999996</v>
      </c>
      <c r="L11" s="20">
        <f>O38</f>
        <v>0.75</v>
      </c>
      <c r="M11" s="21"/>
      <c r="N11" s="21"/>
      <c r="O11" s="22">
        <f>IF( SUM(C11:L11)&lt;=30,SUM(C11:L11),"EXCEDE LOS 30 PUNTOS")</f>
        <v>14.98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110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9" ht="40.5" customHeight="1" thickBot="1" x14ac:dyDescent="0.3">
      <c r="A17" s="292" t="s">
        <v>28</v>
      </c>
      <c r="B17" s="293"/>
      <c r="C17" s="7"/>
      <c r="D17" s="32"/>
      <c r="E17" s="310" t="s">
        <v>111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1</v>
      </c>
    </row>
    <row r="18" spans="1:19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9" ht="40.5" customHeight="1" thickBot="1" x14ac:dyDescent="0.3">
      <c r="A19" s="292" t="s">
        <v>29</v>
      </c>
      <c r="B19" s="293"/>
      <c r="C19" s="26"/>
      <c r="D19" s="174"/>
      <c r="E19" s="294" t="s">
        <v>112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9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9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  <c r="S21" s="6">
        <f>160*12</f>
        <v>1920</v>
      </c>
    </row>
    <row r="22" spans="1:19" ht="16.5" thickBot="1" x14ac:dyDescent="0.3">
      <c r="A22" s="34"/>
      <c r="B22" s="35"/>
      <c r="C22" s="17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75"/>
      <c r="O22" s="38"/>
      <c r="S22" s="6">
        <f>300/1920</f>
        <v>0.15625</v>
      </c>
    </row>
    <row r="23" spans="1:19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8</v>
      </c>
    </row>
    <row r="24" spans="1:19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9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9" ht="105" customHeight="1" thickBot="1" x14ac:dyDescent="0.3">
      <c r="A26" s="305" t="s">
        <v>33</v>
      </c>
      <c r="B26" s="306"/>
      <c r="C26" s="26"/>
      <c r="D26" s="307" t="s">
        <v>313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1.46</v>
      </c>
      <c r="Q26" s="41"/>
      <c r="R26" s="41"/>
    </row>
    <row r="27" spans="1:19" ht="16.5" thickBot="1" x14ac:dyDescent="0.3">
      <c r="A27" s="34"/>
      <c r="B27" s="35"/>
      <c r="C27" s="17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75"/>
      <c r="O27" s="38"/>
    </row>
    <row r="28" spans="1:19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75"/>
      <c r="O28" s="151">
        <f>IF(O26&lt;=5,O26,"EXCEDE LOS 5 PUNTOS PERMITIDOS")</f>
        <v>1.46</v>
      </c>
      <c r="Q28" s="41"/>
      <c r="R28" s="41"/>
    </row>
    <row r="29" spans="1:19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9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9" ht="104.25" customHeight="1" thickBot="1" x14ac:dyDescent="0.3">
      <c r="A31" s="305" t="s">
        <v>36</v>
      </c>
      <c r="B31" s="306"/>
      <c r="C31" s="26"/>
      <c r="D31" s="307" t="s">
        <v>272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4.7699999999999996</v>
      </c>
    </row>
    <row r="32" spans="1:19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75"/>
      <c r="O33" s="151">
        <f>IF(O31&lt;=5,O31,"EXCEDE LOS 5 PUNTOS PERMITIDOS")</f>
        <v>4.7699999999999996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17" customHeight="1" thickBot="1" x14ac:dyDescent="0.3">
      <c r="A36" s="292" t="s">
        <v>39</v>
      </c>
      <c r="B36" s="293"/>
      <c r="C36" s="26"/>
      <c r="D36" s="307" t="s">
        <v>273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0.75</v>
      </c>
    </row>
    <row r="37" spans="1:15" ht="16.5" thickBot="1" x14ac:dyDescent="0.3">
      <c r="A37" s="34"/>
      <c r="B37" s="35"/>
      <c r="C37" s="17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75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75"/>
      <c r="O38" s="151">
        <f>IF(O36&lt;=10,O36,"EXCEDE LOS 10 PUNTOS PERMITIDOS")</f>
        <v>0.75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14.98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5.25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71" t="s">
        <v>46</v>
      </c>
      <c r="L58" s="54" t="s">
        <v>47</v>
      </c>
      <c r="M58" s="172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2</v>
      </c>
      <c r="K59" s="58">
        <v>1.7</v>
      </c>
      <c r="L59" s="59">
        <v>1.5</v>
      </c>
      <c r="M59" s="43"/>
      <c r="N59" s="43"/>
      <c r="O59" s="60">
        <f>J59+K59+L59</f>
        <v>5.2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1</v>
      </c>
      <c r="K60" s="63">
        <v>1.4</v>
      </c>
      <c r="L60" s="64">
        <v>1.5</v>
      </c>
      <c r="M60" s="43"/>
      <c r="N60" s="43"/>
      <c r="O60" s="60">
        <f t="shared" ref="O60:O65" si="0">J60+K60+L60</f>
        <v>3.9</v>
      </c>
    </row>
    <row r="61" spans="1:15" ht="41.2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4</v>
      </c>
      <c r="K61" s="63">
        <v>6</v>
      </c>
      <c r="L61" s="64">
        <v>6</v>
      </c>
      <c r="M61" s="43"/>
      <c r="N61" s="43"/>
      <c r="O61" s="60">
        <f t="shared" si="0"/>
        <v>16</v>
      </c>
    </row>
    <row r="62" spans="1:15" ht="41.2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5</v>
      </c>
      <c r="K62" s="63">
        <v>6.1</v>
      </c>
      <c r="L62" s="64">
        <v>5</v>
      </c>
      <c r="M62" s="43"/>
      <c r="N62" s="43"/>
      <c r="O62" s="60">
        <f t="shared" si="0"/>
        <v>16.100000000000001</v>
      </c>
    </row>
    <row r="63" spans="1:15" ht="27.7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5</v>
      </c>
      <c r="K63" s="63">
        <v>6</v>
      </c>
      <c r="L63" s="64">
        <v>5</v>
      </c>
      <c r="M63" s="43"/>
      <c r="N63" s="43"/>
      <c r="O63" s="60">
        <f t="shared" si="0"/>
        <v>16</v>
      </c>
    </row>
    <row r="64" spans="1:15" ht="42.7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3</v>
      </c>
      <c r="K64" s="63">
        <v>4.2</v>
      </c>
      <c r="L64" s="64">
        <v>3</v>
      </c>
      <c r="M64" s="43"/>
      <c r="N64" s="43"/>
      <c r="O64" s="60">
        <f t="shared" si="0"/>
        <v>10.199999999999999</v>
      </c>
    </row>
    <row r="65" spans="1:15" ht="42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4</v>
      </c>
      <c r="K65" s="67">
        <v>4</v>
      </c>
      <c r="L65" s="68">
        <v>3</v>
      </c>
      <c r="M65" s="43"/>
      <c r="N65" s="43"/>
      <c r="O65" s="60">
        <f t="shared" si="0"/>
        <v>11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24</v>
      </c>
      <c r="K66" s="70">
        <f>SUM(K59:K65)</f>
        <v>29.4</v>
      </c>
      <c r="L66" s="71">
        <f>SUM(L59:L65)</f>
        <v>25</v>
      </c>
      <c r="M66" s="72"/>
      <c r="N66" s="43"/>
      <c r="O66" s="73">
        <f>SUM(O59:O65)</f>
        <v>78.400000000000006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26.133333333333336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2.25" customHeight="1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71" t="s">
        <v>46</v>
      </c>
      <c r="L69" s="54" t="s">
        <v>47</v>
      </c>
      <c r="M69" s="172"/>
      <c r="N69" s="7"/>
      <c r="O69" s="55" t="s">
        <v>48</v>
      </c>
    </row>
    <row r="70" spans="1:15" ht="17.25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2</v>
      </c>
      <c r="K70" s="78">
        <v>4.2</v>
      </c>
      <c r="L70" s="79">
        <v>4</v>
      </c>
      <c r="M70" s="80"/>
      <c r="N70" s="43"/>
      <c r="O70" s="60">
        <f>J70+K70+L70</f>
        <v>10.199999999999999</v>
      </c>
    </row>
    <row r="71" spans="1:15" ht="28.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3</v>
      </c>
      <c r="K71" s="82">
        <v>4.3</v>
      </c>
      <c r="L71" s="83">
        <v>4</v>
      </c>
      <c r="M71" s="80"/>
      <c r="N71" s="43"/>
      <c r="O71" s="60">
        <f>J71+K71+L71</f>
        <v>11.3</v>
      </c>
    </row>
    <row r="72" spans="1:15" ht="19.5" customHeight="1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2</v>
      </c>
      <c r="K72" s="85">
        <v>4.2</v>
      </c>
      <c r="L72" s="86">
        <v>4</v>
      </c>
      <c r="M72" s="80"/>
      <c r="N72" s="43"/>
      <c r="O72" s="60">
        <f>J72+K72+L72</f>
        <v>10.199999999999999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7</v>
      </c>
      <c r="K73" s="87">
        <f>SUM(K70:K72)</f>
        <v>12.7</v>
      </c>
      <c r="L73" s="88">
        <f>SUM(L70:L72)</f>
        <v>12</v>
      </c>
      <c r="M73" s="80"/>
      <c r="N73" s="43"/>
      <c r="O73" s="89">
        <f>SUM(O70:O72)</f>
        <v>31.7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10.566666666666666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73"/>
    </row>
    <row r="76" spans="1:15" ht="26.25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72"/>
      <c r="L76" s="172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5</v>
      </c>
      <c r="K77" s="80"/>
      <c r="L77" s="80"/>
      <c r="M77" s="80"/>
      <c r="N77" s="43"/>
      <c r="O77" s="95">
        <f>J77</f>
        <v>5</v>
      </c>
    </row>
    <row r="78" spans="1:15" ht="32.2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5</v>
      </c>
      <c r="K78" s="80"/>
      <c r="L78" s="80"/>
      <c r="M78" s="80"/>
      <c r="N78" s="43"/>
      <c r="O78" s="95">
        <f>J78</f>
        <v>5</v>
      </c>
    </row>
    <row r="79" spans="1:15" ht="31.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5</v>
      </c>
      <c r="K79" s="80"/>
      <c r="L79" s="80"/>
      <c r="M79" s="80"/>
      <c r="N79" s="43"/>
      <c r="O79" s="95">
        <f>J79</f>
        <v>5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15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15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7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14.98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26.133333333333336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10.566666666666666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15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3.4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70.080000000000013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L70" sqref="L7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MID(CELL("nombrearchivo",'ALEXANDER NIVIA'!E10),FIND("]", CELL("nombrearchivo",'ALEXANDER NIVIA'!E10),1)+1,LEN(CELL("nombrearchivo",'ALEXANDER NIVIA'!E10))-FIND("]",CELL("nombrearchivo",'ALEXANDER NIVIA'!E10),1))</f>
        <v>ALEXANDER NIVIA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4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254</v>
      </c>
      <c r="B11" s="312"/>
      <c r="C11" s="17">
        <f>O15</f>
        <v>4</v>
      </c>
      <c r="D11" s="18"/>
      <c r="E11" s="267">
        <f>O17</f>
        <v>0</v>
      </c>
      <c r="F11" s="268"/>
      <c r="G11" s="267">
        <f>O19</f>
        <v>3</v>
      </c>
      <c r="H11" s="268"/>
      <c r="I11" s="19">
        <f>O21</f>
        <v>0</v>
      </c>
      <c r="J11" s="19">
        <f>O28</f>
        <v>1.55</v>
      </c>
      <c r="K11" s="19">
        <f>O33</f>
        <v>3.55</v>
      </c>
      <c r="L11" s="20">
        <f>O38</f>
        <v>10</v>
      </c>
      <c r="M11" s="21"/>
      <c r="N11" s="21"/>
      <c r="O11" s="22">
        <f>IF( SUM(C11:L11)&lt;=30,SUM(C11:L11),"EXCEDE LOS 30 PUNTOS")</f>
        <v>22.1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243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100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33"/>
      <c r="E19" s="294" t="s">
        <v>244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05" customHeight="1" thickBot="1" x14ac:dyDescent="0.3">
      <c r="A26" s="305" t="s">
        <v>33</v>
      </c>
      <c r="B26" s="306"/>
      <c r="C26" s="26"/>
      <c r="D26" s="307" t="s">
        <v>255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1.55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36"/>
      <c r="O28" s="151">
        <f>IF(O26&lt;=5,O26,"EXCEDE LOS 5 PUNTOS PERMITIDOS")</f>
        <v>1.55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305" t="s">
        <v>36</v>
      </c>
      <c r="B31" s="306"/>
      <c r="C31" s="26"/>
      <c r="D31" s="307" t="s">
        <v>256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3.55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36"/>
      <c r="O33" s="151">
        <f>IF(O31&lt;=5,O31,"EXCEDE LOS 5 PUNTOS PERMITIDOS")</f>
        <v>3.55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17" customHeight="1" thickBot="1" x14ac:dyDescent="0.3">
      <c r="A36" s="292" t="s">
        <v>39</v>
      </c>
      <c r="B36" s="293"/>
      <c r="C36" s="26"/>
      <c r="D36" s="307" t="s">
        <v>257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10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36"/>
      <c r="O38" s="151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22.1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7.5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16.5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0.5</v>
      </c>
      <c r="K59" s="58">
        <v>1.6</v>
      </c>
      <c r="L59" s="59">
        <v>1.5</v>
      </c>
      <c r="M59" s="43"/>
      <c r="N59" s="43"/>
      <c r="O59" s="60">
        <f>J59+K59+L59</f>
        <v>3.6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0.2</v>
      </c>
      <c r="K60" s="63">
        <v>1.5</v>
      </c>
      <c r="L60" s="64">
        <v>1.5</v>
      </c>
      <c r="M60" s="43"/>
      <c r="N60" s="43"/>
      <c r="O60" s="60">
        <f t="shared" ref="O60:O65" si="0">J60+K60+L60</f>
        <v>3.2</v>
      </c>
    </row>
    <row r="61" spans="1:15" ht="39.7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2</v>
      </c>
      <c r="K61" s="63">
        <v>4.5</v>
      </c>
      <c r="L61" s="64">
        <v>5</v>
      </c>
      <c r="M61" s="43"/>
      <c r="N61" s="43"/>
      <c r="O61" s="60">
        <f t="shared" si="0"/>
        <v>11.5</v>
      </c>
    </row>
    <row r="62" spans="1:15" ht="40.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3</v>
      </c>
      <c r="K62" s="63">
        <v>6.2</v>
      </c>
      <c r="L62" s="64">
        <v>5</v>
      </c>
      <c r="M62" s="43"/>
      <c r="N62" s="43"/>
      <c r="O62" s="60">
        <f t="shared" si="0"/>
        <v>14.2</v>
      </c>
    </row>
    <row r="63" spans="1:15" ht="28.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2.5</v>
      </c>
      <c r="K63" s="63">
        <v>6</v>
      </c>
      <c r="L63" s="64">
        <v>5</v>
      </c>
      <c r="M63" s="43"/>
      <c r="N63" s="43"/>
      <c r="O63" s="60">
        <f t="shared" si="0"/>
        <v>13.5</v>
      </c>
    </row>
    <row r="64" spans="1:15" ht="41.2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2</v>
      </c>
      <c r="K64" s="63">
        <v>4</v>
      </c>
      <c r="L64" s="64">
        <v>4</v>
      </c>
      <c r="M64" s="43"/>
      <c r="N64" s="43"/>
      <c r="O64" s="60">
        <f t="shared" si="0"/>
        <v>10</v>
      </c>
    </row>
    <row r="65" spans="1:15" ht="42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2</v>
      </c>
      <c r="K65" s="67">
        <v>4.5</v>
      </c>
      <c r="L65" s="68">
        <v>4</v>
      </c>
      <c r="M65" s="43"/>
      <c r="N65" s="43"/>
      <c r="O65" s="60">
        <f t="shared" si="0"/>
        <v>10.5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12.2</v>
      </c>
      <c r="K66" s="70">
        <f>SUM(K59:K65)</f>
        <v>28.3</v>
      </c>
      <c r="L66" s="71">
        <f>SUM(L59:L65)</f>
        <v>26</v>
      </c>
      <c r="M66" s="72"/>
      <c r="N66" s="43"/>
      <c r="O66" s="73">
        <f>SUM(O59:O65)</f>
        <v>66.5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22.166666666666668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2</v>
      </c>
      <c r="K70" s="78">
        <v>4</v>
      </c>
      <c r="L70" s="79">
        <v>5</v>
      </c>
      <c r="M70" s="80"/>
      <c r="N70" s="43"/>
      <c r="O70" s="60">
        <f>J70+K70+L70</f>
        <v>11</v>
      </c>
    </row>
    <row r="71" spans="1:15" ht="29.2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1</v>
      </c>
      <c r="K71" s="82">
        <v>3.7</v>
      </c>
      <c r="L71" s="83">
        <v>4</v>
      </c>
      <c r="M71" s="80"/>
      <c r="N71" s="43"/>
      <c r="O71" s="60">
        <f>J71+K71+L71</f>
        <v>8.6999999999999993</v>
      </c>
    </row>
    <row r="72" spans="1:15" ht="17.25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2</v>
      </c>
      <c r="K72" s="85">
        <v>4.2</v>
      </c>
      <c r="L72" s="86">
        <v>4</v>
      </c>
      <c r="M72" s="80"/>
      <c r="N72" s="43"/>
      <c r="O72" s="60">
        <f>J72+K72+L72</f>
        <v>10.199999999999999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5</v>
      </c>
      <c r="K73" s="87">
        <f>SUM(K70:K72)</f>
        <v>11.9</v>
      </c>
      <c r="L73" s="88">
        <f>SUM(L70:L72)</f>
        <v>13</v>
      </c>
      <c r="M73" s="80"/>
      <c r="N73" s="43"/>
      <c r="O73" s="89">
        <f>SUM(O70:O72)</f>
        <v>29.9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9.9666666666666668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90"/>
    </row>
    <row r="76" spans="1:15" ht="33.75" customHeight="1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39.7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33.7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1.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12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12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3.2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3.2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22.1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22.166666666666668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9.9666666666666668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12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3.2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69.433333333333337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MID(CELL("nombrearchivo",'JULIAN BOTERO'!E10),FIND("]", CELL("nombrearchivo",'JULIAN BOTERO'!E10),1)+1,LEN(CELL("nombrearchivo",'JULIAN BOTERO'!E10))-FIND("]",CELL("nombrearchivo",'JULIAN BOTERO'!E10),1))</f>
        <v>JULIAN BOTERO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70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7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262</v>
      </c>
      <c r="B11" s="312"/>
      <c r="C11" s="168">
        <f>O15</f>
        <v>4</v>
      </c>
      <c r="D11" s="169"/>
      <c r="E11" s="267">
        <f>O17</f>
        <v>0</v>
      </c>
      <c r="F11" s="268"/>
      <c r="G11" s="267">
        <f>O19</f>
        <v>3</v>
      </c>
      <c r="H11" s="268"/>
      <c r="I11" s="19">
        <f>O21</f>
        <v>0</v>
      </c>
      <c r="J11" s="19">
        <f>O28</f>
        <v>2.12</v>
      </c>
      <c r="K11" s="19">
        <f>O33</f>
        <v>1.68</v>
      </c>
      <c r="L11" s="20">
        <f>O38</f>
        <v>2</v>
      </c>
      <c r="M11" s="21"/>
      <c r="N11" s="21"/>
      <c r="O11" s="22">
        <f>IF( SUM(C11:L11)&lt;=30,SUM(C11:L11),"EXCEDE LOS 30 PUNTOS")</f>
        <v>12.8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235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100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174"/>
      <c r="E19" s="294" t="s">
        <v>236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237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17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75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05" customHeight="1" thickBot="1" x14ac:dyDescent="0.3">
      <c r="A26" s="305" t="s">
        <v>33</v>
      </c>
      <c r="B26" s="306"/>
      <c r="C26" s="26"/>
      <c r="D26" s="307" t="s">
        <v>263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2.12</v>
      </c>
      <c r="Q26" s="41"/>
      <c r="R26" s="41"/>
    </row>
    <row r="27" spans="1:18" ht="16.5" thickBot="1" x14ac:dyDescent="0.3">
      <c r="A27" s="34"/>
      <c r="B27" s="35"/>
      <c r="C27" s="17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75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75"/>
      <c r="O28" s="151">
        <f>IF(O26&lt;=5,O26,"EXCEDE LOS 5 PUNTOS PERMITIDOS")</f>
        <v>2.12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305" t="s">
        <v>36</v>
      </c>
      <c r="B31" s="306"/>
      <c r="C31" s="26"/>
      <c r="D31" s="307" t="s">
        <v>264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1.68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75"/>
      <c r="O33" s="151">
        <f>IF(O31&lt;=5,O31,"EXCEDE LOS 5 PUNTOS PERMITIDOS")</f>
        <v>1.68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47" customHeight="1" thickBot="1" x14ac:dyDescent="0.3">
      <c r="A36" s="292" t="s">
        <v>39</v>
      </c>
      <c r="B36" s="293"/>
      <c r="C36" s="26"/>
      <c r="D36" s="307" t="s">
        <v>265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2</v>
      </c>
    </row>
    <row r="37" spans="1:15" ht="16.5" thickBot="1" x14ac:dyDescent="0.3">
      <c r="A37" s="34"/>
      <c r="B37" s="35"/>
      <c r="C37" s="17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75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75"/>
      <c r="O38" s="151">
        <f>IF(O36&lt;=10,O36,"EXCEDE LOS 10 PUNTOS PERMITIDOS")</f>
        <v>2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12.8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9.75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71" t="s">
        <v>46</v>
      </c>
      <c r="L58" s="54" t="s">
        <v>47</v>
      </c>
      <c r="M58" s="172"/>
      <c r="N58" s="7"/>
      <c r="O58" s="55" t="s">
        <v>48</v>
      </c>
    </row>
    <row r="59" spans="1:15" ht="16.5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1.5</v>
      </c>
      <c r="K59" s="58">
        <v>1.6</v>
      </c>
      <c r="L59" s="59">
        <v>1.5</v>
      </c>
      <c r="M59" s="43"/>
      <c r="N59" s="43"/>
      <c r="O59" s="60">
        <f>J59+K59+L59</f>
        <v>4.5999999999999996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2</v>
      </c>
      <c r="K60" s="63">
        <v>0.9</v>
      </c>
      <c r="L60" s="64">
        <v>1.5</v>
      </c>
      <c r="M60" s="43"/>
      <c r="N60" s="43"/>
      <c r="O60" s="60">
        <f t="shared" ref="O60:O65" si="0">J60+K60+L60</f>
        <v>4.4000000000000004</v>
      </c>
    </row>
    <row r="61" spans="1:15" ht="42.75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3.5</v>
      </c>
      <c r="K61" s="63">
        <v>4</v>
      </c>
      <c r="L61" s="64">
        <v>5</v>
      </c>
      <c r="M61" s="43"/>
      <c r="N61" s="43"/>
      <c r="O61" s="60">
        <f t="shared" si="0"/>
        <v>12.5</v>
      </c>
    </row>
    <row r="62" spans="1:15" ht="43.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3.5</v>
      </c>
      <c r="K62" s="63">
        <v>6</v>
      </c>
      <c r="L62" s="64">
        <v>5</v>
      </c>
      <c r="M62" s="43"/>
      <c r="N62" s="43"/>
      <c r="O62" s="60">
        <f t="shared" si="0"/>
        <v>14.5</v>
      </c>
    </row>
    <row r="63" spans="1:15" ht="30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5</v>
      </c>
      <c r="K63" s="63">
        <v>5</v>
      </c>
      <c r="L63" s="64">
        <v>5</v>
      </c>
      <c r="M63" s="43"/>
      <c r="N63" s="43"/>
      <c r="O63" s="60">
        <f t="shared" si="0"/>
        <v>15</v>
      </c>
    </row>
    <row r="64" spans="1:15" ht="42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4</v>
      </c>
      <c r="K64" s="63">
        <v>2</v>
      </c>
      <c r="L64" s="64">
        <v>3</v>
      </c>
      <c r="M64" s="43"/>
      <c r="N64" s="43"/>
      <c r="O64" s="60">
        <f t="shared" si="0"/>
        <v>9</v>
      </c>
    </row>
    <row r="65" spans="1:15" ht="44.25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5</v>
      </c>
      <c r="K65" s="67">
        <v>4</v>
      </c>
      <c r="L65" s="68">
        <v>3</v>
      </c>
      <c r="M65" s="43"/>
      <c r="N65" s="43"/>
      <c r="O65" s="60">
        <f t="shared" si="0"/>
        <v>12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24.5</v>
      </c>
      <c r="K66" s="70">
        <f>SUM(K59:K65)</f>
        <v>23.5</v>
      </c>
      <c r="L66" s="71">
        <f>SUM(L59:L65)</f>
        <v>24</v>
      </c>
      <c r="M66" s="72"/>
      <c r="N66" s="43"/>
      <c r="O66" s="73">
        <f>SUM(O59:O65)</f>
        <v>72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24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2.25" customHeight="1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71" t="s">
        <v>46</v>
      </c>
      <c r="L69" s="54" t="s">
        <v>47</v>
      </c>
      <c r="M69" s="172"/>
      <c r="N69" s="7"/>
      <c r="O69" s="55" t="s">
        <v>48</v>
      </c>
    </row>
    <row r="70" spans="1:15" ht="17.25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5</v>
      </c>
      <c r="K70" s="78">
        <v>4</v>
      </c>
      <c r="L70" s="79">
        <v>4</v>
      </c>
      <c r="M70" s="80"/>
      <c r="N70" s="43"/>
      <c r="O70" s="60">
        <f>J70+K70+L70</f>
        <v>13</v>
      </c>
    </row>
    <row r="71" spans="1:15" ht="30.7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3.5</v>
      </c>
      <c r="K71" s="82">
        <v>4</v>
      </c>
      <c r="L71" s="83">
        <v>4</v>
      </c>
      <c r="M71" s="80"/>
      <c r="N71" s="43"/>
      <c r="O71" s="60">
        <f>J71+K71+L71</f>
        <v>11.5</v>
      </c>
    </row>
    <row r="72" spans="1:15" ht="17.25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4</v>
      </c>
      <c r="K72" s="85">
        <v>4.5</v>
      </c>
      <c r="L72" s="86">
        <v>3</v>
      </c>
      <c r="M72" s="80"/>
      <c r="N72" s="43"/>
      <c r="O72" s="60">
        <f>J72+K72+L72</f>
        <v>11.5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12.5</v>
      </c>
      <c r="K73" s="87">
        <f>SUM(K70:K72)</f>
        <v>12.5</v>
      </c>
      <c r="L73" s="88">
        <f>SUM(L70:L72)</f>
        <v>11</v>
      </c>
      <c r="M73" s="80"/>
      <c r="N73" s="43"/>
      <c r="O73" s="89">
        <f>SUM(O70:O72)</f>
        <v>36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12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73"/>
    </row>
    <row r="76" spans="1:15" ht="34.5" customHeight="1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72"/>
      <c r="L76" s="172"/>
      <c r="M76" s="80"/>
      <c r="N76" s="43"/>
      <c r="O76" s="92" t="s">
        <v>48</v>
      </c>
    </row>
    <row r="77" spans="1:15" ht="43.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30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0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3</v>
      </c>
      <c r="K79" s="80"/>
      <c r="L79" s="80"/>
      <c r="M79" s="80"/>
      <c r="N79" s="43"/>
      <c r="O79" s="95">
        <f>J79</f>
        <v>3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10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10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7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3.6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3.6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12.8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24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12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10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3.6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62.4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7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53"/>
      <c r="B1" s="254"/>
      <c r="C1" s="254"/>
      <c r="D1" s="254"/>
      <c r="E1" s="255"/>
      <c r="F1" s="262" t="s">
        <v>9</v>
      </c>
      <c r="G1" s="262"/>
      <c r="H1" s="262"/>
      <c r="I1" s="262"/>
      <c r="J1" s="262"/>
      <c r="K1" s="262"/>
      <c r="L1" s="262"/>
      <c r="M1" s="262"/>
      <c r="N1" s="262"/>
      <c r="O1" s="263"/>
    </row>
    <row r="2" spans="1:17" ht="45" customHeight="1" thickBot="1" x14ac:dyDescent="0.3">
      <c r="A2" s="256"/>
      <c r="B2" s="257"/>
      <c r="C2" s="257"/>
      <c r="D2" s="257"/>
      <c r="E2" s="258"/>
      <c r="F2" s="262" t="s">
        <v>10</v>
      </c>
      <c r="G2" s="262"/>
      <c r="H2" s="262"/>
      <c r="I2" s="262"/>
      <c r="J2" s="262"/>
      <c r="K2" s="262"/>
      <c r="L2" s="262"/>
      <c r="M2" s="262"/>
      <c r="N2" s="262"/>
      <c r="O2" s="263"/>
      <c r="Q2" s="152" t="str">
        <f ca="1">MID(CELL("nombrearchivo",'PAULA CARDENAS'!E10),FIND("]", CELL("nombrearchivo",'PAULA CARDENAS'!E10),1)+1,LEN(CELL("nombrearchivo",'PAULA CARDENAS'!E10))-FIND("]",CELL("nombrearchivo",'PAULA CARDENAS'!E10),1))</f>
        <v>PAULA CARDENAS</v>
      </c>
    </row>
    <row r="3" spans="1:17" ht="19.5" customHeight="1" thickBot="1" x14ac:dyDescent="0.3">
      <c r="A3" s="259"/>
      <c r="B3" s="260"/>
      <c r="C3" s="260"/>
      <c r="D3" s="260"/>
      <c r="E3" s="261"/>
      <c r="F3" s="262" t="s">
        <v>96</v>
      </c>
      <c r="G3" s="262"/>
      <c r="H3" s="262"/>
      <c r="I3" s="262"/>
      <c r="J3" s="262"/>
      <c r="K3" s="262"/>
      <c r="L3" s="262"/>
      <c r="M3" s="262"/>
      <c r="N3" s="262"/>
      <c r="O3" s="263"/>
      <c r="Q3" s="152"/>
    </row>
    <row r="4" spans="1:17" ht="15.75" x14ac:dyDescent="0.25">
      <c r="A4" s="264" t="s">
        <v>11</v>
      </c>
      <c r="B4" s="265"/>
      <c r="C4" s="265"/>
      <c r="D4" s="265"/>
      <c r="E4" s="266" t="str">
        <f>GENERAL!AD$2</f>
        <v>PLANTA</v>
      </c>
      <c r="F4" s="266"/>
      <c r="G4" s="266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69" t="s">
        <v>12</v>
      </c>
      <c r="B5" s="270"/>
      <c r="C5" s="270"/>
      <c r="D5" s="270"/>
      <c r="E5" s="271" t="str">
        <f>GENERAL!A$2</f>
        <v>MVZ-P-01-3</v>
      </c>
      <c r="F5" s="271"/>
      <c r="G5" s="271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69" t="s">
        <v>13</v>
      </c>
      <c r="B6" s="270"/>
      <c r="C6" s="270"/>
      <c r="D6" s="270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</row>
    <row r="9" spans="1:17" ht="15" customHeight="1" x14ac:dyDescent="0.25">
      <c r="A9" s="275" t="s">
        <v>15</v>
      </c>
      <c r="B9" s="276"/>
      <c r="C9" s="279" t="s">
        <v>16</v>
      </c>
      <c r="D9" s="170"/>
      <c r="E9" s="281" t="s">
        <v>17</v>
      </c>
      <c r="F9" s="282"/>
      <c r="G9" s="281" t="s">
        <v>18</v>
      </c>
      <c r="H9" s="282"/>
      <c r="I9" s="284" t="s">
        <v>19</v>
      </c>
      <c r="J9" s="284" t="s">
        <v>20</v>
      </c>
      <c r="K9" s="284" t="s">
        <v>21</v>
      </c>
      <c r="L9" s="286" t="s">
        <v>22</v>
      </c>
      <c r="M9" s="288"/>
      <c r="N9" s="288"/>
      <c r="O9" s="290" t="s">
        <v>23</v>
      </c>
    </row>
    <row r="10" spans="1:17" ht="31.5" customHeight="1" thickBot="1" x14ac:dyDescent="0.3">
      <c r="A10" s="277"/>
      <c r="B10" s="278"/>
      <c r="C10" s="280"/>
      <c r="D10" s="167"/>
      <c r="E10" s="280"/>
      <c r="F10" s="283"/>
      <c r="G10" s="280"/>
      <c r="H10" s="283"/>
      <c r="I10" s="285"/>
      <c r="J10" s="285"/>
      <c r="K10" s="285"/>
      <c r="L10" s="287"/>
      <c r="M10" s="289"/>
      <c r="N10" s="289"/>
      <c r="O10" s="291"/>
    </row>
    <row r="11" spans="1:17" ht="44.25" customHeight="1" thickBot="1" x14ac:dyDescent="0.3">
      <c r="A11" s="311" t="s">
        <v>291</v>
      </c>
      <c r="B11" s="312"/>
      <c r="C11" s="168">
        <f>O15</f>
        <v>4</v>
      </c>
      <c r="D11" s="169"/>
      <c r="E11" s="267">
        <f>O17</f>
        <v>0</v>
      </c>
      <c r="F11" s="268"/>
      <c r="G11" s="267">
        <f>O19</f>
        <v>3</v>
      </c>
      <c r="H11" s="268"/>
      <c r="I11" s="19">
        <f>O21</f>
        <v>0</v>
      </c>
      <c r="J11" s="19">
        <f>O28</f>
        <v>0.99</v>
      </c>
      <c r="K11" s="19">
        <f>O33</f>
        <v>5</v>
      </c>
      <c r="L11" s="20">
        <f>O38</f>
        <v>1.5</v>
      </c>
      <c r="M11" s="21"/>
      <c r="N11" s="21"/>
      <c r="O11" s="22">
        <f>IF( SUM(C11:L11)&lt;=30,SUM(C11:L11),"EXCEDE LOS 30 PUNTOS")</f>
        <v>14.49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5" t="s">
        <v>25</v>
      </c>
    </row>
    <row r="14" spans="1:17" ht="24" thickBot="1" x14ac:dyDescent="0.3">
      <c r="A14" s="302" t="s">
        <v>26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7"/>
      <c r="O14" s="24"/>
    </row>
    <row r="15" spans="1:17" ht="31.5" customHeight="1" thickBot="1" x14ac:dyDescent="0.3">
      <c r="A15" s="305" t="s">
        <v>27</v>
      </c>
      <c r="B15" s="306"/>
      <c r="C15" s="26"/>
      <c r="D15" s="307" t="s">
        <v>175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92" t="s">
        <v>28</v>
      </c>
      <c r="B17" s="293"/>
      <c r="C17" s="7"/>
      <c r="D17" s="32"/>
      <c r="E17" s="310" t="s">
        <v>100</v>
      </c>
      <c r="F17" s="294"/>
      <c r="G17" s="294"/>
      <c r="H17" s="294"/>
      <c r="I17" s="294"/>
      <c r="J17" s="294"/>
      <c r="K17" s="294"/>
      <c r="L17" s="294"/>
      <c r="M17" s="295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92" t="s">
        <v>29</v>
      </c>
      <c r="B19" s="293"/>
      <c r="C19" s="26"/>
      <c r="D19" s="174"/>
      <c r="E19" s="294" t="s">
        <v>176</v>
      </c>
      <c r="F19" s="294"/>
      <c r="G19" s="294"/>
      <c r="H19" s="294"/>
      <c r="I19" s="294"/>
      <c r="J19" s="294"/>
      <c r="K19" s="294"/>
      <c r="L19" s="294"/>
      <c r="M19" s="295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2" t="s">
        <v>30</v>
      </c>
      <c r="B21" s="293"/>
      <c r="C21" s="26"/>
      <c r="D21" s="296" t="s">
        <v>100</v>
      </c>
      <c r="E21" s="297"/>
      <c r="F21" s="297"/>
      <c r="G21" s="297"/>
      <c r="H21" s="297"/>
      <c r="I21" s="297"/>
      <c r="J21" s="297"/>
      <c r="K21" s="297"/>
      <c r="L21" s="297"/>
      <c r="M21" s="298"/>
      <c r="N21" s="27"/>
      <c r="O21" s="28">
        <v>0</v>
      </c>
    </row>
    <row r="22" spans="1:18" ht="16.5" thickBot="1" x14ac:dyDescent="0.3">
      <c r="A22" s="34"/>
      <c r="B22" s="35"/>
      <c r="C22" s="17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75"/>
      <c r="O22" s="38"/>
    </row>
    <row r="23" spans="1:18" ht="19.5" thickTop="1" thickBot="1" x14ac:dyDescent="0.3">
      <c r="A23" s="299" t="s">
        <v>31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02" t="s">
        <v>32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7"/>
      <c r="O25" s="38"/>
    </row>
    <row r="26" spans="1:18" ht="105" customHeight="1" thickBot="1" x14ac:dyDescent="0.3">
      <c r="A26" s="305" t="s">
        <v>33</v>
      </c>
      <c r="B26" s="306"/>
      <c r="C26" s="26"/>
      <c r="D26" s="307" t="s">
        <v>269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0.99</v>
      </c>
      <c r="Q26" s="41"/>
      <c r="R26" s="41"/>
    </row>
    <row r="27" spans="1:18" ht="16.5" thickBot="1" x14ac:dyDescent="0.3">
      <c r="A27" s="34"/>
      <c r="B27" s="35"/>
      <c r="C27" s="17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75"/>
      <c r="O27" s="38"/>
    </row>
    <row r="28" spans="1:18" ht="19.5" thickTop="1" thickBot="1" x14ac:dyDescent="0.3">
      <c r="A28" s="299" t="s">
        <v>34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175"/>
      <c r="O28" s="151">
        <f>IF(O26&lt;=5,O26,"EXCEDE LOS 5 PUNTOS PERMITIDOS")</f>
        <v>0.99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02" t="s">
        <v>35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N30" s="43"/>
      <c r="O30" s="38"/>
    </row>
    <row r="31" spans="1:18" ht="104.25" customHeight="1" thickBot="1" x14ac:dyDescent="0.3">
      <c r="A31" s="305" t="s">
        <v>36</v>
      </c>
      <c r="B31" s="306"/>
      <c r="C31" s="26"/>
      <c r="D31" s="307" t="s">
        <v>270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99" t="s">
        <v>37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  <c r="N33" s="175"/>
      <c r="O33" s="151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02" t="s">
        <v>38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7"/>
      <c r="O35" s="38"/>
    </row>
    <row r="36" spans="1:15" ht="117" customHeight="1" thickBot="1" x14ac:dyDescent="0.3">
      <c r="A36" s="292" t="s">
        <v>39</v>
      </c>
      <c r="B36" s="293"/>
      <c r="C36" s="26"/>
      <c r="D36" s="307" t="s">
        <v>299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1.5</v>
      </c>
    </row>
    <row r="37" spans="1:15" ht="16.5" thickBot="1" x14ac:dyDescent="0.3">
      <c r="A37" s="34"/>
      <c r="B37" s="35"/>
      <c r="C37" s="17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75"/>
      <c r="O37" s="38"/>
    </row>
    <row r="38" spans="1:15" ht="19.5" thickTop="1" thickBot="1" x14ac:dyDescent="0.3">
      <c r="A38" s="299" t="s">
        <v>40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  <c r="N38" s="175"/>
      <c r="O38" s="151">
        <f>IF(O36&lt;=10,O36,"EXCEDE LOS 10 PUNTOS PERMITIDOS")</f>
        <v>1.5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13" t="s">
        <v>23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N41" s="46"/>
      <c r="O41" s="47">
        <f>IF((O23+O28+O33+O38)&lt;=30,(O23+O28+O33+O38),"ERROR EXCEDE LOS 30 PUNTOS")</f>
        <v>14.49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2" t="s">
        <v>42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42.75" customHeight="1" thickBot="1" x14ac:dyDescent="0.3">
      <c r="A58" s="319" t="s">
        <v>43</v>
      </c>
      <c r="B58" s="320"/>
      <c r="C58" s="320"/>
      <c r="D58" s="320"/>
      <c r="E58" s="320"/>
      <c r="F58" s="322"/>
      <c r="G58" s="322"/>
      <c r="H58" s="323"/>
      <c r="I58" s="51" t="s">
        <v>44</v>
      </c>
      <c r="J58" s="52" t="s">
        <v>45</v>
      </c>
      <c r="K58" s="171" t="s">
        <v>46</v>
      </c>
      <c r="L58" s="54" t="s">
        <v>47</v>
      </c>
      <c r="M58" s="172"/>
      <c r="N58" s="7"/>
      <c r="O58" s="55" t="s">
        <v>48</v>
      </c>
    </row>
    <row r="59" spans="1:15" ht="16.5" thickTop="1" thickBot="1" x14ac:dyDescent="0.3">
      <c r="A59" s="56">
        <v>1</v>
      </c>
      <c r="B59" s="324" t="s">
        <v>49</v>
      </c>
      <c r="C59" s="324"/>
      <c r="D59" s="324"/>
      <c r="E59" s="324"/>
      <c r="F59" s="325"/>
      <c r="G59" s="325"/>
      <c r="H59" s="325"/>
      <c r="I59" s="57" t="s">
        <v>50</v>
      </c>
      <c r="J59" s="58">
        <v>1</v>
      </c>
      <c r="K59" s="58">
        <v>1.8</v>
      </c>
      <c r="L59" s="59">
        <v>1</v>
      </c>
      <c r="M59" s="43"/>
      <c r="N59" s="43"/>
      <c r="O59" s="60">
        <f>J59+K59+L59</f>
        <v>3.8</v>
      </c>
    </row>
    <row r="60" spans="1:15" ht="16.5" thickTop="1" thickBot="1" x14ac:dyDescent="0.3">
      <c r="A60" s="61">
        <v>2</v>
      </c>
      <c r="B60" s="326" t="s">
        <v>51</v>
      </c>
      <c r="C60" s="327"/>
      <c r="D60" s="327"/>
      <c r="E60" s="327"/>
      <c r="F60" s="328"/>
      <c r="G60" s="328"/>
      <c r="H60" s="328"/>
      <c r="I60" s="62" t="s">
        <v>50</v>
      </c>
      <c r="J60" s="63">
        <v>1</v>
      </c>
      <c r="K60" s="63">
        <v>1</v>
      </c>
      <c r="L60" s="64">
        <v>1</v>
      </c>
      <c r="M60" s="43"/>
      <c r="N60" s="43"/>
      <c r="O60" s="60">
        <f t="shared" ref="O60:O65" si="0">J60+K60+L60</f>
        <v>3</v>
      </c>
    </row>
    <row r="61" spans="1:15" ht="42" customHeight="1" thickTop="1" thickBot="1" x14ac:dyDescent="0.3">
      <c r="A61" s="61">
        <v>3</v>
      </c>
      <c r="B61" s="327" t="s">
        <v>52</v>
      </c>
      <c r="C61" s="327"/>
      <c r="D61" s="327"/>
      <c r="E61" s="327"/>
      <c r="F61" s="328"/>
      <c r="G61" s="328"/>
      <c r="H61" s="328"/>
      <c r="I61" s="62" t="s">
        <v>53</v>
      </c>
      <c r="J61" s="63">
        <v>3</v>
      </c>
      <c r="K61" s="63">
        <v>2.5</v>
      </c>
      <c r="L61" s="64">
        <v>4</v>
      </c>
      <c r="M61" s="43"/>
      <c r="N61" s="43"/>
      <c r="O61" s="60">
        <f t="shared" si="0"/>
        <v>9.5</v>
      </c>
    </row>
    <row r="62" spans="1:15" ht="41.25" customHeight="1" thickTop="1" thickBot="1" x14ac:dyDescent="0.3">
      <c r="A62" s="61">
        <v>4</v>
      </c>
      <c r="B62" s="327" t="s">
        <v>54</v>
      </c>
      <c r="C62" s="327"/>
      <c r="D62" s="327"/>
      <c r="E62" s="327"/>
      <c r="F62" s="328"/>
      <c r="G62" s="328"/>
      <c r="H62" s="328"/>
      <c r="I62" s="62" t="s">
        <v>53</v>
      </c>
      <c r="J62" s="63">
        <v>2.5</v>
      </c>
      <c r="K62" s="63">
        <v>6</v>
      </c>
      <c r="L62" s="64">
        <v>5</v>
      </c>
      <c r="M62" s="43"/>
      <c r="N62" s="43"/>
      <c r="O62" s="60">
        <f t="shared" si="0"/>
        <v>13.5</v>
      </c>
    </row>
    <row r="63" spans="1:15" ht="28.5" customHeight="1" thickTop="1" thickBot="1" x14ac:dyDescent="0.3">
      <c r="A63" s="61">
        <v>5</v>
      </c>
      <c r="B63" s="327" t="s">
        <v>55</v>
      </c>
      <c r="C63" s="327"/>
      <c r="D63" s="327"/>
      <c r="E63" s="327"/>
      <c r="F63" s="328"/>
      <c r="G63" s="328"/>
      <c r="H63" s="328"/>
      <c r="I63" s="62" t="s">
        <v>53</v>
      </c>
      <c r="J63" s="63">
        <v>2</v>
      </c>
      <c r="K63" s="63">
        <v>4.5</v>
      </c>
      <c r="L63" s="64">
        <v>4</v>
      </c>
      <c r="M63" s="43"/>
      <c r="N63" s="43"/>
      <c r="O63" s="60">
        <f t="shared" si="0"/>
        <v>10.5</v>
      </c>
    </row>
    <row r="64" spans="1:15" ht="38.25" customHeight="1" thickTop="1" thickBot="1" x14ac:dyDescent="0.3">
      <c r="A64" s="61">
        <v>6</v>
      </c>
      <c r="B64" s="327" t="s">
        <v>56</v>
      </c>
      <c r="C64" s="327"/>
      <c r="D64" s="327"/>
      <c r="E64" s="327"/>
      <c r="F64" s="328"/>
      <c r="G64" s="328"/>
      <c r="H64" s="328"/>
      <c r="I64" s="62" t="s">
        <v>57</v>
      </c>
      <c r="J64" s="63">
        <v>1</v>
      </c>
      <c r="K64" s="63">
        <v>3</v>
      </c>
      <c r="L64" s="64">
        <v>3</v>
      </c>
      <c r="M64" s="43"/>
      <c r="N64" s="43"/>
      <c r="O64" s="60">
        <f t="shared" si="0"/>
        <v>7</v>
      </c>
    </row>
    <row r="65" spans="1:15" ht="42" customHeight="1" thickTop="1" thickBot="1" x14ac:dyDescent="0.3">
      <c r="A65" s="65">
        <v>7</v>
      </c>
      <c r="B65" s="329" t="s">
        <v>58</v>
      </c>
      <c r="C65" s="329"/>
      <c r="D65" s="329"/>
      <c r="E65" s="329"/>
      <c r="F65" s="330"/>
      <c r="G65" s="330"/>
      <c r="H65" s="330"/>
      <c r="I65" s="66" t="s">
        <v>57</v>
      </c>
      <c r="J65" s="67">
        <v>1</v>
      </c>
      <c r="K65" s="67">
        <v>2.5</v>
      </c>
      <c r="L65" s="68">
        <v>4</v>
      </c>
      <c r="M65" s="43"/>
      <c r="N65" s="43"/>
      <c r="O65" s="60">
        <f t="shared" si="0"/>
        <v>7.5</v>
      </c>
    </row>
    <row r="66" spans="1:15" ht="16.5" thickBot="1" x14ac:dyDescent="0.3">
      <c r="A66" s="331" t="s">
        <v>59</v>
      </c>
      <c r="B66" s="332"/>
      <c r="C66" s="332"/>
      <c r="D66" s="332"/>
      <c r="E66" s="332"/>
      <c r="F66" s="332"/>
      <c r="G66" s="332"/>
      <c r="H66" s="332"/>
      <c r="I66" s="333"/>
      <c r="J66" s="69">
        <f>SUM(J59:J65)</f>
        <v>11.5</v>
      </c>
      <c r="K66" s="70">
        <f>SUM(K59:K65)</f>
        <v>21.3</v>
      </c>
      <c r="L66" s="71">
        <f>SUM(L59:L65)</f>
        <v>22</v>
      </c>
      <c r="M66" s="72"/>
      <c r="N66" s="43"/>
      <c r="O66" s="73">
        <f>SUM(O59:O65)</f>
        <v>54.8</v>
      </c>
    </row>
    <row r="67" spans="1:15" ht="19.5" thickTop="1" thickBot="1" x14ac:dyDescent="0.3">
      <c r="A67" s="334" t="s">
        <v>60</v>
      </c>
      <c r="B67" s="335"/>
      <c r="C67" s="335"/>
      <c r="D67" s="335"/>
      <c r="E67" s="335"/>
      <c r="F67" s="335"/>
      <c r="G67" s="335"/>
      <c r="H67" s="335"/>
      <c r="I67" s="335"/>
      <c r="J67" s="336"/>
      <c r="K67" s="336"/>
      <c r="L67" s="337"/>
      <c r="M67" s="7"/>
      <c r="N67" s="74"/>
      <c r="O67" s="75">
        <f>O66/3</f>
        <v>18.266666666666666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6" customHeight="1" thickBot="1" x14ac:dyDescent="0.3">
      <c r="A69" s="319" t="s">
        <v>61</v>
      </c>
      <c r="B69" s="320"/>
      <c r="C69" s="320"/>
      <c r="D69" s="320"/>
      <c r="E69" s="320"/>
      <c r="F69" s="320"/>
      <c r="G69" s="320"/>
      <c r="H69" s="321"/>
      <c r="I69" s="76" t="s">
        <v>44</v>
      </c>
      <c r="J69" s="52" t="s">
        <v>45</v>
      </c>
      <c r="K69" s="171" t="s">
        <v>46</v>
      </c>
      <c r="L69" s="54" t="s">
        <v>47</v>
      </c>
      <c r="M69" s="172"/>
      <c r="N69" s="7"/>
      <c r="O69" s="55" t="s">
        <v>48</v>
      </c>
    </row>
    <row r="70" spans="1:15" ht="17.25" thickTop="1" thickBot="1" x14ac:dyDescent="0.3">
      <c r="A70" s="56">
        <v>1</v>
      </c>
      <c r="B70" s="341" t="s">
        <v>62</v>
      </c>
      <c r="C70" s="341"/>
      <c r="D70" s="341"/>
      <c r="E70" s="341"/>
      <c r="F70" s="325"/>
      <c r="G70" s="325"/>
      <c r="H70" s="325"/>
      <c r="I70" s="77" t="s">
        <v>63</v>
      </c>
      <c r="J70" s="78">
        <v>3</v>
      </c>
      <c r="K70" s="78">
        <v>4</v>
      </c>
      <c r="L70" s="79">
        <v>4</v>
      </c>
      <c r="M70" s="80"/>
      <c r="N70" s="43"/>
      <c r="O70" s="60">
        <f>J70+K70+L70</f>
        <v>11</v>
      </c>
    </row>
    <row r="71" spans="1:15" ht="30.75" customHeight="1" thickTop="1" thickBot="1" x14ac:dyDescent="0.3">
      <c r="A71" s="61">
        <v>2</v>
      </c>
      <c r="B71" s="326" t="s">
        <v>64</v>
      </c>
      <c r="C71" s="326"/>
      <c r="D71" s="326"/>
      <c r="E71" s="326"/>
      <c r="F71" s="328"/>
      <c r="G71" s="328"/>
      <c r="H71" s="328"/>
      <c r="I71" s="81" t="s">
        <v>63</v>
      </c>
      <c r="J71" s="82">
        <v>1</v>
      </c>
      <c r="K71" s="82">
        <v>4</v>
      </c>
      <c r="L71" s="83">
        <v>3</v>
      </c>
      <c r="M71" s="80"/>
      <c r="N71" s="43"/>
      <c r="O71" s="60">
        <f>J71+K71+L71</f>
        <v>8</v>
      </c>
    </row>
    <row r="72" spans="1:15" ht="17.25" thickTop="1" thickBot="1" x14ac:dyDescent="0.3">
      <c r="A72" s="65">
        <v>3</v>
      </c>
      <c r="B72" s="342" t="s">
        <v>65</v>
      </c>
      <c r="C72" s="342"/>
      <c r="D72" s="342"/>
      <c r="E72" s="342"/>
      <c r="F72" s="330"/>
      <c r="G72" s="330"/>
      <c r="H72" s="330"/>
      <c r="I72" s="84" t="s">
        <v>63</v>
      </c>
      <c r="J72" s="85">
        <v>0</v>
      </c>
      <c r="K72" s="85">
        <v>4</v>
      </c>
      <c r="L72" s="86">
        <v>4</v>
      </c>
      <c r="M72" s="80"/>
      <c r="N72" s="43"/>
      <c r="O72" s="60">
        <f>J72+K72+L72</f>
        <v>8</v>
      </c>
    </row>
    <row r="73" spans="1:15" ht="16.5" thickTop="1" thickBot="1" x14ac:dyDescent="0.3">
      <c r="A73" s="42"/>
      <c r="B73" s="305" t="s">
        <v>66</v>
      </c>
      <c r="C73" s="343"/>
      <c r="D73" s="343"/>
      <c r="E73" s="343"/>
      <c r="F73" s="343"/>
      <c r="G73" s="343"/>
      <c r="H73" s="343"/>
      <c r="I73" s="306"/>
      <c r="J73" s="87">
        <f>SUM(J70:J72)</f>
        <v>4</v>
      </c>
      <c r="K73" s="87">
        <f>SUM(K70:K72)</f>
        <v>12</v>
      </c>
      <c r="L73" s="88">
        <f>SUM(L70:L72)</f>
        <v>11</v>
      </c>
      <c r="M73" s="80"/>
      <c r="N73" s="43"/>
      <c r="O73" s="89">
        <f>SUM(O70:O72)</f>
        <v>27</v>
      </c>
    </row>
    <row r="74" spans="1:15" ht="19.5" thickTop="1" thickBot="1" x14ac:dyDescent="0.3">
      <c r="A74" s="344" t="s">
        <v>67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6"/>
      <c r="M74" s="80"/>
      <c r="N74" s="43"/>
      <c r="O74" s="75">
        <f>O73/3</f>
        <v>9</v>
      </c>
    </row>
    <row r="75" spans="1:15" ht="19.5" thickTop="1" thickBot="1" x14ac:dyDescent="0.3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9"/>
      <c r="L75" s="349"/>
      <c r="M75" s="80"/>
      <c r="N75" s="43"/>
      <c r="O75" s="173"/>
    </row>
    <row r="76" spans="1:15" ht="33" customHeight="1" thickBot="1" x14ac:dyDescent="0.3">
      <c r="A76" s="350" t="s">
        <v>68</v>
      </c>
      <c r="B76" s="351"/>
      <c r="C76" s="351"/>
      <c r="D76" s="351"/>
      <c r="E76" s="351"/>
      <c r="F76" s="351"/>
      <c r="G76" s="351"/>
      <c r="H76" s="352"/>
      <c r="I76" s="91" t="s">
        <v>44</v>
      </c>
      <c r="J76" s="55" t="s">
        <v>45</v>
      </c>
      <c r="K76" s="172"/>
      <c r="L76" s="172"/>
      <c r="M76" s="80"/>
      <c r="N76" s="43"/>
      <c r="O76" s="92" t="s">
        <v>48</v>
      </c>
    </row>
    <row r="77" spans="1:15" ht="43.5" customHeight="1" thickBot="1" x14ac:dyDescent="0.3">
      <c r="A77" s="93">
        <v>1</v>
      </c>
      <c r="B77" s="353" t="s">
        <v>69</v>
      </c>
      <c r="C77" s="353"/>
      <c r="D77" s="353"/>
      <c r="E77" s="353"/>
      <c r="F77" s="354"/>
      <c r="G77" s="355"/>
      <c r="H77" s="356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29.25" customHeight="1" thickBot="1" x14ac:dyDescent="0.3">
      <c r="A78" s="61">
        <v>2</v>
      </c>
      <c r="B78" s="326" t="s">
        <v>70</v>
      </c>
      <c r="C78" s="326"/>
      <c r="D78" s="326"/>
      <c r="E78" s="326"/>
      <c r="F78" s="328"/>
      <c r="G78" s="357"/>
      <c r="H78" s="358"/>
      <c r="I78" s="96" t="s">
        <v>63</v>
      </c>
      <c r="J78" s="97">
        <v>2</v>
      </c>
      <c r="K78" s="80"/>
      <c r="L78" s="80"/>
      <c r="M78" s="80"/>
      <c r="N78" s="43"/>
      <c r="O78" s="95">
        <f>J78</f>
        <v>2</v>
      </c>
    </row>
    <row r="79" spans="1:15" ht="33.75" customHeight="1" thickBot="1" x14ac:dyDescent="0.3">
      <c r="A79" s="65">
        <v>3</v>
      </c>
      <c r="B79" s="342" t="s">
        <v>71</v>
      </c>
      <c r="C79" s="342"/>
      <c r="D79" s="342"/>
      <c r="E79" s="342"/>
      <c r="F79" s="330"/>
      <c r="G79" s="359"/>
      <c r="H79" s="360"/>
      <c r="I79" s="98" t="s">
        <v>63</v>
      </c>
      <c r="J79" s="99">
        <v>1</v>
      </c>
      <c r="K79" s="80"/>
      <c r="L79" s="80"/>
      <c r="M79" s="80"/>
      <c r="N79" s="43"/>
      <c r="O79" s="95">
        <f>J79</f>
        <v>1</v>
      </c>
    </row>
    <row r="80" spans="1:15" ht="16.5" thickBot="1" x14ac:dyDescent="0.3">
      <c r="A80" s="361" t="s">
        <v>72</v>
      </c>
      <c r="B80" s="362"/>
      <c r="C80" s="362"/>
      <c r="D80" s="362"/>
      <c r="E80" s="362"/>
      <c r="F80" s="362"/>
      <c r="G80" s="362"/>
      <c r="H80" s="362"/>
      <c r="I80" s="363"/>
      <c r="J80" s="25">
        <f>SUM(J77:J79)</f>
        <v>6</v>
      </c>
      <c r="K80" s="72"/>
      <c r="L80" s="72"/>
      <c r="M80" s="72"/>
      <c r="N80" s="43"/>
      <c r="O80" s="38"/>
    </row>
    <row r="81" spans="1:15" ht="19.5" thickTop="1" thickBot="1" x14ac:dyDescent="0.3">
      <c r="A81" s="338" t="s">
        <v>73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40"/>
      <c r="M81" s="72"/>
      <c r="N81" s="43"/>
      <c r="O81" s="75">
        <f>SUM(O77:O79)</f>
        <v>6</v>
      </c>
    </row>
    <row r="82" spans="1:15" x14ac:dyDescent="0.25">
      <c r="A82" s="44"/>
      <c r="B82" s="7"/>
      <c r="C82" s="7"/>
      <c r="D82" s="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8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2" t="s">
        <v>74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9" t="s">
        <v>75</v>
      </c>
      <c r="B86" s="370"/>
      <c r="C86" s="370"/>
      <c r="D86" s="370"/>
      <c r="E86" s="370"/>
      <c r="F86" s="371"/>
      <c r="G86" s="371"/>
      <c r="H86" s="372"/>
      <c r="I86" s="91" t="s">
        <v>44</v>
      </c>
      <c r="J86" s="17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73" t="s">
        <v>76</v>
      </c>
      <c r="C87" s="374"/>
      <c r="D87" s="374"/>
      <c r="E87" s="374"/>
      <c r="F87" s="375"/>
      <c r="G87" s="375"/>
      <c r="H87" s="376"/>
      <c r="I87" s="101" t="s">
        <v>77</v>
      </c>
      <c r="J87" s="102"/>
      <c r="K87" s="49"/>
      <c r="L87" s="49"/>
      <c r="M87" s="49"/>
      <c r="N87" s="43"/>
      <c r="O87" s="103">
        <v>3.4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77" t="s">
        <v>78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9"/>
      <c r="L89" s="102"/>
      <c r="M89" s="7"/>
      <c r="N89" s="107"/>
      <c r="O89" s="108">
        <f>O87</f>
        <v>3.4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80" t="s">
        <v>79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83" t="s">
        <v>23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5"/>
      <c r="L93" s="109"/>
      <c r="M93" s="109"/>
      <c r="N93" s="110"/>
      <c r="O93" s="111">
        <f>O41</f>
        <v>14.49</v>
      </c>
    </row>
    <row r="94" spans="1:15" ht="18" x14ac:dyDescent="0.25">
      <c r="A94" s="386" t="s">
        <v>80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8"/>
      <c r="L94" s="109"/>
      <c r="M94" s="109"/>
      <c r="N94" s="110"/>
      <c r="O94" s="112">
        <f>O67</f>
        <v>18.266666666666666</v>
      </c>
    </row>
    <row r="95" spans="1:15" ht="18" x14ac:dyDescent="0.25">
      <c r="A95" s="386" t="s">
        <v>81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8"/>
      <c r="L95" s="109"/>
      <c r="M95" s="109"/>
      <c r="N95" s="110"/>
      <c r="O95" s="113">
        <f>O74</f>
        <v>9</v>
      </c>
    </row>
    <row r="96" spans="1:15" ht="18" x14ac:dyDescent="0.25">
      <c r="A96" s="386" t="s">
        <v>82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8"/>
      <c r="L96" s="109"/>
      <c r="M96" s="109"/>
      <c r="N96" s="110"/>
      <c r="O96" s="114">
        <f>O81</f>
        <v>6</v>
      </c>
    </row>
    <row r="97" spans="1:15" ht="18.75" thickBot="1" x14ac:dyDescent="0.3">
      <c r="A97" s="389" t="s">
        <v>83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1"/>
      <c r="L97" s="109"/>
      <c r="M97" s="109"/>
      <c r="N97" s="110"/>
      <c r="O97" s="114">
        <f>O87</f>
        <v>3.4</v>
      </c>
    </row>
    <row r="98" spans="1:15" ht="24.75" thickTop="1" thickBot="1" x14ac:dyDescent="0.3">
      <c r="A98" s="364" t="s">
        <v>84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6"/>
      <c r="L98" s="115"/>
      <c r="M98" s="116"/>
      <c r="N98" s="117"/>
      <c r="O98" s="118">
        <f>SUM(O93:O97)</f>
        <v>51.156666666666666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RESULTADOS</vt:lpstr>
      <vt:lpstr>HEISSA BERNAL</vt:lpstr>
      <vt:lpstr>SANTIAGO BOTERO</vt:lpstr>
      <vt:lpstr>VICENTE DIAZ</vt:lpstr>
      <vt:lpstr>CESAR ZAPATA</vt:lpstr>
      <vt:lpstr>ALEXANDER NIVIA</vt:lpstr>
      <vt:lpstr>JULIAN BOTERO</vt:lpstr>
      <vt:lpstr>PAULA CARDENAS</vt:lpstr>
      <vt:lpstr>HARVEY RODRIGUEZ ORTIZ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2015-06-22T23:03:55Z</dcterms:modified>
</cp:coreProperties>
</file>