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3. INGENIERIA AGRONOMICA\"/>
    </mc:Choice>
  </mc:AlternateContent>
  <workbookProtection workbookPassword="D6E2" lockStructure="1"/>
  <bookViews>
    <workbookView xWindow="0" yWindow="0" windowWidth="28800" windowHeight="11835" tabRatio="500" firstSheet="1" activeTab="1"/>
  </bookViews>
  <sheets>
    <sheet name="IA-P-03-2" sheetId="1" state="hidden" r:id="rId1"/>
    <sheet name="RESULTADOS" sheetId="6" r:id="rId2"/>
    <sheet name="JUAN MONTOYA" sheetId="5" r:id="rId3"/>
  </sheets>
  <definedNames>
    <definedName name="_xlnm._FilterDatabase" localSheetId="0" hidden="1">'IA-P-03-2'!$B$3:$WWA$6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6" l="1"/>
  <c r="K8" i="6"/>
  <c r="K9" i="6"/>
  <c r="K10" i="6"/>
  <c r="J6" i="6" l="1"/>
  <c r="I6" i="6"/>
  <c r="H6" i="6"/>
  <c r="G6" i="6"/>
  <c r="F6" i="6"/>
  <c r="K6" i="6" l="1"/>
  <c r="O36" i="5" l="1"/>
  <c r="O31" i="5"/>
  <c r="O26" i="5"/>
  <c r="O97" i="5" l="1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E4" i="5"/>
  <c r="Q2" i="5"/>
  <c r="E31" i="1"/>
  <c r="E30" i="1"/>
  <c r="AC2" i="1"/>
  <c r="AC1" i="1"/>
  <c r="O81" i="5" l="1"/>
  <c r="O96" i="5" s="1"/>
  <c r="O73" i="5"/>
  <c r="O74" i="5" s="1"/>
  <c r="O95" i="5" s="1"/>
  <c r="O66" i="5"/>
  <c r="O67" i="5" s="1"/>
  <c r="O94" i="5" s="1"/>
  <c r="O11" i="5"/>
  <c r="O41" i="5"/>
  <c r="O93" i="5" s="1"/>
  <c r="O98" i="5" l="1"/>
</calcChain>
</file>

<file path=xl/sharedStrings.xml><?xml version="1.0" encoding="utf-8"?>
<sst xmlns="http://schemas.openxmlformats.org/spreadsheetml/2006/main" count="260" uniqueCount="200">
  <si>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</si>
  <si>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</si>
  <si>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</si>
  <si>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</si>
  <si>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</si>
  <si>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</si>
  <si>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</si>
  <si>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</si>
  <si>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</si>
  <si>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</si>
  <si>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</si>
  <si>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</si>
  <si>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</si>
  <si>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</si>
  <si>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</si>
  <si>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</si>
  <si>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</si>
  <si>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</si>
  <si>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</si>
  <si>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</si>
  <si>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</si>
  <si>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</si>
  <si>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</si>
  <si>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</si>
  <si>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</si>
  <si>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</si>
  <si>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</si>
  <si>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</si>
  <si>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</si>
  <si>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</si>
  <si>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</si>
  <si>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</si>
  <si>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</si>
  <si>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</si>
  <si>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</si>
  <si>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</si>
  <si>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</si>
  <si>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</si>
  <si>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</si>
  <si>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</si>
  <si>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</si>
  <si>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</si>
  <si>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</si>
  <si>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</si>
  <si>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</si>
  <si>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</si>
  <si>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</si>
  <si>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</si>
  <si>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</si>
  <si>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</si>
  <si>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</si>
  <si>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</si>
  <si>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</si>
  <si>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</si>
  <si>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</si>
  <si>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</si>
  <si>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</si>
  <si>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</si>
  <si>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</si>
  <si>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</si>
  <si>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</si>
  <si>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</si>
  <si>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</si>
  <si>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</si>
  <si>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</si>
  <si>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</si>
  <si>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</si>
  <si>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</si>
  <si>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</si>
  <si>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</si>
  <si>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</si>
  <si>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</si>
  <si>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</si>
  <si>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</si>
  <si>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</si>
  <si>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</si>
  <si>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</si>
  <si>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</si>
  <si>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</si>
  <si>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</si>
  <si>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</si>
  <si>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</si>
  <si>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</si>
  <si>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</si>
  <si>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</si>
  <si>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</si>
  <si>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</si>
  <si>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</si>
  <si>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</si>
  <si>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</si>
  <si>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</si>
  <si>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</si>
  <si>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</si>
  <si>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</si>
  <si>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</si>
  <si>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</si>
  <si>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</si>
  <si>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</si>
  <si>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</si>
  <si>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</si>
  <si>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</si>
  <si>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VALLE</t>
  </si>
  <si>
    <t xml:space="preserve">INGENIERIA AGRONOMICA </t>
  </si>
  <si>
    <t xml:space="preserve">TOLIMA </t>
  </si>
  <si>
    <t>IA-P-03-2</t>
  </si>
  <si>
    <t>ARARAT OROZCO</t>
  </si>
  <si>
    <t xml:space="preserve">MILTON CESAR </t>
  </si>
  <si>
    <t>milton.ararat@hotmail.com</t>
  </si>
  <si>
    <t xml:space="preserve">CRA. 29 NO. 9 31 BARRIO QUINA MAYO </t>
  </si>
  <si>
    <t xml:space="preserve">FLORIDA </t>
  </si>
  <si>
    <t>INGENIERO  AGRONOMO - UNIVERSIDAD NACIONAL- PALMIRA - 21-09-2001</t>
  </si>
  <si>
    <t>MAGISTER EN CIENCIAS AGRARIAS - UNIVERSIDAD NACIONAL DE COLOMBIA - PALMIRA - 15-09-2006</t>
  </si>
  <si>
    <t>DOCTOR EN CIENCIAS AGRARIAS - UNIVERSIDAD NACIONAL - 11-04-2014</t>
  </si>
  <si>
    <t xml:space="preserve">PERSONAL </t>
  </si>
  <si>
    <t xml:space="preserve">CASTAÑEDA SERRANO </t>
  </si>
  <si>
    <t xml:space="preserve">MARLON JULIAN </t>
  </si>
  <si>
    <t>ingforestalmarlon@hotmail.com</t>
  </si>
  <si>
    <t xml:space="preserve">CRA 4H NO 41 90 EDIFICIO TORRE BILBAO APTO 507 BARRIO MACARENA </t>
  </si>
  <si>
    <t xml:space="preserve">IBAGUE </t>
  </si>
  <si>
    <t>INGENIRO FORESTAL - UNIVERSIDAD DEL TOLIMA -18-07-2008</t>
  </si>
  <si>
    <t>MAESTRO EN AGRONOMIA - UNIVERSIDAD ESTATAL  DE MARINGA - BRASIL - 30-09-2013</t>
  </si>
  <si>
    <t xml:space="preserve">BUENO LOPEZ </t>
  </si>
  <si>
    <t xml:space="preserve">LILIANA </t>
  </si>
  <si>
    <t>liliana.bueno@gmail.com</t>
  </si>
  <si>
    <t xml:space="preserve">CARRERA 27 NO 17 24 BARRIO CIUDAD JARDIN </t>
  </si>
  <si>
    <t xml:space="preserve">PEREIRA </t>
  </si>
  <si>
    <t>TECNOLOGO EN QUIMICA - UNIVERSIDAD DE PEREIRA -13-02-1998 - LICENCIADO EN BIOLOGIA Y EDUCACION AMBIENTAL - UNIVERSIDAD DEL QUINDIO- 24-07-2009</t>
  </si>
  <si>
    <t>MAGISTER EN ECOTECNOLOGIA - UNIVERSIDAD TECNOLOGICA DE PEREIRA 21-03-2014</t>
  </si>
  <si>
    <t>RODRIGO</t>
  </si>
  <si>
    <t>torreslen@gmail.com</t>
  </si>
  <si>
    <t xml:space="preserve">CRA. 5 NO 3 60 BARRIO CENTRO </t>
  </si>
  <si>
    <t xml:space="preserve">ROVIRA </t>
  </si>
  <si>
    <t>INGENIERO AGRONOMO - UNIVERSIDAD NACIONAL DE COLOMBIA - 29-05-1987</t>
  </si>
  <si>
    <t>MAGISTER EN CIENCIAS AGRARIAS - UNIVERSIDAD NACIONAL DE COLOMBIA - PALMIRA - 23-06-2000</t>
  </si>
  <si>
    <t xml:space="preserve">SILVA PARRA </t>
  </si>
  <si>
    <t xml:space="preserve">AMANADA </t>
  </si>
  <si>
    <t xml:space="preserve">TORRES LENIS </t>
  </si>
  <si>
    <t>MANZANA F CASA 8 BARRIO MADRIGAL 2</t>
  </si>
  <si>
    <t>PASTO</t>
  </si>
  <si>
    <t xml:space="preserve">INGENIERO AGRONOMO - UNIVERSIDAD DE NARIÑO -23-02-1990 </t>
  </si>
  <si>
    <t>ESPECIALISTA EN GESTION DE PROYECTOS - UNIVERSIDAD DE NARIÑO - 20-12-1996</t>
  </si>
  <si>
    <t>MAGISTER EN CIENCIAS AGRARIAS - UNIVERSIDAD NACIONAL - PALMIRA - 16-09-2005</t>
  </si>
  <si>
    <t xml:space="preserve">DOCTORADO ESTUDIA EN LA ACTUALIDAD </t>
  </si>
  <si>
    <t xml:space="preserve">NO CUMPLE CON LOS PARAMETROS ESTABLECIDOS EN LOS TERMINOS DE REFERENCIA - HOJA DE VIDA  </t>
  </si>
  <si>
    <t xml:space="preserve">MONTOYA SALAZAR </t>
  </si>
  <si>
    <t xml:space="preserve">JUAN CARLOS </t>
  </si>
  <si>
    <t>jcmontoya_agro@yahoo.com</t>
  </si>
  <si>
    <t xml:space="preserve">AVENIDA 19 N 0N 05 NISA BULEVAR BLOQUE 2 APTO 204 </t>
  </si>
  <si>
    <t xml:space="preserve">ARMENIA </t>
  </si>
  <si>
    <t xml:space="preserve">QUINDIO </t>
  </si>
  <si>
    <t>INGENIERO AGRONOMO - UNIVERSIDAD DE CALDAS - 23-02-2001</t>
  </si>
  <si>
    <t>DOCTOR EN CIENCIAS AGROPECUARIAS -UNIVERSIDAD NACIONAL - PALMIRA -14-02-2012</t>
  </si>
  <si>
    <t>7766120
3102668494</t>
  </si>
  <si>
    <t xml:space="preserve">ALVAREZ ABRIL </t>
  </si>
  <si>
    <t>CESAR GIOVANNI</t>
  </si>
  <si>
    <t>cesargok@gmail.com</t>
  </si>
  <si>
    <t xml:space="preserve">TR 80F NO 69 11 SUR </t>
  </si>
  <si>
    <t>BOGOTA DC</t>
  </si>
  <si>
    <t>CUNDINAMARCA</t>
  </si>
  <si>
    <t>IGENIERO AGRONOMO - UNIVERSIDAD NACIONAL DE COLOMBIA - 30-04-1998</t>
  </si>
  <si>
    <t xml:space="preserve">MAGISTER EN CIENCIAS AGRARIAS AREA SUELOS - UNIVERSIDAD NACIONAL - 11-12-2003 </t>
  </si>
  <si>
    <t xml:space="preserve">CALDERON GONZALEZ </t>
  </si>
  <si>
    <t>JAVIER</t>
  </si>
  <si>
    <t>jcalderon_g@homail.com</t>
  </si>
  <si>
    <t xml:space="preserve">CRA 14 NO 46 157 APTO 506 TORRE 1 BUENAVISTA  AVENIDA AMBALA </t>
  </si>
  <si>
    <t xml:space="preserve">AGENIERO AGRONOMO  - UNIVERSIDAD DEL TOLIMA - 3-10-1997 </t>
  </si>
  <si>
    <t>MAGISTER EN CIENCIAS AGRARIAS AREA DE ENFASIS :SUELOS Y AGUAS - UNIVERSIDAD NACIONAL DE COLOMBIA - 24-11-2006</t>
  </si>
  <si>
    <t>SILVA OLAYA</t>
  </si>
  <si>
    <t>ADRIANA MARCELA</t>
  </si>
  <si>
    <t>amsolayaa@gmail.com</t>
  </si>
  <si>
    <t>WINTERTUINSTRAAT 28,9000</t>
  </si>
  <si>
    <t>GHENT</t>
  </si>
  <si>
    <t>INGENIERO AGROECOLOGO - UNIVERSIDAD DE LA AMAZONIA -23/06/2006</t>
  </si>
  <si>
    <t>MASTER EN AGRONOMIA (SUELOS Y NUTRICION DE PLANTAS ) - UNIVERSIDAD DE SAO PAULO, BRASIL - 23/08/2010</t>
  </si>
  <si>
    <t>DOCTOR EN AGRONOMIA - UNIVERSIDAD DE SAO PAULO, BRASIL - 17/07/2014</t>
  </si>
  <si>
    <t>CORREO ELECTRONICO</t>
  </si>
  <si>
    <t xml:space="preserve">No. </t>
  </si>
  <si>
    <t>APELLIDO(S) Y NOMBRE(S)</t>
  </si>
  <si>
    <t>FACULTAD</t>
  </si>
  <si>
    <t>ÁREA</t>
  </si>
  <si>
    <t>PERFIL DE LA CONVOCATORIA AL QUE ASPIRA</t>
  </si>
  <si>
    <t>ARARAT OROZCO MILTON CÉSAR</t>
  </si>
  <si>
    <t>SILVA PARRA AMANDA</t>
  </si>
  <si>
    <t>MONTOYA SALAZAR JUAN CARLOS</t>
  </si>
  <si>
    <t>ÁLVAREZ ABRIL CÉSAR GIOVANNI</t>
  </si>
  <si>
    <t>CALDERÓN GONZÁLEZ JAVIER</t>
  </si>
  <si>
    <t xml:space="preserve">CENICAFE: 2,07 puntos
UNIVERSIDAD FEDERICO DOS DE NAPOLES: 0,49 puntos
BIOTEC: 16/09/2009 al 17/05/2011: 1,66 puntos
</t>
  </si>
  <si>
    <t xml:space="preserve">UNIVERSIDAD NACIONAL PALMIRA: 192 horas equivalentes a 0,41 puntos
UDCA: 1040 horas equivalentes a 1,09 puntos
UNIVERSIDAD DE MANIZALES: 1,87 puntos
UNIVERSIDAD DEL PACIFICO: 0,63 puntos
</t>
  </si>
  <si>
    <t>Retención y disponibilidad de fosforo… Revista: Apta Agronómica. 2013. ISSN: 0120-2812. Categoría A2. 3 autores. 4,0 puntos
Fraccionamiento y cuantificación… Revista: Apta Agronómica. 2013. ISSN: 0120-2812. Categoría A2. 3 autores. 4,0 puntos
Ponencia internacional:
Fraccionamiento y la caracterización de la materia órganica... Evento: IV Congreso ibérico de la ciencia del suelo. 2010. 3 autores. 0,5 puntos.
Almacenamiento de carbono en suelos ... Evento: II Congreso internacional de investigación y servicio ambiente territorio y región. 2014. 3 autores. 0,5 puntos.
La ponencia nacional acreditada supera el tope máximo por este criterio. (hasta 1 punto)</t>
  </si>
  <si>
    <t>VICERRECTORÍA ACADÉMICA</t>
  </si>
  <si>
    <t>PRUEBA DE CONOCIMIENTOS</t>
  </si>
  <si>
    <t>PRESENTACIÓN ORAL/ EVALUACION JURADOS AREA (HASTA 15 PUNTOS)</t>
  </si>
  <si>
    <t>TOTAL</t>
  </si>
  <si>
    <t>FACULTAD DE INGENIERÍA AGRONÓMICA</t>
  </si>
  <si>
    <t>GANADOR</t>
  </si>
  <si>
    <t>VAC/BENÍTEZ/ESTEBAN LARA.</t>
  </si>
  <si>
    <t xml:space="preserve">NO PRESENTÓ PRUEBAS DE CONOCIMIENTOS </t>
  </si>
  <si>
    <t>SUELOS Y FERTILIDAD AGRÍCO</t>
  </si>
  <si>
    <t>PROFESIONAL CON MAESTRÍA O DOCTORADO EN EL ÁREA DE SUELOS PARA LA AGRICULTURA, CON EXPERIENCIA MÍNIMA DE DOS AÑOS EN QUÍMICA O FERTILIDAD DE SUELOS.</t>
  </si>
  <si>
    <t>LISTADO DEFINITIVO DE GANADORES AL CÓDIGO DE CONCURSO IA-P-03-2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</si>
</sst>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35" fillId="0" borderId="0" xfId="4" applyFont="1" applyBorder="1" applyAlignment="1">
      <alignment vertical="center"/>
    </xf>
    <xf numFmtId="2" fontId="9" fillId="0" borderId="48" xfId="4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33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2" fontId="33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solayaa@gmail.com" TargetMode="External"/><Relationship Id="rId3" Type="http://schemas.openxmlformats.org/officeDocument/2006/relationships/hyperlink" Target="mailto:liliana.bueno@gmail.com" TargetMode="External"/><Relationship Id="rId7" Type="http://schemas.openxmlformats.org/officeDocument/2006/relationships/hyperlink" Target="mailto:jcalderon_g@homail.com" TargetMode="External"/><Relationship Id="rId2" Type="http://schemas.openxmlformats.org/officeDocument/2006/relationships/hyperlink" Target="mailto:ingforestalmarlon@hotmail.com" TargetMode="External"/><Relationship Id="rId1" Type="http://schemas.openxmlformats.org/officeDocument/2006/relationships/hyperlink" Target="mailto:milton.ararat@hotmail.com" TargetMode="External"/><Relationship Id="rId6" Type="http://schemas.openxmlformats.org/officeDocument/2006/relationships/hyperlink" Target="mailto:cesargok@gmail.com" TargetMode="External"/><Relationship Id="rId5" Type="http://schemas.openxmlformats.org/officeDocument/2006/relationships/hyperlink" Target="mailto:jcmontoya_agro@yahoo.com" TargetMode="External"/><Relationship Id="rId4" Type="http://schemas.openxmlformats.org/officeDocument/2006/relationships/hyperlink" Target="mailto:torreslen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H1" zoomScale="80" zoomScaleNormal="80" workbookViewId="0">
      <selection activeCell="N6" sqref="N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46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92" t="s">
        <v>102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C1" s="110">
        <f>COUNTA(C:C)-1</f>
        <v>9</v>
      </c>
    </row>
    <row r="2" spans="1:29" ht="17.25" thickBot="1" x14ac:dyDescent="0.35">
      <c r="A2" s="192" t="s">
        <v>104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6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86" t="s">
        <v>0</v>
      </c>
      <c r="G3" s="186" t="s">
        <v>1</v>
      </c>
      <c r="H3" s="186" t="s">
        <v>2</v>
      </c>
      <c r="I3" s="189" t="s">
        <v>3</v>
      </c>
      <c r="J3" s="189" t="s">
        <v>100</v>
      </c>
      <c r="K3" s="199" t="s">
        <v>4</v>
      </c>
      <c r="L3" s="200"/>
      <c r="M3" s="200"/>
      <c r="N3" s="201"/>
      <c r="O3" s="186" t="s">
        <v>5</v>
      </c>
      <c r="P3" s="186" t="s">
        <v>88</v>
      </c>
      <c r="Q3" s="189" t="s">
        <v>96</v>
      </c>
      <c r="R3" s="189" t="s">
        <v>97</v>
      </c>
      <c r="S3" s="186" t="s">
        <v>6</v>
      </c>
      <c r="T3" s="194" t="s">
        <v>16</v>
      </c>
      <c r="U3" s="194" t="s">
        <v>17</v>
      </c>
      <c r="V3" s="194" t="s">
        <v>18</v>
      </c>
      <c r="W3" s="194" t="s">
        <v>19</v>
      </c>
      <c r="X3" s="194" t="s">
        <v>20</v>
      </c>
      <c r="Y3" s="194" t="s">
        <v>21</v>
      </c>
      <c r="Z3" s="194" t="s">
        <v>22</v>
      </c>
      <c r="AA3" s="189" t="s">
        <v>94</v>
      </c>
    </row>
    <row r="4" spans="1:29" s="1" customFormat="1" ht="15.75" customHeight="1" thickBot="1" x14ac:dyDescent="0.25">
      <c r="A4" s="197"/>
      <c r="B4" s="187"/>
      <c r="C4" s="187"/>
      <c r="D4" s="187"/>
      <c r="E4" s="187"/>
      <c r="F4" s="187"/>
      <c r="G4" s="187"/>
      <c r="H4" s="187"/>
      <c r="I4" s="190"/>
      <c r="J4" s="190"/>
      <c r="K4" s="189" t="s">
        <v>7</v>
      </c>
      <c r="L4" s="151"/>
      <c r="M4" s="151" t="s">
        <v>8</v>
      </c>
      <c r="N4" s="152"/>
      <c r="O4" s="187"/>
      <c r="P4" s="187"/>
      <c r="Q4" s="190"/>
      <c r="R4" s="190"/>
      <c r="S4" s="187"/>
      <c r="T4" s="195"/>
      <c r="U4" s="195"/>
      <c r="V4" s="195"/>
      <c r="W4" s="195"/>
      <c r="X4" s="195"/>
      <c r="Y4" s="195"/>
      <c r="Z4" s="195"/>
      <c r="AA4" s="190"/>
    </row>
    <row r="5" spans="1:29" s="1" customFormat="1" ht="13.5" customHeight="1" thickBot="1" x14ac:dyDescent="0.25">
      <c r="A5" s="198"/>
      <c r="B5" s="188"/>
      <c r="C5" s="188"/>
      <c r="D5" s="188"/>
      <c r="E5" s="188"/>
      <c r="F5" s="188"/>
      <c r="G5" s="188"/>
      <c r="H5" s="188"/>
      <c r="I5" s="191"/>
      <c r="J5" s="191"/>
      <c r="K5" s="191"/>
      <c r="L5" s="152" t="s">
        <v>85</v>
      </c>
      <c r="M5" s="112" t="s">
        <v>86</v>
      </c>
      <c r="N5" s="112" t="s">
        <v>87</v>
      </c>
      <c r="O5" s="188"/>
      <c r="P5" s="188"/>
      <c r="Q5" s="191"/>
      <c r="R5" s="191"/>
      <c r="S5" s="188"/>
      <c r="T5" s="195"/>
      <c r="U5" s="195"/>
      <c r="V5" s="195"/>
      <c r="W5" s="195"/>
      <c r="X5" s="195"/>
      <c r="Y5" s="195"/>
      <c r="Z5" s="195"/>
      <c r="AA5" s="191"/>
    </row>
    <row r="6" spans="1:29" s="1" customFormat="1" ht="57.75" customHeight="1" x14ac:dyDescent="0.2">
      <c r="A6" s="115">
        <v>1</v>
      </c>
      <c r="B6" s="118" t="s">
        <v>98</v>
      </c>
      <c r="C6" s="111">
        <v>94325950</v>
      </c>
      <c r="D6" s="111" t="s">
        <v>105</v>
      </c>
      <c r="E6" s="111" t="s">
        <v>106</v>
      </c>
      <c r="F6" s="111">
        <v>3155533494</v>
      </c>
      <c r="G6" s="139" t="s">
        <v>107</v>
      </c>
      <c r="H6" s="111" t="s">
        <v>108</v>
      </c>
      <c r="I6" s="111" t="s">
        <v>109</v>
      </c>
      <c r="J6" s="111" t="s">
        <v>101</v>
      </c>
      <c r="K6" s="111" t="s">
        <v>110</v>
      </c>
      <c r="L6" s="111" t="s">
        <v>99</v>
      </c>
      <c r="M6" s="111" t="s">
        <v>111</v>
      </c>
      <c r="N6" s="111" t="s">
        <v>112</v>
      </c>
      <c r="O6" s="111">
        <v>55</v>
      </c>
      <c r="P6" s="111" t="s">
        <v>113</v>
      </c>
      <c r="Q6" s="114">
        <v>1</v>
      </c>
      <c r="R6" s="114">
        <v>0</v>
      </c>
      <c r="S6" s="113"/>
      <c r="T6" s="116"/>
      <c r="U6" s="137"/>
      <c r="V6" s="137"/>
      <c r="W6" s="137"/>
      <c r="X6" s="137"/>
      <c r="Y6" s="137"/>
      <c r="Z6" s="137"/>
      <c r="AA6" s="138"/>
    </row>
    <row r="7" spans="1:29" s="2" customFormat="1" ht="57.75" customHeight="1" x14ac:dyDescent="0.2">
      <c r="A7" s="117"/>
      <c r="B7" s="118" t="s">
        <v>98</v>
      </c>
      <c r="C7" s="118">
        <v>4084112</v>
      </c>
      <c r="D7" s="111" t="s">
        <v>114</v>
      </c>
      <c r="E7" s="111" t="s">
        <v>115</v>
      </c>
      <c r="F7" s="111">
        <v>3204544782</v>
      </c>
      <c r="G7" s="139" t="s">
        <v>116</v>
      </c>
      <c r="H7" s="111" t="s">
        <v>117</v>
      </c>
      <c r="I7" s="111" t="s">
        <v>118</v>
      </c>
      <c r="J7" s="111" t="s">
        <v>103</v>
      </c>
      <c r="K7" s="111" t="s">
        <v>119</v>
      </c>
      <c r="L7" s="111"/>
      <c r="M7" s="111" t="s">
        <v>120</v>
      </c>
      <c r="N7" s="111"/>
      <c r="O7" s="111">
        <v>100</v>
      </c>
      <c r="P7" s="111" t="s">
        <v>113</v>
      </c>
      <c r="Q7" s="114"/>
      <c r="R7" s="114"/>
      <c r="S7" s="114"/>
      <c r="T7" s="117"/>
      <c r="U7" s="118"/>
      <c r="V7" s="118"/>
      <c r="W7" s="118"/>
      <c r="X7" s="118"/>
      <c r="Y7" s="118"/>
      <c r="Z7" s="118"/>
      <c r="AA7" s="119"/>
    </row>
    <row r="8" spans="1:29" s="2" customFormat="1" ht="79.5" customHeight="1" x14ac:dyDescent="0.2">
      <c r="A8" s="117"/>
      <c r="B8" s="118" t="s">
        <v>98</v>
      </c>
      <c r="C8" s="111">
        <v>42117893</v>
      </c>
      <c r="D8" s="111" t="s">
        <v>121</v>
      </c>
      <c r="E8" s="111" t="s">
        <v>122</v>
      </c>
      <c r="F8" s="111">
        <v>3103838324</v>
      </c>
      <c r="G8" s="139" t="s">
        <v>123</v>
      </c>
      <c r="H8" s="111" t="s">
        <v>124</v>
      </c>
      <c r="I8" s="111" t="s">
        <v>125</v>
      </c>
      <c r="J8" s="111"/>
      <c r="K8" s="111" t="s">
        <v>126</v>
      </c>
      <c r="L8" s="111"/>
      <c r="M8" s="111" t="s">
        <v>127</v>
      </c>
      <c r="N8" s="111"/>
      <c r="O8" s="111">
        <v>85</v>
      </c>
      <c r="P8" s="111" t="s">
        <v>113</v>
      </c>
      <c r="Q8" s="114">
        <v>5</v>
      </c>
      <c r="R8" s="114">
        <v>2</v>
      </c>
      <c r="S8" s="114"/>
      <c r="T8" s="117"/>
      <c r="U8" s="118"/>
      <c r="V8" s="118"/>
      <c r="W8" s="118"/>
      <c r="X8" s="118"/>
      <c r="Y8" s="118"/>
      <c r="Z8" s="118"/>
      <c r="AA8" s="119"/>
    </row>
    <row r="9" spans="1:29" s="2" customFormat="1" ht="57.75" customHeight="1" x14ac:dyDescent="0.2">
      <c r="A9" s="117"/>
      <c r="B9" s="118" t="s">
        <v>98</v>
      </c>
      <c r="C9" s="111">
        <v>16267486</v>
      </c>
      <c r="D9" s="111" t="s">
        <v>136</v>
      </c>
      <c r="E9" s="111" t="s">
        <v>128</v>
      </c>
      <c r="F9" s="111">
        <v>3147303937</v>
      </c>
      <c r="G9" s="139" t="s">
        <v>129</v>
      </c>
      <c r="H9" s="111" t="s">
        <v>130</v>
      </c>
      <c r="I9" s="111" t="s">
        <v>131</v>
      </c>
      <c r="J9" s="111" t="s">
        <v>103</v>
      </c>
      <c r="K9" s="111" t="s">
        <v>132</v>
      </c>
      <c r="L9" s="111"/>
      <c r="M9" s="111" t="s">
        <v>133</v>
      </c>
      <c r="N9" s="111"/>
      <c r="O9" s="111">
        <v>77</v>
      </c>
      <c r="P9" s="111" t="s">
        <v>113</v>
      </c>
      <c r="Q9" s="114"/>
      <c r="R9" s="114"/>
      <c r="S9" s="114"/>
      <c r="T9" s="117"/>
      <c r="U9" s="118"/>
      <c r="V9" s="118"/>
      <c r="W9" s="118"/>
      <c r="X9" s="118"/>
      <c r="Y9" s="118"/>
      <c r="Z9" s="118"/>
      <c r="AA9" s="119"/>
    </row>
    <row r="10" spans="1:29" s="2" customFormat="1" ht="57.75" customHeight="1" x14ac:dyDescent="0.2">
      <c r="A10" s="117"/>
      <c r="B10" s="118" t="s">
        <v>98</v>
      </c>
      <c r="C10" s="111">
        <v>30732125</v>
      </c>
      <c r="D10" s="111" t="s">
        <v>134</v>
      </c>
      <c r="E10" s="111" t="s">
        <v>135</v>
      </c>
      <c r="F10" s="111">
        <v>3117476921</v>
      </c>
      <c r="G10" s="139"/>
      <c r="H10" s="111" t="s">
        <v>137</v>
      </c>
      <c r="I10" s="111" t="s">
        <v>138</v>
      </c>
      <c r="J10" s="111"/>
      <c r="K10" s="111" t="s">
        <v>139</v>
      </c>
      <c r="L10" s="111" t="s">
        <v>140</v>
      </c>
      <c r="M10" s="111" t="s">
        <v>141</v>
      </c>
      <c r="N10" s="111" t="s">
        <v>142</v>
      </c>
      <c r="O10" s="111">
        <v>179</v>
      </c>
      <c r="P10" s="111" t="s">
        <v>113</v>
      </c>
      <c r="Q10" s="114"/>
      <c r="R10" s="114"/>
      <c r="S10" s="114" t="s">
        <v>143</v>
      </c>
      <c r="T10" s="117"/>
      <c r="U10" s="118"/>
      <c r="V10" s="118"/>
      <c r="W10" s="118"/>
      <c r="X10" s="118"/>
      <c r="Y10" s="118"/>
      <c r="Z10" s="118"/>
      <c r="AA10" s="119"/>
    </row>
    <row r="11" spans="1:29" s="1" customFormat="1" ht="67.5" customHeight="1" x14ac:dyDescent="0.2">
      <c r="A11" s="117"/>
      <c r="B11" s="118" t="s">
        <v>98</v>
      </c>
      <c r="C11" s="111">
        <v>75063704</v>
      </c>
      <c r="D11" s="111" t="s">
        <v>144</v>
      </c>
      <c r="E11" s="111" t="s">
        <v>145</v>
      </c>
      <c r="F11" s="111">
        <v>3013716338</v>
      </c>
      <c r="G11" s="139" t="s">
        <v>146</v>
      </c>
      <c r="H11" s="111" t="s">
        <v>147</v>
      </c>
      <c r="I11" s="111" t="s">
        <v>148</v>
      </c>
      <c r="J11" s="111" t="s">
        <v>149</v>
      </c>
      <c r="K11" s="111" t="s">
        <v>150</v>
      </c>
      <c r="L11" s="111"/>
      <c r="M11" s="111"/>
      <c r="N11" s="111" t="s">
        <v>151</v>
      </c>
      <c r="O11" s="111">
        <v>75</v>
      </c>
      <c r="P11" s="111" t="s">
        <v>113</v>
      </c>
      <c r="Q11" s="114"/>
      <c r="R11" s="114"/>
      <c r="S11" s="114"/>
      <c r="T11" s="120"/>
      <c r="U11" s="121"/>
      <c r="V11" s="121"/>
      <c r="W11" s="121"/>
      <c r="X11" s="121"/>
      <c r="Y11" s="121"/>
      <c r="Z11" s="121"/>
      <c r="AA11" s="122"/>
    </row>
    <row r="12" spans="1:29" s="2" customFormat="1" ht="125.25" customHeight="1" x14ac:dyDescent="0.2">
      <c r="A12" s="117"/>
      <c r="B12" s="118" t="s">
        <v>98</v>
      </c>
      <c r="C12" s="111">
        <v>79708274</v>
      </c>
      <c r="D12" s="111" t="s">
        <v>153</v>
      </c>
      <c r="E12" s="111" t="s">
        <v>154</v>
      </c>
      <c r="F12" s="111" t="s">
        <v>152</v>
      </c>
      <c r="G12" s="139" t="s">
        <v>155</v>
      </c>
      <c r="H12" s="111" t="s">
        <v>156</v>
      </c>
      <c r="I12" s="111" t="s">
        <v>157</v>
      </c>
      <c r="J12" s="111" t="s">
        <v>158</v>
      </c>
      <c r="K12" s="111" t="s">
        <v>159</v>
      </c>
      <c r="L12" s="111"/>
      <c r="M12" s="111" t="s">
        <v>160</v>
      </c>
      <c r="N12" s="111"/>
      <c r="O12" s="111">
        <v>87</v>
      </c>
      <c r="P12" s="111" t="s">
        <v>113</v>
      </c>
      <c r="Q12" s="114"/>
      <c r="R12" s="114"/>
      <c r="S12" s="114"/>
      <c r="T12" s="117"/>
      <c r="U12" s="118"/>
      <c r="V12" s="118"/>
      <c r="W12" s="118"/>
      <c r="X12" s="118"/>
      <c r="Y12" s="118"/>
      <c r="Z12" s="118"/>
      <c r="AA12" s="119"/>
    </row>
    <row r="13" spans="1:29" s="2" customFormat="1" ht="57.75" customHeight="1" x14ac:dyDescent="0.2">
      <c r="A13" s="117">
        <v>8</v>
      </c>
      <c r="B13" s="118" t="s">
        <v>98</v>
      </c>
      <c r="C13" s="111">
        <v>93383787</v>
      </c>
      <c r="D13" s="111" t="s">
        <v>161</v>
      </c>
      <c r="E13" s="111" t="s">
        <v>162</v>
      </c>
      <c r="F13" s="111">
        <v>3183574517</v>
      </c>
      <c r="G13" s="139" t="s">
        <v>163</v>
      </c>
      <c r="H13" s="111" t="s">
        <v>164</v>
      </c>
      <c r="I13" s="111" t="s">
        <v>118</v>
      </c>
      <c r="J13" s="111" t="s">
        <v>103</v>
      </c>
      <c r="K13" s="111" t="s">
        <v>165</v>
      </c>
      <c r="L13" s="111"/>
      <c r="M13" s="111" t="s">
        <v>166</v>
      </c>
      <c r="N13" s="111"/>
      <c r="O13" s="111">
        <v>25</v>
      </c>
      <c r="P13" s="111" t="s">
        <v>113</v>
      </c>
      <c r="Q13" s="114"/>
      <c r="R13" s="114"/>
      <c r="S13" s="114"/>
      <c r="T13" s="117"/>
      <c r="U13" s="118"/>
      <c r="V13" s="118"/>
      <c r="W13" s="118"/>
      <c r="X13" s="118"/>
      <c r="Y13" s="118"/>
      <c r="Z13" s="118"/>
      <c r="AA13" s="119"/>
    </row>
    <row r="14" spans="1:29" s="2" customFormat="1" ht="57.75" customHeight="1" x14ac:dyDescent="0.2">
      <c r="A14" s="117">
        <v>9</v>
      </c>
      <c r="B14" s="118" t="s">
        <v>98</v>
      </c>
      <c r="C14" s="111">
        <v>40670645</v>
      </c>
      <c r="D14" s="111" t="s">
        <v>167</v>
      </c>
      <c r="E14" s="111" t="s">
        <v>168</v>
      </c>
      <c r="F14" s="111">
        <v>3242337459</v>
      </c>
      <c r="G14" s="139" t="s">
        <v>169</v>
      </c>
      <c r="H14" s="111" t="s">
        <v>170</v>
      </c>
      <c r="I14" s="111" t="s">
        <v>171</v>
      </c>
      <c r="J14" s="111"/>
      <c r="K14" s="111" t="s">
        <v>172</v>
      </c>
      <c r="L14" s="111" t="s">
        <v>99</v>
      </c>
      <c r="M14" s="111" t="s">
        <v>173</v>
      </c>
      <c r="N14" s="111" t="s">
        <v>174</v>
      </c>
      <c r="O14" s="111">
        <v>79</v>
      </c>
      <c r="P14" s="111" t="s">
        <v>175</v>
      </c>
      <c r="Q14" s="114">
        <v>0</v>
      </c>
      <c r="R14" s="114">
        <v>0</v>
      </c>
      <c r="S14" s="114"/>
      <c r="T14" s="117"/>
      <c r="U14" s="118"/>
      <c r="V14" s="118"/>
      <c r="W14" s="118"/>
      <c r="X14" s="118"/>
      <c r="Y14" s="118"/>
      <c r="Z14" s="118"/>
      <c r="AA14" s="119"/>
    </row>
    <row r="15" spans="1:29" ht="57.75" customHeight="1" x14ac:dyDescent="0.3"/>
    <row r="16" spans="1:29" s="1" customFormat="1" ht="57.75" customHeight="1" x14ac:dyDescent="0.2">
      <c r="A16" s="117">
        <v>11</v>
      </c>
      <c r="B16" s="11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4"/>
      <c r="R16" s="114"/>
      <c r="S16" s="114"/>
      <c r="T16" s="120"/>
      <c r="U16" s="121"/>
      <c r="V16" s="121"/>
      <c r="W16" s="121"/>
      <c r="X16" s="121"/>
      <c r="Y16" s="121"/>
      <c r="Z16" s="121"/>
      <c r="AA16" s="122"/>
    </row>
    <row r="17" spans="1:27" s="2" customFormat="1" ht="57.75" customHeight="1" x14ac:dyDescent="0.2">
      <c r="A17" s="117">
        <v>12</v>
      </c>
      <c r="B17" s="11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4"/>
      <c r="R17" s="114"/>
      <c r="S17" s="114"/>
      <c r="T17" s="117"/>
      <c r="U17" s="118"/>
      <c r="V17" s="118"/>
      <c r="W17" s="118"/>
      <c r="X17" s="118"/>
      <c r="Y17" s="118"/>
      <c r="Z17" s="118"/>
      <c r="AA17" s="119"/>
    </row>
    <row r="18" spans="1:27" s="2" customFormat="1" ht="57.75" customHeight="1" x14ac:dyDescent="0.2">
      <c r="A18" s="117">
        <v>13</v>
      </c>
      <c r="B18" s="11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4"/>
      <c r="R18" s="114"/>
      <c r="S18" s="114"/>
      <c r="T18" s="117"/>
      <c r="U18" s="118"/>
      <c r="V18" s="118"/>
      <c r="W18" s="118"/>
      <c r="X18" s="118"/>
      <c r="Y18" s="118"/>
      <c r="Z18" s="118"/>
      <c r="AA18" s="119"/>
    </row>
    <row r="19" spans="1:27" s="2" customFormat="1" ht="57.75" customHeight="1" x14ac:dyDescent="0.2">
      <c r="A19" s="117">
        <v>14</v>
      </c>
      <c r="B19" s="11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4"/>
      <c r="R19" s="114"/>
      <c r="S19" s="114"/>
      <c r="T19" s="117"/>
      <c r="U19" s="118"/>
      <c r="V19" s="118"/>
      <c r="W19" s="118"/>
      <c r="X19" s="118"/>
      <c r="Y19" s="118"/>
      <c r="Z19" s="118"/>
      <c r="AA19" s="119"/>
    </row>
    <row r="20" spans="1:27" s="2" customFormat="1" ht="57.75" customHeight="1" x14ac:dyDescent="0.2">
      <c r="A20" s="117">
        <v>15</v>
      </c>
      <c r="B20" s="11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4"/>
      <c r="R20" s="114"/>
      <c r="S20" s="114"/>
      <c r="T20" s="117"/>
      <c r="U20" s="118"/>
      <c r="V20" s="118"/>
      <c r="W20" s="118"/>
      <c r="X20" s="118"/>
      <c r="Y20" s="118"/>
      <c r="Z20" s="118"/>
      <c r="AA20" s="119"/>
    </row>
    <row r="21" spans="1:27" s="1" customFormat="1" ht="57.75" customHeight="1" x14ac:dyDescent="0.2">
      <c r="A21" s="117">
        <v>16</v>
      </c>
      <c r="B21" s="11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4"/>
      <c r="R21" s="114"/>
      <c r="S21" s="114"/>
      <c r="T21" s="120"/>
      <c r="U21" s="121"/>
      <c r="V21" s="121"/>
      <c r="W21" s="121"/>
      <c r="X21" s="121"/>
      <c r="Y21" s="121"/>
      <c r="Z21" s="121"/>
      <c r="AA21" s="122"/>
    </row>
    <row r="22" spans="1:27" s="2" customFormat="1" ht="57.75" customHeight="1" x14ac:dyDescent="0.2">
      <c r="A22" s="117">
        <v>17</v>
      </c>
      <c r="B22" s="11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4"/>
      <c r="R22" s="114"/>
      <c r="S22" s="114"/>
      <c r="T22" s="117"/>
      <c r="U22" s="118"/>
      <c r="V22" s="118"/>
      <c r="W22" s="118"/>
      <c r="X22" s="118"/>
      <c r="Y22" s="118"/>
      <c r="Z22" s="118"/>
      <c r="AA22" s="119"/>
    </row>
    <row r="23" spans="1:27" s="2" customFormat="1" ht="57.75" customHeight="1" x14ac:dyDescent="0.2">
      <c r="A23" s="117">
        <v>18</v>
      </c>
      <c r="B23" s="118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4"/>
      <c r="R23" s="114"/>
      <c r="S23" s="114"/>
      <c r="T23" s="117"/>
      <c r="U23" s="118"/>
      <c r="V23" s="118"/>
      <c r="W23" s="118"/>
      <c r="X23" s="118"/>
      <c r="Y23" s="118"/>
      <c r="Z23" s="118"/>
      <c r="AA23" s="119"/>
    </row>
    <row r="24" spans="1:27" s="2" customFormat="1" ht="57.75" customHeight="1" x14ac:dyDescent="0.2">
      <c r="A24" s="117">
        <v>19</v>
      </c>
      <c r="B24" s="118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4"/>
      <c r="R24" s="114"/>
      <c r="S24" s="114"/>
      <c r="T24" s="117"/>
      <c r="U24" s="118"/>
      <c r="V24" s="118"/>
      <c r="W24" s="118"/>
      <c r="X24" s="118"/>
      <c r="Y24" s="118"/>
      <c r="Z24" s="118"/>
      <c r="AA24" s="119"/>
    </row>
    <row r="25" spans="1:27" s="2" customFormat="1" ht="57.75" customHeight="1" x14ac:dyDescent="0.2">
      <c r="A25" s="117">
        <v>20</v>
      </c>
      <c r="B25" s="11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4"/>
      <c r="R25" s="114"/>
      <c r="S25" s="114"/>
      <c r="T25" s="117"/>
      <c r="U25" s="118"/>
      <c r="V25" s="118"/>
      <c r="W25" s="118"/>
      <c r="X25" s="118"/>
      <c r="Y25" s="118"/>
      <c r="Z25" s="118"/>
      <c r="AA25" s="119"/>
    </row>
    <row r="26" spans="1:27" ht="57.75" customHeight="1" x14ac:dyDescent="0.3">
      <c r="A26" s="117">
        <v>21</v>
      </c>
      <c r="B26" s="123"/>
      <c r="C26" s="124"/>
      <c r="D26" s="124"/>
      <c r="E26" s="125"/>
      <c r="F26" s="125"/>
      <c r="G26" s="125"/>
      <c r="H26" s="125"/>
      <c r="I26" s="144"/>
      <c r="J26" s="125"/>
      <c r="K26" s="123"/>
      <c r="L26" s="123"/>
      <c r="M26" s="123"/>
      <c r="N26" s="123"/>
      <c r="O26" s="123"/>
      <c r="P26" s="123"/>
      <c r="Q26" s="126"/>
      <c r="R26" s="126"/>
      <c r="S26" s="126"/>
      <c r="T26" s="127"/>
      <c r="U26" s="123"/>
      <c r="V26" s="123"/>
      <c r="W26" s="123"/>
      <c r="X26" s="123"/>
      <c r="Y26" s="123"/>
      <c r="Z26" s="123"/>
      <c r="AA26" s="128"/>
    </row>
    <row r="27" spans="1:27" ht="57.75" customHeight="1" x14ac:dyDescent="0.3">
      <c r="A27" s="117">
        <v>22</v>
      </c>
      <c r="B27" s="123"/>
      <c r="C27" s="124"/>
      <c r="D27" s="124"/>
      <c r="E27" s="125"/>
      <c r="F27" s="125"/>
      <c r="G27" s="125"/>
      <c r="H27" s="125"/>
      <c r="I27" s="144"/>
      <c r="J27" s="125"/>
      <c r="K27" s="123"/>
      <c r="L27" s="123"/>
      <c r="M27" s="123"/>
      <c r="N27" s="123"/>
      <c r="O27" s="123"/>
      <c r="P27" s="123"/>
      <c r="Q27" s="126"/>
      <c r="R27" s="126"/>
      <c r="S27" s="126"/>
      <c r="T27" s="127"/>
      <c r="U27" s="123"/>
      <c r="V27" s="123"/>
      <c r="W27" s="123"/>
      <c r="X27" s="123"/>
      <c r="Y27" s="123"/>
      <c r="Z27" s="123"/>
      <c r="AA27" s="128"/>
    </row>
    <row r="28" spans="1:27" ht="57.75" customHeight="1" x14ac:dyDescent="0.3">
      <c r="A28" s="117">
        <v>23</v>
      </c>
      <c r="B28" s="123"/>
      <c r="C28" s="124"/>
      <c r="D28" s="124"/>
      <c r="E28" s="125"/>
      <c r="F28" s="125"/>
      <c r="G28" s="125"/>
      <c r="H28" s="125"/>
      <c r="I28" s="144"/>
      <c r="J28" s="125"/>
      <c r="K28" s="123"/>
      <c r="L28" s="123"/>
      <c r="M28" s="123"/>
      <c r="N28" s="123"/>
      <c r="O28" s="123"/>
      <c r="P28" s="123"/>
      <c r="Q28" s="126"/>
      <c r="R28" s="126"/>
      <c r="S28" s="126"/>
      <c r="T28" s="127"/>
      <c r="U28" s="123"/>
      <c r="V28" s="123"/>
      <c r="W28" s="123"/>
      <c r="X28" s="123"/>
      <c r="Y28" s="123"/>
      <c r="Z28" s="123"/>
      <c r="AA28" s="128"/>
    </row>
    <row r="29" spans="1:27" ht="57.75" customHeight="1" x14ac:dyDescent="0.3">
      <c r="A29" s="117">
        <v>24</v>
      </c>
      <c r="B29" s="123"/>
      <c r="C29" s="124"/>
      <c r="D29" s="124"/>
      <c r="E29" s="125"/>
      <c r="F29" s="125"/>
      <c r="G29" s="125"/>
      <c r="H29" s="125"/>
      <c r="I29" s="144"/>
      <c r="J29" s="125"/>
      <c r="K29" s="123"/>
      <c r="L29" s="123"/>
      <c r="M29" s="123"/>
      <c r="N29" s="123"/>
      <c r="O29" s="123"/>
      <c r="P29" s="123"/>
      <c r="Q29" s="126"/>
      <c r="R29" s="126"/>
      <c r="S29" s="126"/>
      <c r="T29" s="127"/>
      <c r="U29" s="123"/>
      <c r="V29" s="123"/>
      <c r="W29" s="123"/>
      <c r="X29" s="123"/>
      <c r="Y29" s="123"/>
      <c r="Z29" s="123"/>
      <c r="AA29" s="128"/>
    </row>
    <row r="30" spans="1:27" ht="57.75" customHeight="1" x14ac:dyDescent="0.3">
      <c r="A30" s="117">
        <v>25</v>
      </c>
      <c r="B30" s="123"/>
      <c r="C30" s="124"/>
      <c r="D30" s="124"/>
      <c r="E30" s="125" t="str">
        <f>TRIM(RIGHT(SUBSTITUTE(E29,"-", REPT("-",LEN(E29))),LEN(E29)))</f>
        <v/>
      </c>
      <c r="F30" s="125"/>
      <c r="G30" s="125"/>
      <c r="H30" s="125"/>
      <c r="I30" s="144"/>
      <c r="J30" s="125"/>
      <c r="K30" s="123"/>
      <c r="L30" s="123"/>
      <c r="M30" s="123"/>
      <c r="N30" s="123"/>
      <c r="O30" s="123"/>
      <c r="P30" s="123"/>
      <c r="Q30" s="126"/>
      <c r="R30" s="126"/>
      <c r="S30" s="126"/>
      <c r="T30" s="127"/>
      <c r="U30" s="123"/>
      <c r="V30" s="123"/>
      <c r="W30" s="123"/>
      <c r="X30" s="123"/>
      <c r="Y30" s="123"/>
      <c r="Z30" s="123"/>
      <c r="AA30" s="128"/>
    </row>
    <row r="31" spans="1:27" ht="57.75" customHeight="1" x14ac:dyDescent="0.3">
      <c r="A31" s="117">
        <v>26</v>
      </c>
      <c r="B31" s="123"/>
      <c r="C31" s="124"/>
      <c r="D31" s="124"/>
      <c r="E31" s="129" t="str">
        <f>RIGHT(E29,1)</f>
        <v/>
      </c>
      <c r="F31" s="125"/>
      <c r="G31" s="125"/>
      <c r="H31" s="125"/>
      <c r="I31" s="144"/>
      <c r="J31" s="125"/>
      <c r="K31" s="123"/>
      <c r="L31" s="123"/>
      <c r="M31" s="123"/>
      <c r="N31" s="123"/>
      <c r="O31" s="123"/>
      <c r="P31" s="123"/>
      <c r="Q31" s="126"/>
      <c r="R31" s="126"/>
      <c r="S31" s="126"/>
      <c r="T31" s="127"/>
      <c r="U31" s="123"/>
      <c r="V31" s="123"/>
      <c r="W31" s="123"/>
      <c r="X31" s="123"/>
      <c r="Y31" s="123"/>
      <c r="Z31" s="123"/>
      <c r="AA31" s="128"/>
    </row>
    <row r="32" spans="1:27" ht="57.75" customHeight="1" x14ac:dyDescent="0.3">
      <c r="A32" s="117">
        <v>27</v>
      </c>
      <c r="B32" s="123"/>
      <c r="C32" s="124"/>
      <c r="D32" s="124"/>
      <c r="E32" s="125"/>
      <c r="F32" s="125"/>
      <c r="G32" s="125"/>
      <c r="H32" s="125"/>
      <c r="I32" s="144"/>
      <c r="J32" s="125"/>
      <c r="K32" s="123"/>
      <c r="L32" s="123"/>
      <c r="M32" s="123"/>
      <c r="N32" s="123"/>
      <c r="O32" s="123"/>
      <c r="P32" s="123"/>
      <c r="Q32" s="126"/>
      <c r="R32" s="126"/>
      <c r="S32" s="126"/>
      <c r="T32" s="127"/>
      <c r="U32" s="123"/>
      <c r="V32" s="123"/>
      <c r="W32" s="123"/>
      <c r="X32" s="123"/>
      <c r="Y32" s="123"/>
      <c r="Z32" s="123"/>
      <c r="AA32" s="128"/>
    </row>
    <row r="33" spans="1:27" ht="57.75" customHeight="1" x14ac:dyDescent="0.3">
      <c r="A33" s="117">
        <v>28</v>
      </c>
      <c r="B33" s="123"/>
      <c r="C33" s="124"/>
      <c r="D33" s="124"/>
      <c r="E33" s="125"/>
      <c r="F33" s="125"/>
      <c r="G33" s="125"/>
      <c r="H33" s="125"/>
      <c r="I33" s="144"/>
      <c r="J33" s="125"/>
      <c r="K33" s="123"/>
      <c r="L33" s="123"/>
      <c r="M33" s="123"/>
      <c r="N33" s="123"/>
      <c r="O33" s="123"/>
      <c r="P33" s="123"/>
      <c r="Q33" s="126"/>
      <c r="R33" s="126"/>
      <c r="S33" s="126"/>
      <c r="T33" s="127"/>
      <c r="U33" s="123"/>
      <c r="V33" s="123"/>
      <c r="W33" s="123"/>
      <c r="X33" s="123"/>
      <c r="Y33" s="123"/>
      <c r="Z33" s="123"/>
      <c r="AA33" s="128"/>
    </row>
    <row r="34" spans="1:27" ht="57.75" customHeight="1" x14ac:dyDescent="0.3">
      <c r="A34" s="117">
        <v>29</v>
      </c>
      <c r="B34" s="123"/>
      <c r="C34" s="124"/>
      <c r="D34" s="124"/>
      <c r="E34" s="125"/>
      <c r="F34" s="125"/>
      <c r="G34" s="125"/>
      <c r="H34" s="125"/>
      <c r="I34" s="144"/>
      <c r="J34" s="125"/>
      <c r="K34" s="123"/>
      <c r="L34" s="123"/>
      <c r="M34" s="123"/>
      <c r="N34" s="123"/>
      <c r="O34" s="123"/>
      <c r="P34" s="123"/>
      <c r="Q34" s="126"/>
      <c r="R34" s="126"/>
      <c r="S34" s="126"/>
      <c r="T34" s="127"/>
      <c r="U34" s="123"/>
      <c r="V34" s="123"/>
      <c r="W34" s="123"/>
      <c r="X34" s="123"/>
      <c r="Y34" s="123"/>
      <c r="Z34" s="123"/>
      <c r="AA34" s="128"/>
    </row>
    <row r="35" spans="1:27" ht="57.75" customHeight="1" x14ac:dyDescent="0.3">
      <c r="A35" s="117">
        <v>30</v>
      </c>
      <c r="B35" s="123"/>
      <c r="C35" s="124"/>
      <c r="D35" s="124"/>
      <c r="E35" s="125"/>
      <c r="F35" s="125"/>
      <c r="G35" s="125"/>
      <c r="H35" s="125"/>
      <c r="I35" s="144"/>
      <c r="J35" s="125"/>
      <c r="K35" s="123"/>
      <c r="L35" s="123"/>
      <c r="M35" s="123"/>
      <c r="N35" s="123"/>
      <c r="O35" s="123"/>
      <c r="P35" s="123"/>
      <c r="Q35" s="126"/>
      <c r="R35" s="126"/>
      <c r="S35" s="126"/>
      <c r="T35" s="127"/>
      <c r="U35" s="123"/>
      <c r="V35" s="123"/>
      <c r="W35" s="123"/>
      <c r="X35" s="123"/>
      <c r="Y35" s="123"/>
      <c r="Z35" s="123"/>
      <c r="AA35" s="128"/>
    </row>
    <row r="36" spans="1:27" ht="57.75" customHeight="1" x14ac:dyDescent="0.3">
      <c r="A36" s="117">
        <v>31</v>
      </c>
      <c r="B36" s="123"/>
      <c r="C36" s="124"/>
      <c r="D36" s="124"/>
      <c r="E36" s="125"/>
      <c r="F36" s="125"/>
      <c r="G36" s="125"/>
      <c r="H36" s="125"/>
      <c r="I36" s="144"/>
      <c r="J36" s="125"/>
      <c r="K36" s="123"/>
      <c r="L36" s="123"/>
      <c r="M36" s="123"/>
      <c r="N36" s="123"/>
      <c r="O36" s="123"/>
      <c r="P36" s="123"/>
      <c r="Q36" s="126"/>
      <c r="R36" s="126"/>
      <c r="S36" s="126"/>
      <c r="T36" s="127"/>
      <c r="U36" s="123"/>
      <c r="V36" s="123"/>
      <c r="W36" s="123"/>
      <c r="X36" s="123"/>
      <c r="Y36" s="123"/>
      <c r="Z36" s="123"/>
      <c r="AA36" s="128"/>
    </row>
    <row r="37" spans="1:27" ht="57.75" customHeight="1" x14ac:dyDescent="0.3">
      <c r="A37" s="117">
        <v>32</v>
      </c>
      <c r="B37" s="123"/>
      <c r="C37" s="124"/>
      <c r="D37" s="124"/>
      <c r="E37" s="125"/>
      <c r="F37" s="125"/>
      <c r="G37" s="125"/>
      <c r="H37" s="125"/>
      <c r="I37" s="144"/>
      <c r="J37" s="125"/>
      <c r="K37" s="123"/>
      <c r="L37" s="123"/>
      <c r="M37" s="123"/>
      <c r="N37" s="123"/>
      <c r="O37" s="123"/>
      <c r="P37" s="123"/>
      <c r="Q37" s="126"/>
      <c r="R37" s="126"/>
      <c r="S37" s="126"/>
      <c r="T37" s="127"/>
      <c r="U37" s="123"/>
      <c r="V37" s="123"/>
      <c r="W37" s="123"/>
      <c r="X37" s="123"/>
      <c r="Y37" s="123"/>
      <c r="Z37" s="123"/>
      <c r="AA37" s="128"/>
    </row>
    <row r="38" spans="1:27" ht="57.75" customHeight="1" x14ac:dyDescent="0.3">
      <c r="A38" s="117">
        <v>33</v>
      </c>
      <c r="B38" s="123"/>
      <c r="C38" s="124"/>
      <c r="D38" s="124"/>
      <c r="E38" s="125"/>
      <c r="F38" s="125"/>
      <c r="G38" s="125"/>
      <c r="H38" s="125"/>
      <c r="I38" s="144"/>
      <c r="J38" s="125"/>
      <c r="K38" s="123"/>
      <c r="L38" s="123"/>
      <c r="M38" s="123"/>
      <c r="N38" s="123"/>
      <c r="O38" s="123"/>
      <c r="P38" s="123"/>
      <c r="Q38" s="126"/>
      <c r="R38" s="126"/>
      <c r="S38" s="126"/>
      <c r="T38" s="127"/>
      <c r="U38" s="123"/>
      <c r="V38" s="123"/>
      <c r="W38" s="123"/>
      <c r="X38" s="123"/>
      <c r="Y38" s="123"/>
      <c r="Z38" s="123"/>
      <c r="AA38" s="128"/>
    </row>
    <row r="39" spans="1:27" ht="57.75" customHeight="1" x14ac:dyDescent="0.3">
      <c r="A39" s="117">
        <v>34</v>
      </c>
      <c r="B39" s="123"/>
      <c r="C39" s="124"/>
      <c r="D39" s="124"/>
      <c r="E39" s="125"/>
      <c r="F39" s="125"/>
      <c r="G39" s="125"/>
      <c r="H39" s="125"/>
      <c r="I39" s="144"/>
      <c r="J39" s="125"/>
      <c r="K39" s="123"/>
      <c r="L39" s="123"/>
      <c r="M39" s="123"/>
      <c r="N39" s="123"/>
      <c r="O39" s="123"/>
      <c r="P39" s="123"/>
      <c r="Q39" s="126"/>
      <c r="R39" s="126"/>
      <c r="S39" s="126"/>
      <c r="T39" s="127"/>
      <c r="U39" s="123"/>
      <c r="V39" s="123"/>
      <c r="W39" s="123"/>
      <c r="X39" s="123"/>
      <c r="Y39" s="123"/>
      <c r="Z39" s="123"/>
      <c r="AA39" s="128"/>
    </row>
    <row r="40" spans="1:27" ht="57.75" customHeight="1" x14ac:dyDescent="0.3">
      <c r="A40" s="117">
        <v>35</v>
      </c>
      <c r="B40" s="123"/>
      <c r="C40" s="124"/>
      <c r="D40" s="124"/>
      <c r="E40" s="125"/>
      <c r="F40" s="125"/>
      <c r="G40" s="125"/>
      <c r="H40" s="125"/>
      <c r="I40" s="144"/>
      <c r="J40" s="125"/>
      <c r="K40" s="123"/>
      <c r="L40" s="123"/>
      <c r="M40" s="123"/>
      <c r="N40" s="123"/>
      <c r="O40" s="123"/>
      <c r="P40" s="123"/>
      <c r="Q40" s="126"/>
      <c r="R40" s="126"/>
      <c r="S40" s="126"/>
      <c r="T40" s="127"/>
      <c r="U40" s="123"/>
      <c r="V40" s="123"/>
      <c r="W40" s="123"/>
      <c r="X40" s="123"/>
      <c r="Y40" s="123"/>
      <c r="Z40" s="123"/>
      <c r="AA40" s="128"/>
    </row>
    <row r="41" spans="1:27" ht="57.75" customHeight="1" x14ac:dyDescent="0.3">
      <c r="A41" s="117">
        <v>36</v>
      </c>
      <c r="B41" s="123"/>
      <c r="C41" s="124"/>
      <c r="D41" s="124"/>
      <c r="E41" s="125"/>
      <c r="F41" s="125"/>
      <c r="G41" s="125"/>
      <c r="H41" s="125"/>
      <c r="I41" s="144"/>
      <c r="J41" s="125"/>
      <c r="K41" s="123"/>
      <c r="L41" s="123"/>
      <c r="M41" s="123"/>
      <c r="N41" s="123"/>
      <c r="O41" s="123"/>
      <c r="P41" s="123"/>
      <c r="Q41" s="126"/>
      <c r="R41" s="126"/>
      <c r="S41" s="126"/>
      <c r="T41" s="127"/>
      <c r="U41" s="123"/>
      <c r="V41" s="123"/>
      <c r="W41" s="123"/>
      <c r="X41" s="123"/>
      <c r="Y41" s="123"/>
      <c r="Z41" s="123"/>
      <c r="AA41" s="128"/>
    </row>
    <row r="42" spans="1:27" ht="57.75" customHeight="1" x14ac:dyDescent="0.3">
      <c r="A42" s="117">
        <v>37</v>
      </c>
      <c r="B42" s="123"/>
      <c r="C42" s="124"/>
      <c r="D42" s="124"/>
      <c r="E42" s="125"/>
      <c r="F42" s="125"/>
      <c r="G42" s="125"/>
      <c r="H42" s="125"/>
      <c r="I42" s="144"/>
      <c r="J42" s="125"/>
      <c r="K42" s="123"/>
      <c r="L42" s="123"/>
      <c r="M42" s="123"/>
      <c r="N42" s="123"/>
      <c r="O42" s="123"/>
      <c r="P42" s="123"/>
      <c r="Q42" s="126"/>
      <c r="R42" s="126"/>
      <c r="S42" s="126"/>
      <c r="T42" s="127"/>
      <c r="U42" s="123"/>
      <c r="V42" s="123"/>
      <c r="W42" s="123"/>
      <c r="X42" s="123"/>
      <c r="Y42" s="123"/>
      <c r="Z42" s="123"/>
      <c r="AA42" s="128"/>
    </row>
    <row r="43" spans="1:27" ht="57.75" customHeight="1" x14ac:dyDescent="0.3">
      <c r="A43" s="117">
        <v>38</v>
      </c>
      <c r="B43" s="123"/>
      <c r="C43" s="124"/>
      <c r="D43" s="124"/>
      <c r="E43" s="125"/>
      <c r="F43" s="125"/>
      <c r="G43" s="125"/>
      <c r="H43" s="125"/>
      <c r="I43" s="144"/>
      <c r="J43" s="125"/>
      <c r="K43" s="123"/>
      <c r="L43" s="123"/>
      <c r="M43" s="123"/>
      <c r="N43" s="123"/>
      <c r="O43" s="123"/>
      <c r="P43" s="123"/>
      <c r="Q43" s="126"/>
      <c r="R43" s="126"/>
      <c r="S43" s="126"/>
      <c r="T43" s="127"/>
      <c r="U43" s="123"/>
      <c r="V43" s="123"/>
      <c r="W43" s="123"/>
      <c r="X43" s="123"/>
      <c r="Y43" s="123"/>
      <c r="Z43" s="123"/>
      <c r="AA43" s="128"/>
    </row>
    <row r="44" spans="1:27" ht="57.75" customHeight="1" x14ac:dyDescent="0.3">
      <c r="A44" s="117">
        <v>39</v>
      </c>
      <c r="B44" s="123"/>
      <c r="C44" s="124"/>
      <c r="D44" s="124"/>
      <c r="E44" s="125"/>
      <c r="F44" s="125"/>
      <c r="G44" s="125"/>
      <c r="H44" s="125"/>
      <c r="I44" s="144"/>
      <c r="J44" s="125"/>
      <c r="K44" s="123"/>
      <c r="L44" s="123"/>
      <c r="M44" s="123"/>
      <c r="N44" s="123"/>
      <c r="O44" s="123"/>
      <c r="P44" s="123"/>
      <c r="Q44" s="126"/>
      <c r="R44" s="126"/>
      <c r="S44" s="126"/>
      <c r="T44" s="127"/>
      <c r="U44" s="123"/>
      <c r="V44" s="123"/>
      <c r="W44" s="123"/>
      <c r="X44" s="123"/>
      <c r="Y44" s="123"/>
      <c r="Z44" s="123"/>
      <c r="AA44" s="128"/>
    </row>
    <row r="45" spans="1:27" ht="57.75" customHeight="1" x14ac:dyDescent="0.3">
      <c r="A45" s="117">
        <v>40</v>
      </c>
      <c r="B45" s="123"/>
      <c r="C45" s="124"/>
      <c r="D45" s="124"/>
      <c r="E45" s="125"/>
      <c r="F45" s="125"/>
      <c r="G45" s="125"/>
      <c r="H45" s="125"/>
      <c r="I45" s="144"/>
      <c r="J45" s="125"/>
      <c r="K45" s="123"/>
      <c r="L45" s="123"/>
      <c r="M45" s="123"/>
      <c r="N45" s="123"/>
      <c r="O45" s="123"/>
      <c r="P45" s="123"/>
      <c r="Q45" s="126"/>
      <c r="R45" s="126"/>
      <c r="S45" s="126"/>
      <c r="T45" s="127"/>
      <c r="U45" s="123"/>
      <c r="V45" s="123"/>
      <c r="W45" s="123"/>
      <c r="X45" s="123"/>
      <c r="Y45" s="123"/>
      <c r="Z45" s="123"/>
      <c r="AA45" s="128"/>
    </row>
    <row r="46" spans="1:27" ht="57.75" customHeight="1" x14ac:dyDescent="0.3">
      <c r="A46" s="117">
        <v>41</v>
      </c>
      <c r="B46" s="123"/>
      <c r="C46" s="124"/>
      <c r="D46" s="124"/>
      <c r="E46" s="125"/>
      <c r="F46" s="125"/>
      <c r="G46" s="125"/>
      <c r="H46" s="125"/>
      <c r="I46" s="144"/>
      <c r="J46" s="125"/>
      <c r="K46" s="123"/>
      <c r="L46" s="123"/>
      <c r="M46" s="123"/>
      <c r="N46" s="123"/>
      <c r="O46" s="123"/>
      <c r="P46" s="123"/>
      <c r="Q46" s="126"/>
      <c r="R46" s="126"/>
      <c r="S46" s="126"/>
      <c r="T46" s="127"/>
      <c r="U46" s="123"/>
      <c r="V46" s="123"/>
      <c r="W46" s="123"/>
      <c r="X46" s="123"/>
      <c r="Y46" s="123"/>
      <c r="Z46" s="123"/>
      <c r="AA46" s="128"/>
    </row>
    <row r="47" spans="1:27" ht="57.75" customHeight="1" x14ac:dyDescent="0.3">
      <c r="A47" s="117">
        <v>42</v>
      </c>
      <c r="B47" s="123"/>
      <c r="C47" s="124"/>
      <c r="D47" s="124"/>
      <c r="E47" s="125"/>
      <c r="F47" s="125"/>
      <c r="G47" s="125"/>
      <c r="H47" s="125"/>
      <c r="I47" s="144"/>
      <c r="J47" s="125"/>
      <c r="K47" s="123"/>
      <c r="L47" s="123"/>
      <c r="M47" s="123"/>
      <c r="N47" s="123"/>
      <c r="O47" s="123"/>
      <c r="P47" s="123"/>
      <c r="Q47" s="126"/>
      <c r="R47" s="126"/>
      <c r="S47" s="126"/>
      <c r="T47" s="127"/>
      <c r="U47" s="123"/>
      <c r="V47" s="123"/>
      <c r="W47" s="123"/>
      <c r="X47" s="123"/>
      <c r="Y47" s="123"/>
      <c r="Z47" s="123"/>
      <c r="AA47" s="128"/>
    </row>
    <row r="48" spans="1:27" ht="57.75" customHeight="1" x14ac:dyDescent="0.3">
      <c r="A48" s="117">
        <v>43</v>
      </c>
      <c r="B48" s="123"/>
      <c r="C48" s="124"/>
      <c r="D48" s="124"/>
      <c r="E48" s="125"/>
      <c r="F48" s="125"/>
      <c r="G48" s="125"/>
      <c r="H48" s="125"/>
      <c r="I48" s="144"/>
      <c r="J48" s="125"/>
      <c r="K48" s="123"/>
      <c r="L48" s="123"/>
      <c r="M48" s="123"/>
      <c r="N48" s="123"/>
      <c r="O48" s="123"/>
      <c r="P48" s="123"/>
      <c r="Q48" s="126"/>
      <c r="R48" s="126"/>
      <c r="S48" s="126"/>
      <c r="T48" s="127"/>
      <c r="U48" s="123"/>
      <c r="V48" s="123"/>
      <c r="W48" s="123"/>
      <c r="X48" s="123"/>
      <c r="Y48" s="123"/>
      <c r="Z48" s="123"/>
      <c r="AA48" s="128"/>
    </row>
    <row r="49" spans="1:27" ht="57.75" customHeight="1" x14ac:dyDescent="0.3">
      <c r="A49" s="117">
        <v>44</v>
      </c>
      <c r="B49" s="123"/>
      <c r="C49" s="124"/>
      <c r="D49" s="124"/>
      <c r="E49" s="125"/>
      <c r="F49" s="125"/>
      <c r="G49" s="125"/>
      <c r="H49" s="125"/>
      <c r="I49" s="144"/>
      <c r="J49" s="125"/>
      <c r="K49" s="123"/>
      <c r="L49" s="123"/>
      <c r="M49" s="123"/>
      <c r="N49" s="123"/>
      <c r="O49" s="123"/>
      <c r="P49" s="123"/>
      <c r="Q49" s="126"/>
      <c r="R49" s="126"/>
      <c r="S49" s="126"/>
      <c r="T49" s="127"/>
      <c r="U49" s="123"/>
      <c r="V49" s="123"/>
      <c r="W49" s="123"/>
      <c r="X49" s="123"/>
      <c r="Y49" s="123"/>
      <c r="Z49" s="123"/>
      <c r="AA49" s="128"/>
    </row>
    <row r="50" spans="1:27" ht="57.75" customHeight="1" x14ac:dyDescent="0.3">
      <c r="A50" s="117">
        <v>45</v>
      </c>
      <c r="B50" s="123"/>
      <c r="C50" s="124"/>
      <c r="D50" s="124"/>
      <c r="E50" s="125"/>
      <c r="F50" s="125"/>
      <c r="G50" s="125"/>
      <c r="H50" s="125"/>
      <c r="I50" s="144"/>
      <c r="J50" s="125"/>
      <c r="K50" s="123"/>
      <c r="L50" s="123"/>
      <c r="M50" s="123"/>
      <c r="N50" s="123"/>
      <c r="O50" s="123"/>
      <c r="P50" s="123"/>
      <c r="Q50" s="126"/>
      <c r="R50" s="126"/>
      <c r="S50" s="126"/>
      <c r="T50" s="127"/>
      <c r="U50" s="123"/>
      <c r="V50" s="123"/>
      <c r="W50" s="123"/>
      <c r="X50" s="123"/>
      <c r="Y50" s="123"/>
      <c r="Z50" s="123"/>
      <c r="AA50" s="128"/>
    </row>
    <row r="51" spans="1:27" ht="57.75" customHeight="1" x14ac:dyDescent="0.3">
      <c r="A51" s="117">
        <v>46</v>
      </c>
      <c r="B51" s="123"/>
      <c r="C51" s="124"/>
      <c r="D51" s="124"/>
      <c r="E51" s="125"/>
      <c r="F51" s="125"/>
      <c r="G51" s="125"/>
      <c r="H51" s="125"/>
      <c r="I51" s="144"/>
      <c r="J51" s="125"/>
      <c r="K51" s="123"/>
      <c r="L51" s="123"/>
      <c r="M51" s="123"/>
      <c r="N51" s="123"/>
      <c r="O51" s="123"/>
      <c r="P51" s="123"/>
      <c r="Q51" s="126"/>
      <c r="R51" s="126"/>
      <c r="S51" s="126"/>
      <c r="T51" s="127"/>
      <c r="U51" s="123"/>
      <c r="V51" s="123"/>
      <c r="W51" s="123"/>
      <c r="X51" s="123"/>
      <c r="Y51" s="123"/>
      <c r="Z51" s="123"/>
      <c r="AA51" s="128"/>
    </row>
    <row r="52" spans="1:27" ht="57.75" customHeight="1" x14ac:dyDescent="0.3">
      <c r="A52" s="117">
        <v>47</v>
      </c>
      <c r="B52" s="123"/>
      <c r="C52" s="124"/>
      <c r="D52" s="124"/>
      <c r="E52" s="125"/>
      <c r="F52" s="125"/>
      <c r="G52" s="125"/>
      <c r="H52" s="125"/>
      <c r="I52" s="144"/>
      <c r="J52" s="125"/>
      <c r="K52" s="123"/>
      <c r="L52" s="123"/>
      <c r="M52" s="123"/>
      <c r="N52" s="123"/>
      <c r="O52" s="123"/>
      <c r="P52" s="123"/>
      <c r="Q52" s="126"/>
      <c r="R52" s="126"/>
      <c r="S52" s="126"/>
      <c r="T52" s="127"/>
      <c r="U52" s="123"/>
      <c r="V52" s="123"/>
      <c r="W52" s="123"/>
      <c r="X52" s="123"/>
      <c r="Y52" s="123"/>
      <c r="Z52" s="123"/>
      <c r="AA52" s="128"/>
    </row>
    <row r="53" spans="1:27" ht="57.75" customHeight="1" x14ac:dyDescent="0.3">
      <c r="A53" s="117">
        <v>48</v>
      </c>
      <c r="B53" s="123"/>
      <c r="C53" s="124"/>
      <c r="D53" s="124"/>
      <c r="E53" s="125"/>
      <c r="F53" s="125"/>
      <c r="G53" s="125"/>
      <c r="H53" s="125"/>
      <c r="I53" s="144"/>
      <c r="J53" s="125"/>
      <c r="K53" s="123"/>
      <c r="L53" s="123"/>
      <c r="M53" s="123"/>
      <c r="N53" s="123"/>
      <c r="O53" s="123"/>
      <c r="P53" s="123"/>
      <c r="Q53" s="126"/>
      <c r="R53" s="126"/>
      <c r="S53" s="126"/>
      <c r="T53" s="127"/>
      <c r="U53" s="123"/>
      <c r="V53" s="123"/>
      <c r="W53" s="123"/>
      <c r="X53" s="123"/>
      <c r="Y53" s="123"/>
      <c r="Z53" s="123"/>
      <c r="AA53" s="128"/>
    </row>
    <row r="54" spans="1:27" ht="57.75" customHeight="1" x14ac:dyDescent="0.3">
      <c r="A54" s="117">
        <v>49</v>
      </c>
      <c r="B54" s="123"/>
      <c r="C54" s="124"/>
      <c r="D54" s="124"/>
      <c r="E54" s="125"/>
      <c r="F54" s="125"/>
      <c r="G54" s="125"/>
      <c r="H54" s="125"/>
      <c r="I54" s="144"/>
      <c r="J54" s="125"/>
      <c r="K54" s="123"/>
      <c r="L54" s="123"/>
      <c r="M54" s="123"/>
      <c r="N54" s="123"/>
      <c r="O54" s="123"/>
      <c r="P54" s="123"/>
      <c r="Q54" s="126"/>
      <c r="R54" s="126"/>
      <c r="S54" s="126"/>
      <c r="T54" s="127"/>
      <c r="U54" s="123"/>
      <c r="V54" s="123"/>
      <c r="W54" s="123"/>
      <c r="X54" s="123"/>
      <c r="Y54" s="123"/>
      <c r="Z54" s="123"/>
      <c r="AA54" s="128"/>
    </row>
    <row r="55" spans="1:27" ht="17.25" thickBot="1" x14ac:dyDescent="0.35">
      <c r="A55" s="130">
        <v>50</v>
      </c>
      <c r="B55" s="131"/>
      <c r="C55" s="132"/>
      <c r="D55" s="132"/>
      <c r="E55" s="133"/>
      <c r="F55" s="133"/>
      <c r="G55" s="133"/>
      <c r="H55" s="133"/>
      <c r="I55" s="145"/>
      <c r="J55" s="133"/>
      <c r="K55" s="131"/>
      <c r="L55" s="131"/>
      <c r="M55" s="131"/>
      <c r="N55" s="131"/>
      <c r="O55" s="131"/>
      <c r="P55" s="131"/>
      <c r="Q55" s="134"/>
      <c r="R55" s="134"/>
      <c r="S55" s="134"/>
      <c r="T55" s="135"/>
      <c r="U55" s="131"/>
      <c r="V55" s="131"/>
      <c r="W55" s="131"/>
      <c r="X55" s="131"/>
      <c r="Y55" s="131"/>
      <c r="Z55" s="131"/>
      <c r="AA55" s="136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1" r:id="rId5"/>
    <hyperlink ref="G12" r:id="rId6"/>
    <hyperlink ref="G13" r:id="rId7"/>
    <hyperlink ref="G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tabSelected="1" workbookViewId="0">
      <selection activeCell="A2" sqref="A2:L2"/>
    </sheetView>
  </sheetViews>
  <sheetFormatPr baseColWidth="10" defaultRowHeight="15" x14ac:dyDescent="0.25"/>
  <cols>
    <col min="1" max="1" width="4.7109375" style="169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7.7109375" style="165" customWidth="1"/>
    <col min="8" max="8" width="17.85546875" style="165" customWidth="1"/>
    <col min="9" max="9" width="16.42578125" style="165" customWidth="1"/>
    <col min="10" max="10" width="17" style="165" customWidth="1"/>
    <col min="11" max="11" width="14" style="165" customWidth="1"/>
    <col min="12" max="12" width="29" customWidth="1"/>
  </cols>
  <sheetData>
    <row r="1" spans="1:12" ht="18" x14ac:dyDescent="0.25">
      <c r="A1" s="211" t="s">
        <v>189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>
      <c r="A2" s="212" t="s">
        <v>199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6.5" thickBot="1" x14ac:dyDescent="0.3">
      <c r="A3" s="163"/>
      <c r="B3" s="162"/>
      <c r="C3" s="162"/>
      <c r="D3" s="162"/>
      <c r="E3" s="162"/>
      <c r="F3" s="162"/>
      <c r="G3" s="164"/>
    </row>
    <row r="4" spans="1:12" ht="16.5" thickBot="1" x14ac:dyDescent="0.3">
      <c r="A4" s="213" t="s">
        <v>176</v>
      </c>
      <c r="B4" s="213" t="s">
        <v>177</v>
      </c>
      <c r="C4" s="213" t="s">
        <v>178</v>
      </c>
      <c r="D4" s="213" t="s">
        <v>179</v>
      </c>
      <c r="E4" s="213" t="s">
        <v>180</v>
      </c>
      <c r="F4" s="215" t="s">
        <v>23</v>
      </c>
      <c r="G4" s="217" t="s">
        <v>190</v>
      </c>
      <c r="H4" s="218"/>
      <c r="I4" s="218"/>
      <c r="J4" s="218"/>
      <c r="K4" s="218"/>
      <c r="L4" s="219"/>
    </row>
    <row r="5" spans="1:12" ht="45.75" thickBot="1" x14ac:dyDescent="0.3">
      <c r="A5" s="214"/>
      <c r="B5" s="214"/>
      <c r="C5" s="214"/>
      <c r="D5" s="214"/>
      <c r="E5" s="214"/>
      <c r="F5" s="216"/>
      <c r="G5" s="166" t="s">
        <v>43</v>
      </c>
      <c r="H5" s="166" t="s">
        <v>191</v>
      </c>
      <c r="I5" s="166" t="s">
        <v>68</v>
      </c>
      <c r="J5" s="166" t="s">
        <v>74</v>
      </c>
      <c r="K5" s="167" t="s">
        <v>192</v>
      </c>
      <c r="L5" s="168" t="s">
        <v>6</v>
      </c>
    </row>
    <row r="6" spans="1:12" ht="39.75" customHeight="1" x14ac:dyDescent="0.25">
      <c r="A6" s="147">
        <v>1</v>
      </c>
      <c r="B6" s="175" t="s">
        <v>183</v>
      </c>
      <c r="C6" s="202" t="s">
        <v>193</v>
      </c>
      <c r="D6" s="205" t="s">
        <v>197</v>
      </c>
      <c r="E6" s="208" t="s">
        <v>198</v>
      </c>
      <c r="F6" s="148">
        <f>'JUAN MONTOYA'!O93</f>
        <v>27.22</v>
      </c>
      <c r="G6" s="148">
        <f>'JUAN MONTOYA'!O94</f>
        <v>19.833333333333332</v>
      </c>
      <c r="H6" s="176">
        <f>'JUAN MONTOYA'!O95</f>
        <v>8.8333333333333339</v>
      </c>
      <c r="I6" s="176">
        <f>'JUAN MONTOYA'!O96</f>
        <v>14</v>
      </c>
      <c r="J6" s="176">
        <f>'JUAN MONTOYA'!O97</f>
        <v>2.6</v>
      </c>
      <c r="K6" s="177">
        <f t="shared" ref="K6:K10" si="0">SUM(F6:J6)</f>
        <v>72.48666666666665</v>
      </c>
      <c r="L6" s="178" t="s">
        <v>194</v>
      </c>
    </row>
    <row r="7" spans="1:12" ht="30.75" customHeight="1" x14ac:dyDescent="0.25">
      <c r="A7" s="179">
        <v>2</v>
      </c>
      <c r="B7" s="173" t="s">
        <v>181</v>
      </c>
      <c r="C7" s="203"/>
      <c r="D7" s="206"/>
      <c r="E7" s="209"/>
      <c r="F7" s="149">
        <v>19.25</v>
      </c>
      <c r="G7" s="149">
        <v>0</v>
      </c>
      <c r="H7" s="149">
        <v>0</v>
      </c>
      <c r="I7" s="149">
        <v>0</v>
      </c>
      <c r="J7" s="149">
        <v>0</v>
      </c>
      <c r="K7" s="174">
        <f t="shared" si="0"/>
        <v>19.25</v>
      </c>
      <c r="L7" s="172" t="s">
        <v>196</v>
      </c>
    </row>
    <row r="8" spans="1:12" ht="30.75" customHeight="1" x14ac:dyDescent="0.25">
      <c r="A8" s="180">
        <v>3</v>
      </c>
      <c r="B8" s="173" t="s">
        <v>182</v>
      </c>
      <c r="C8" s="203"/>
      <c r="D8" s="206"/>
      <c r="E8" s="209"/>
      <c r="F8" s="149">
        <v>18.23</v>
      </c>
      <c r="G8" s="149">
        <v>0</v>
      </c>
      <c r="H8" s="149">
        <v>0</v>
      </c>
      <c r="I8" s="149">
        <v>0</v>
      </c>
      <c r="J8" s="149">
        <v>0</v>
      </c>
      <c r="K8" s="174">
        <f t="shared" si="0"/>
        <v>18.23</v>
      </c>
      <c r="L8" s="172" t="s">
        <v>196</v>
      </c>
    </row>
    <row r="9" spans="1:12" ht="30.75" customHeight="1" x14ac:dyDescent="0.25">
      <c r="A9" s="180">
        <v>4</v>
      </c>
      <c r="B9" s="173" t="s">
        <v>184</v>
      </c>
      <c r="C9" s="203"/>
      <c r="D9" s="206"/>
      <c r="E9" s="209"/>
      <c r="F9" s="149">
        <v>17.5</v>
      </c>
      <c r="G9" s="149">
        <v>0</v>
      </c>
      <c r="H9" s="149">
        <v>0</v>
      </c>
      <c r="I9" s="149">
        <v>0</v>
      </c>
      <c r="J9" s="149">
        <v>0</v>
      </c>
      <c r="K9" s="174">
        <f t="shared" si="0"/>
        <v>17.5</v>
      </c>
      <c r="L9" s="172" t="s">
        <v>196</v>
      </c>
    </row>
    <row r="10" spans="1:12" ht="30.75" customHeight="1" thickBot="1" x14ac:dyDescent="0.3">
      <c r="A10" s="181">
        <v>5</v>
      </c>
      <c r="B10" s="182" t="s">
        <v>185</v>
      </c>
      <c r="C10" s="204"/>
      <c r="D10" s="207"/>
      <c r="E10" s="210"/>
      <c r="F10" s="183">
        <v>12.5</v>
      </c>
      <c r="G10" s="150">
        <v>0</v>
      </c>
      <c r="H10" s="150">
        <v>0</v>
      </c>
      <c r="I10" s="150">
        <v>0</v>
      </c>
      <c r="J10" s="150">
        <v>0</v>
      </c>
      <c r="K10" s="184">
        <f t="shared" si="0"/>
        <v>12.5</v>
      </c>
      <c r="L10" s="185" t="s">
        <v>196</v>
      </c>
    </row>
    <row r="11" spans="1:12" x14ac:dyDescent="0.25">
      <c r="A11" s="171" t="s">
        <v>195</v>
      </c>
      <c r="C11" s="170"/>
      <c r="D11" s="170"/>
    </row>
    <row r="12" spans="1:12" x14ac:dyDescent="0.25">
      <c r="C12" s="170"/>
      <c r="D12" s="170"/>
    </row>
    <row r="13" spans="1:12" x14ac:dyDescent="0.25">
      <c r="C13" s="170"/>
      <c r="D13" s="170"/>
    </row>
    <row r="14" spans="1:12" x14ac:dyDescent="0.25">
      <c r="D14" s="170"/>
    </row>
    <row r="15" spans="1:12" x14ac:dyDescent="0.25">
      <c r="D15" s="170"/>
    </row>
    <row r="16" spans="1:12" x14ac:dyDescent="0.25">
      <c r="D16" s="170"/>
    </row>
    <row r="17" spans="4:4" x14ac:dyDescent="0.25">
      <c r="D17" s="170"/>
    </row>
    <row r="18" spans="4:4" x14ac:dyDescent="0.25">
      <c r="D18" s="170"/>
    </row>
  </sheetData>
  <sheetProtection password="D6E2" sheet="1" objects="1" scenarios="1"/>
  <mergeCells count="12">
    <mergeCell ref="C6:C10"/>
    <mergeCell ref="D6:D10"/>
    <mergeCell ref="E6:E10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J78" sqref="J7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45"/>
      <c r="B1" s="346"/>
      <c r="C1" s="346"/>
      <c r="D1" s="346"/>
      <c r="E1" s="347"/>
      <c r="F1" s="354" t="s">
        <v>9</v>
      </c>
      <c r="G1" s="354"/>
      <c r="H1" s="354"/>
      <c r="I1" s="354"/>
      <c r="J1" s="354"/>
      <c r="K1" s="354"/>
      <c r="L1" s="354"/>
      <c r="M1" s="354"/>
      <c r="N1" s="354"/>
      <c r="O1" s="355"/>
    </row>
    <row r="2" spans="1:17" ht="45" customHeight="1" thickBot="1" x14ac:dyDescent="0.3">
      <c r="A2" s="348"/>
      <c r="B2" s="349"/>
      <c r="C2" s="349"/>
      <c r="D2" s="349"/>
      <c r="E2" s="350"/>
      <c r="F2" s="354" t="s">
        <v>10</v>
      </c>
      <c r="G2" s="354"/>
      <c r="H2" s="354"/>
      <c r="I2" s="354"/>
      <c r="J2" s="354"/>
      <c r="K2" s="354"/>
      <c r="L2" s="354"/>
      <c r="M2" s="354"/>
      <c r="N2" s="354"/>
      <c r="O2" s="355"/>
      <c r="Q2" s="141" t="str">
        <f ca="1">MID(CELL("nombrearchivo",'JUAN MONTOYA'!E10),FIND("]", CELL("nombrearchivo",'JUAN MONTOYA'!E10),1)+1,LEN(CELL("nombrearchivo",'JUAN MONTOYA'!E10))-FIND("]",CELL("nombrearchivo",'JUAN MONTOYA'!E10),1))</f>
        <v>JUAN MONTOYA</v>
      </c>
    </row>
    <row r="3" spans="1:17" ht="19.5" customHeight="1" thickBot="1" x14ac:dyDescent="0.3">
      <c r="A3" s="351"/>
      <c r="B3" s="352"/>
      <c r="C3" s="352"/>
      <c r="D3" s="352"/>
      <c r="E3" s="353"/>
      <c r="F3" s="354" t="s">
        <v>95</v>
      </c>
      <c r="G3" s="354"/>
      <c r="H3" s="354"/>
      <c r="I3" s="354"/>
      <c r="J3" s="354"/>
      <c r="K3" s="354"/>
      <c r="L3" s="354"/>
      <c r="M3" s="354"/>
      <c r="N3" s="354"/>
      <c r="O3" s="355"/>
      <c r="Q3" s="141"/>
    </row>
    <row r="4" spans="1:17" ht="15.75" x14ac:dyDescent="0.25">
      <c r="A4" s="356" t="s">
        <v>11</v>
      </c>
      <c r="B4" s="357"/>
      <c r="C4" s="357"/>
      <c r="D4" s="357"/>
      <c r="E4" s="358" t="str">
        <f>'IA-P-03-2'!AC$2</f>
        <v>PLANTA</v>
      </c>
      <c r="F4" s="358"/>
      <c r="G4" s="358"/>
      <c r="H4" s="142"/>
      <c r="I4" s="142"/>
      <c r="J4" s="142"/>
      <c r="K4" s="142"/>
      <c r="L4" s="142"/>
      <c r="M4" s="142"/>
      <c r="N4" s="142"/>
      <c r="O4" s="143"/>
    </row>
    <row r="5" spans="1:17" ht="15.75" x14ac:dyDescent="0.25">
      <c r="A5" s="325" t="s">
        <v>12</v>
      </c>
      <c r="B5" s="326"/>
      <c r="C5" s="326"/>
      <c r="D5" s="326"/>
      <c r="E5" s="327" t="str">
        <f>'IA-P-03-2'!A$2</f>
        <v>IA-P-03-2</v>
      </c>
      <c r="F5" s="327"/>
      <c r="G5" s="32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25" t="s">
        <v>13</v>
      </c>
      <c r="B6" s="326"/>
      <c r="C6" s="326"/>
      <c r="D6" s="326"/>
      <c r="E6" s="7" t="str">
        <f>'IA-P-03-2'!A$1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25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7" ht="15" customHeight="1" x14ac:dyDescent="0.25">
      <c r="A9" s="328" t="s">
        <v>15</v>
      </c>
      <c r="B9" s="329"/>
      <c r="C9" s="332" t="s">
        <v>16</v>
      </c>
      <c r="D9" s="156"/>
      <c r="E9" s="334" t="s">
        <v>17</v>
      </c>
      <c r="F9" s="335"/>
      <c r="G9" s="334" t="s">
        <v>18</v>
      </c>
      <c r="H9" s="335"/>
      <c r="I9" s="337" t="s">
        <v>19</v>
      </c>
      <c r="J9" s="337" t="s">
        <v>20</v>
      </c>
      <c r="K9" s="337" t="s">
        <v>21</v>
      </c>
      <c r="L9" s="339" t="s">
        <v>22</v>
      </c>
      <c r="M9" s="341"/>
      <c r="N9" s="341"/>
      <c r="O9" s="343" t="s">
        <v>23</v>
      </c>
    </row>
    <row r="10" spans="1:17" ht="31.5" customHeight="1" thickBot="1" x14ac:dyDescent="0.3">
      <c r="A10" s="330"/>
      <c r="B10" s="331"/>
      <c r="C10" s="333"/>
      <c r="D10" s="153"/>
      <c r="E10" s="333"/>
      <c r="F10" s="336"/>
      <c r="G10" s="333"/>
      <c r="H10" s="336"/>
      <c r="I10" s="338"/>
      <c r="J10" s="338"/>
      <c r="K10" s="338"/>
      <c r="L10" s="340"/>
      <c r="M10" s="342"/>
      <c r="N10" s="342"/>
      <c r="O10" s="344"/>
    </row>
    <row r="11" spans="1:17" ht="44.25" customHeight="1" thickBot="1" x14ac:dyDescent="0.3">
      <c r="A11" s="298" t="s">
        <v>183</v>
      </c>
      <c r="B11" s="299"/>
      <c r="C11" s="154">
        <f>O15</f>
        <v>4</v>
      </c>
      <c r="D11" s="155"/>
      <c r="E11" s="300">
        <f>O17</f>
        <v>0</v>
      </c>
      <c r="F11" s="301"/>
      <c r="G11" s="300">
        <f>O19</f>
        <v>0</v>
      </c>
      <c r="H11" s="301"/>
      <c r="I11" s="14">
        <f>O21</f>
        <v>6</v>
      </c>
      <c r="J11" s="14">
        <f>O28</f>
        <v>4.22</v>
      </c>
      <c r="K11" s="14">
        <f>O33</f>
        <v>4</v>
      </c>
      <c r="L11" s="15">
        <f>O38</f>
        <v>9</v>
      </c>
      <c r="M11" s="16"/>
      <c r="N11" s="16"/>
      <c r="O11" s="17">
        <f>IF( SUM(C11:L11)&lt;=30,SUM(C11:L11),"EXCEDE LOS 30 PUNTOS")</f>
        <v>27.22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16" t="s">
        <v>24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8"/>
      <c r="O13" s="20" t="s">
        <v>25</v>
      </c>
    </row>
    <row r="14" spans="1:17" ht="24" thickBot="1" x14ac:dyDescent="0.3">
      <c r="A14" s="311" t="s">
        <v>26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3"/>
      <c r="N14" s="7"/>
      <c r="O14" s="19"/>
    </row>
    <row r="15" spans="1:17" ht="31.5" customHeight="1" thickBot="1" x14ac:dyDescent="0.3">
      <c r="A15" s="260" t="s">
        <v>27</v>
      </c>
      <c r="B15" s="262"/>
      <c r="C15" s="21"/>
      <c r="D15" s="305" t="s">
        <v>150</v>
      </c>
      <c r="E15" s="306"/>
      <c r="F15" s="306"/>
      <c r="G15" s="306"/>
      <c r="H15" s="306"/>
      <c r="I15" s="306"/>
      <c r="J15" s="306"/>
      <c r="K15" s="306"/>
      <c r="L15" s="306"/>
      <c r="M15" s="307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14" t="s">
        <v>28</v>
      </c>
      <c r="B17" s="315"/>
      <c r="C17" s="7"/>
      <c r="D17" s="27"/>
      <c r="E17" s="319" t="s">
        <v>99</v>
      </c>
      <c r="F17" s="320"/>
      <c r="G17" s="320"/>
      <c r="H17" s="320"/>
      <c r="I17" s="320"/>
      <c r="J17" s="320"/>
      <c r="K17" s="320"/>
      <c r="L17" s="320"/>
      <c r="M17" s="321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14" t="s">
        <v>29</v>
      </c>
      <c r="B19" s="315"/>
      <c r="C19" s="21"/>
      <c r="D19" s="160"/>
      <c r="E19" s="320" t="s">
        <v>99</v>
      </c>
      <c r="F19" s="320"/>
      <c r="G19" s="320"/>
      <c r="H19" s="320"/>
      <c r="I19" s="320"/>
      <c r="J19" s="320"/>
      <c r="K19" s="320"/>
      <c r="L19" s="320"/>
      <c r="M19" s="321"/>
      <c r="N19" s="22"/>
      <c r="O19" s="23">
        <v>0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14" t="s">
        <v>30</v>
      </c>
      <c r="B21" s="315"/>
      <c r="C21" s="21"/>
      <c r="D21" s="322" t="s">
        <v>151</v>
      </c>
      <c r="E21" s="323"/>
      <c r="F21" s="323"/>
      <c r="G21" s="323"/>
      <c r="H21" s="323"/>
      <c r="I21" s="323"/>
      <c r="J21" s="323"/>
      <c r="K21" s="323"/>
      <c r="L21" s="323"/>
      <c r="M21" s="324"/>
      <c r="N21" s="22"/>
      <c r="O21" s="23">
        <v>6</v>
      </c>
    </row>
    <row r="22" spans="1:18" ht="16.5" thickBot="1" x14ac:dyDescent="0.3">
      <c r="A22" s="28"/>
      <c r="B22" s="29"/>
      <c r="C22" s="16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61"/>
      <c r="O22" s="31"/>
    </row>
    <row r="23" spans="1:18" ht="19.5" thickTop="1" thickBot="1" x14ac:dyDescent="0.3">
      <c r="A23" s="308" t="s">
        <v>31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7"/>
      <c r="O23" s="140">
        <f>IF( SUM(O15:O21)&lt;=10,SUM(O15:O21),"EXCEDE LOS 10 PUNTOS VALIDOS")</f>
        <v>10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11" t="s">
        <v>32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3"/>
      <c r="N25" s="7"/>
      <c r="O25" s="31"/>
    </row>
    <row r="26" spans="1:18" ht="75" customHeight="1" thickBot="1" x14ac:dyDescent="0.3">
      <c r="A26" s="260" t="s">
        <v>33</v>
      </c>
      <c r="B26" s="262"/>
      <c r="C26" s="21"/>
      <c r="D26" s="305" t="s">
        <v>186</v>
      </c>
      <c r="E26" s="306"/>
      <c r="F26" s="306"/>
      <c r="G26" s="306"/>
      <c r="H26" s="306"/>
      <c r="I26" s="306"/>
      <c r="J26" s="306"/>
      <c r="K26" s="306"/>
      <c r="L26" s="306"/>
      <c r="M26" s="307"/>
      <c r="N26" s="22"/>
      <c r="O26" s="23">
        <f>2.07+0.49+1.66</f>
        <v>4.22</v>
      </c>
      <c r="Q26" s="34"/>
      <c r="R26" s="34"/>
    </row>
    <row r="27" spans="1:18" ht="16.5" thickBot="1" x14ac:dyDescent="0.3">
      <c r="A27" s="28"/>
      <c r="B27" s="29"/>
      <c r="C27" s="16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61"/>
      <c r="O27" s="31"/>
    </row>
    <row r="28" spans="1:18" ht="19.5" thickTop="1" thickBot="1" x14ac:dyDescent="0.3">
      <c r="A28" s="308" t="s">
        <v>34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10"/>
      <c r="N28" s="161"/>
      <c r="O28" s="140">
        <f>IF(O26&lt;=5,O26,"EXCEDE LOS 5 PUNTOS PERMITIDOS")</f>
        <v>4.22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11" t="s">
        <v>35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3"/>
      <c r="N30" s="36"/>
      <c r="O30" s="31"/>
    </row>
    <row r="31" spans="1:18" ht="62.45" customHeight="1" thickBot="1" x14ac:dyDescent="0.3">
      <c r="A31" s="260" t="s">
        <v>36</v>
      </c>
      <c r="B31" s="262"/>
      <c r="C31" s="21"/>
      <c r="D31" s="305" t="s">
        <v>187</v>
      </c>
      <c r="E31" s="306"/>
      <c r="F31" s="306"/>
      <c r="G31" s="306"/>
      <c r="H31" s="306"/>
      <c r="I31" s="306"/>
      <c r="J31" s="306"/>
      <c r="K31" s="306"/>
      <c r="L31" s="306"/>
      <c r="M31" s="307"/>
      <c r="N31" s="22"/>
      <c r="O31" s="23">
        <f>0.41+1.09+1.87+0.63</f>
        <v>4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08" t="s">
        <v>37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10"/>
      <c r="N33" s="161"/>
      <c r="O33" s="140">
        <f>IF(O31&lt;=5,O31,"EXCEDE LOS 5 PUNTOS PERMITIDOS")</f>
        <v>4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11" t="s">
        <v>38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3"/>
      <c r="N35" s="7"/>
      <c r="O35" s="31"/>
    </row>
    <row r="36" spans="1:15" ht="154.15" customHeight="1" thickBot="1" x14ac:dyDescent="0.3">
      <c r="A36" s="314" t="s">
        <v>39</v>
      </c>
      <c r="B36" s="315"/>
      <c r="C36" s="21"/>
      <c r="D36" s="305" t="s">
        <v>188</v>
      </c>
      <c r="E36" s="306"/>
      <c r="F36" s="306"/>
      <c r="G36" s="306"/>
      <c r="H36" s="306"/>
      <c r="I36" s="306"/>
      <c r="J36" s="306"/>
      <c r="K36" s="306"/>
      <c r="L36" s="306"/>
      <c r="M36" s="307"/>
      <c r="N36" s="22"/>
      <c r="O36" s="23">
        <f>4+4+0.5+0.5</f>
        <v>9</v>
      </c>
    </row>
    <row r="37" spans="1:15" ht="16.5" thickBot="1" x14ac:dyDescent="0.3">
      <c r="A37" s="28"/>
      <c r="B37" s="29"/>
      <c r="C37" s="16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61"/>
      <c r="O37" s="31"/>
    </row>
    <row r="38" spans="1:15" ht="19.5" thickTop="1" thickBot="1" x14ac:dyDescent="0.3">
      <c r="A38" s="308" t="s">
        <v>40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10"/>
      <c r="N38" s="161"/>
      <c r="O38" s="140">
        <f>IF(O36&lt;=10,O36,"EXCEDE LOS 10 PUNTOS PERMITIDOS")</f>
        <v>9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02" t="s">
        <v>23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4"/>
      <c r="N41" s="39"/>
      <c r="O41" s="40">
        <f>IF((O23+O28+O33+O38)&lt;=30,(O23+O28+O33+O38),"ERROR EXCEDE LOS 30 PUNTOS")</f>
        <v>27.22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25" t="s">
        <v>42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7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6.75" customHeight="1" thickBot="1" x14ac:dyDescent="0.3">
      <c r="A58" s="283" t="s">
        <v>43</v>
      </c>
      <c r="B58" s="284"/>
      <c r="C58" s="284"/>
      <c r="D58" s="284"/>
      <c r="E58" s="284"/>
      <c r="F58" s="286"/>
      <c r="G58" s="286"/>
      <c r="H58" s="287"/>
      <c r="I58" s="44" t="s">
        <v>44</v>
      </c>
      <c r="J58" s="45" t="s">
        <v>45</v>
      </c>
      <c r="K58" s="157" t="s">
        <v>46</v>
      </c>
      <c r="L58" s="46" t="s">
        <v>47</v>
      </c>
      <c r="M58" s="158"/>
      <c r="N58" s="7"/>
      <c r="O58" s="47" t="s">
        <v>48</v>
      </c>
    </row>
    <row r="59" spans="1:15" ht="23.25" customHeight="1" thickTop="1" thickBot="1" x14ac:dyDescent="0.3">
      <c r="A59" s="48">
        <v>1</v>
      </c>
      <c r="B59" s="288" t="s">
        <v>49</v>
      </c>
      <c r="C59" s="288"/>
      <c r="D59" s="288"/>
      <c r="E59" s="288"/>
      <c r="F59" s="255"/>
      <c r="G59" s="255"/>
      <c r="H59" s="255"/>
      <c r="I59" s="49" t="s">
        <v>50</v>
      </c>
      <c r="J59" s="50">
        <v>0.5</v>
      </c>
      <c r="K59" s="50">
        <v>1</v>
      </c>
      <c r="L59" s="51">
        <v>1</v>
      </c>
      <c r="M59" s="36"/>
      <c r="N59" s="36"/>
      <c r="O59" s="52">
        <f>J59+K59+L59</f>
        <v>2.5</v>
      </c>
    </row>
    <row r="60" spans="1:15" ht="16.5" thickTop="1" thickBot="1" x14ac:dyDescent="0.3">
      <c r="A60" s="53">
        <v>2</v>
      </c>
      <c r="B60" s="256" t="s">
        <v>51</v>
      </c>
      <c r="C60" s="289"/>
      <c r="D60" s="289"/>
      <c r="E60" s="289"/>
      <c r="F60" s="257"/>
      <c r="G60" s="257"/>
      <c r="H60" s="257"/>
      <c r="I60" s="54" t="s">
        <v>50</v>
      </c>
      <c r="J60" s="55">
        <v>1</v>
      </c>
      <c r="K60" s="55">
        <v>2</v>
      </c>
      <c r="L60" s="56">
        <v>2</v>
      </c>
      <c r="M60" s="36"/>
      <c r="N60" s="36"/>
      <c r="O60" s="52">
        <f t="shared" ref="O60:O65" si="0">J60+K60+L60</f>
        <v>5</v>
      </c>
    </row>
    <row r="61" spans="1:15" ht="42" customHeight="1" thickTop="1" thickBot="1" x14ac:dyDescent="0.3">
      <c r="A61" s="53">
        <v>3</v>
      </c>
      <c r="B61" s="289" t="s">
        <v>52</v>
      </c>
      <c r="C61" s="289"/>
      <c r="D61" s="289"/>
      <c r="E61" s="289"/>
      <c r="F61" s="257"/>
      <c r="G61" s="257"/>
      <c r="H61" s="257"/>
      <c r="I61" s="54" t="s">
        <v>53</v>
      </c>
      <c r="J61" s="55">
        <v>3</v>
      </c>
      <c r="K61" s="55">
        <v>5</v>
      </c>
      <c r="L61" s="56">
        <v>6</v>
      </c>
      <c r="M61" s="36"/>
      <c r="N61" s="36"/>
      <c r="O61" s="52">
        <f t="shared" si="0"/>
        <v>14</v>
      </c>
    </row>
    <row r="62" spans="1:15" ht="43.5" customHeight="1" thickTop="1" thickBot="1" x14ac:dyDescent="0.3">
      <c r="A62" s="53">
        <v>4</v>
      </c>
      <c r="B62" s="289" t="s">
        <v>54</v>
      </c>
      <c r="C62" s="289"/>
      <c r="D62" s="289"/>
      <c r="E62" s="289"/>
      <c r="F62" s="257"/>
      <c r="G62" s="257"/>
      <c r="H62" s="257"/>
      <c r="I62" s="54" t="s">
        <v>53</v>
      </c>
      <c r="J62" s="55">
        <v>3</v>
      </c>
      <c r="K62" s="55">
        <v>5</v>
      </c>
      <c r="L62" s="56">
        <v>5</v>
      </c>
      <c r="M62" s="36"/>
      <c r="N62" s="36"/>
      <c r="O62" s="52">
        <f t="shared" si="0"/>
        <v>13</v>
      </c>
    </row>
    <row r="63" spans="1:15" ht="30.75" customHeight="1" thickTop="1" thickBot="1" x14ac:dyDescent="0.3">
      <c r="A63" s="53">
        <v>5</v>
      </c>
      <c r="B63" s="289" t="s">
        <v>55</v>
      </c>
      <c r="C63" s="289"/>
      <c r="D63" s="289"/>
      <c r="E63" s="289"/>
      <c r="F63" s="257"/>
      <c r="G63" s="257"/>
      <c r="H63" s="257"/>
      <c r="I63" s="54" t="s">
        <v>53</v>
      </c>
      <c r="J63" s="55">
        <v>2</v>
      </c>
      <c r="K63" s="55">
        <v>3</v>
      </c>
      <c r="L63" s="56">
        <v>4</v>
      </c>
      <c r="M63" s="36"/>
      <c r="N63" s="36"/>
      <c r="O63" s="52">
        <f t="shared" si="0"/>
        <v>9</v>
      </c>
    </row>
    <row r="64" spans="1:15" ht="40.5" customHeight="1" thickTop="1" thickBot="1" x14ac:dyDescent="0.3">
      <c r="A64" s="53">
        <v>6</v>
      </c>
      <c r="B64" s="289" t="s">
        <v>56</v>
      </c>
      <c r="C64" s="289"/>
      <c r="D64" s="289"/>
      <c r="E64" s="289"/>
      <c r="F64" s="257"/>
      <c r="G64" s="257"/>
      <c r="H64" s="257"/>
      <c r="I64" s="54" t="s">
        <v>57</v>
      </c>
      <c r="J64" s="55">
        <v>3</v>
      </c>
      <c r="K64" s="55">
        <v>3</v>
      </c>
      <c r="L64" s="56">
        <v>3</v>
      </c>
      <c r="M64" s="36"/>
      <c r="N64" s="36"/>
      <c r="O64" s="52">
        <f t="shared" si="0"/>
        <v>9</v>
      </c>
    </row>
    <row r="65" spans="1:15" ht="42.75" customHeight="1" thickTop="1" thickBot="1" x14ac:dyDescent="0.3">
      <c r="A65" s="57">
        <v>7</v>
      </c>
      <c r="B65" s="290" t="s">
        <v>58</v>
      </c>
      <c r="C65" s="290"/>
      <c r="D65" s="290"/>
      <c r="E65" s="290"/>
      <c r="F65" s="259"/>
      <c r="G65" s="259"/>
      <c r="H65" s="259"/>
      <c r="I65" s="58" t="s">
        <v>57</v>
      </c>
      <c r="J65" s="59">
        <v>2</v>
      </c>
      <c r="K65" s="59">
        <v>2</v>
      </c>
      <c r="L65" s="60">
        <v>3</v>
      </c>
      <c r="M65" s="36"/>
      <c r="N65" s="36"/>
      <c r="O65" s="52">
        <f t="shared" si="0"/>
        <v>7</v>
      </c>
    </row>
    <row r="66" spans="1:15" ht="16.5" thickBot="1" x14ac:dyDescent="0.3">
      <c r="A66" s="291" t="s">
        <v>59</v>
      </c>
      <c r="B66" s="292"/>
      <c r="C66" s="292"/>
      <c r="D66" s="292"/>
      <c r="E66" s="292"/>
      <c r="F66" s="292"/>
      <c r="G66" s="292"/>
      <c r="H66" s="292"/>
      <c r="I66" s="293"/>
      <c r="J66" s="61">
        <f>SUM(J59:J65)</f>
        <v>14.5</v>
      </c>
      <c r="K66" s="62">
        <f>SUM(K59:K65)</f>
        <v>21</v>
      </c>
      <c r="L66" s="63">
        <f>SUM(L59:L65)</f>
        <v>24</v>
      </c>
      <c r="M66" s="64"/>
      <c r="N66" s="36"/>
      <c r="O66" s="65">
        <f>SUM(O59:O65)</f>
        <v>59.5</v>
      </c>
    </row>
    <row r="67" spans="1:15" ht="19.5" thickTop="1" thickBot="1" x14ac:dyDescent="0.3">
      <c r="A67" s="294" t="s">
        <v>60</v>
      </c>
      <c r="B67" s="295"/>
      <c r="C67" s="295"/>
      <c r="D67" s="295"/>
      <c r="E67" s="295"/>
      <c r="F67" s="295"/>
      <c r="G67" s="295"/>
      <c r="H67" s="295"/>
      <c r="I67" s="295"/>
      <c r="J67" s="296"/>
      <c r="K67" s="296"/>
      <c r="L67" s="297"/>
      <c r="M67" s="7"/>
      <c r="N67" s="66"/>
      <c r="O67" s="67">
        <f>O66/3</f>
        <v>19.833333333333332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9.75" customHeight="1" thickBot="1" x14ac:dyDescent="0.3">
      <c r="A69" s="283" t="s">
        <v>61</v>
      </c>
      <c r="B69" s="284"/>
      <c r="C69" s="284"/>
      <c r="D69" s="284"/>
      <c r="E69" s="284"/>
      <c r="F69" s="284"/>
      <c r="G69" s="284"/>
      <c r="H69" s="285"/>
      <c r="I69" s="68" t="s">
        <v>44</v>
      </c>
      <c r="J69" s="45" t="s">
        <v>45</v>
      </c>
      <c r="K69" s="157" t="s">
        <v>46</v>
      </c>
      <c r="L69" s="46" t="s">
        <v>47</v>
      </c>
      <c r="M69" s="158"/>
      <c r="N69" s="7"/>
      <c r="O69" s="47" t="s">
        <v>48</v>
      </c>
    </row>
    <row r="70" spans="1:15" ht="17.25" thickTop="1" thickBot="1" x14ac:dyDescent="0.3">
      <c r="A70" s="48">
        <v>1</v>
      </c>
      <c r="B70" s="254" t="s">
        <v>62</v>
      </c>
      <c r="C70" s="254"/>
      <c r="D70" s="254"/>
      <c r="E70" s="254"/>
      <c r="F70" s="255"/>
      <c r="G70" s="255"/>
      <c r="H70" s="255"/>
      <c r="I70" s="69" t="s">
        <v>63</v>
      </c>
      <c r="J70" s="70">
        <v>3.5</v>
      </c>
      <c r="K70" s="70">
        <v>3</v>
      </c>
      <c r="L70" s="71">
        <v>4</v>
      </c>
      <c r="M70" s="72"/>
      <c r="N70" s="36"/>
      <c r="O70" s="52">
        <f>J70+K70+L70</f>
        <v>10.5</v>
      </c>
    </row>
    <row r="71" spans="1:15" ht="30" customHeight="1" thickTop="1" thickBot="1" x14ac:dyDescent="0.3">
      <c r="A71" s="53">
        <v>2</v>
      </c>
      <c r="B71" s="256" t="s">
        <v>64</v>
      </c>
      <c r="C71" s="256"/>
      <c r="D71" s="256"/>
      <c r="E71" s="256"/>
      <c r="F71" s="257"/>
      <c r="G71" s="257"/>
      <c r="H71" s="257"/>
      <c r="I71" s="73" t="s">
        <v>63</v>
      </c>
      <c r="J71" s="74">
        <v>2</v>
      </c>
      <c r="K71" s="74">
        <v>2</v>
      </c>
      <c r="L71" s="75">
        <v>5</v>
      </c>
      <c r="M71" s="72"/>
      <c r="N71" s="36"/>
      <c r="O71" s="52">
        <f>J71+K71+L71</f>
        <v>9</v>
      </c>
    </row>
    <row r="72" spans="1:15" ht="17.25" thickTop="1" thickBot="1" x14ac:dyDescent="0.3">
      <c r="A72" s="57">
        <v>3</v>
      </c>
      <c r="B72" s="258" t="s">
        <v>65</v>
      </c>
      <c r="C72" s="258"/>
      <c r="D72" s="258"/>
      <c r="E72" s="258"/>
      <c r="F72" s="259"/>
      <c r="G72" s="259"/>
      <c r="H72" s="259"/>
      <c r="I72" s="76" t="s">
        <v>63</v>
      </c>
      <c r="J72" s="77">
        <v>2</v>
      </c>
      <c r="K72" s="77">
        <v>2</v>
      </c>
      <c r="L72" s="78">
        <v>3</v>
      </c>
      <c r="M72" s="72"/>
      <c r="N72" s="36"/>
      <c r="O72" s="52">
        <f>J72+K72+L72</f>
        <v>7</v>
      </c>
    </row>
    <row r="73" spans="1:15" ht="16.5" thickTop="1" thickBot="1" x14ac:dyDescent="0.3">
      <c r="A73" s="35"/>
      <c r="B73" s="260" t="s">
        <v>66</v>
      </c>
      <c r="C73" s="261"/>
      <c r="D73" s="261"/>
      <c r="E73" s="261"/>
      <c r="F73" s="261"/>
      <c r="G73" s="261"/>
      <c r="H73" s="261"/>
      <c r="I73" s="262"/>
      <c r="J73" s="79">
        <f>SUM(J70:J72)</f>
        <v>7.5</v>
      </c>
      <c r="K73" s="79">
        <f>SUM(K70:K72)</f>
        <v>7</v>
      </c>
      <c r="L73" s="80">
        <f>SUM(L70:L72)</f>
        <v>12</v>
      </c>
      <c r="M73" s="72"/>
      <c r="N73" s="36"/>
      <c r="O73" s="81">
        <f>SUM(O70:O72)</f>
        <v>26.5</v>
      </c>
    </row>
    <row r="74" spans="1:15" ht="19.5" thickTop="1" thickBot="1" x14ac:dyDescent="0.3">
      <c r="A74" s="263" t="s">
        <v>67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5"/>
      <c r="M74" s="72"/>
      <c r="N74" s="36"/>
      <c r="O74" s="67">
        <f>O73/3</f>
        <v>8.8333333333333339</v>
      </c>
    </row>
    <row r="75" spans="1:15" ht="19.5" thickTop="1" thickBot="1" x14ac:dyDescent="0.3">
      <c r="A75" s="266"/>
      <c r="B75" s="267"/>
      <c r="C75" s="267"/>
      <c r="D75" s="267"/>
      <c r="E75" s="267"/>
      <c r="F75" s="267"/>
      <c r="G75" s="267"/>
      <c r="H75" s="267"/>
      <c r="I75" s="267"/>
      <c r="J75" s="267"/>
      <c r="K75" s="268"/>
      <c r="L75" s="268"/>
      <c r="M75" s="72"/>
      <c r="N75" s="36"/>
      <c r="O75" s="159"/>
    </row>
    <row r="76" spans="1:15" ht="34.5" customHeight="1" thickBot="1" x14ac:dyDescent="0.3">
      <c r="A76" s="269" t="s">
        <v>68</v>
      </c>
      <c r="B76" s="270"/>
      <c r="C76" s="270"/>
      <c r="D76" s="270"/>
      <c r="E76" s="270"/>
      <c r="F76" s="270"/>
      <c r="G76" s="270"/>
      <c r="H76" s="271"/>
      <c r="I76" s="82" t="s">
        <v>44</v>
      </c>
      <c r="J76" s="47" t="s">
        <v>45</v>
      </c>
      <c r="K76" s="158"/>
      <c r="L76" s="158"/>
      <c r="M76" s="72"/>
      <c r="N76" s="36"/>
      <c r="O76" s="83" t="s">
        <v>48</v>
      </c>
    </row>
    <row r="77" spans="1:15" ht="47.25" customHeight="1" thickBot="1" x14ac:dyDescent="0.3">
      <c r="A77" s="84">
        <v>1</v>
      </c>
      <c r="B77" s="272" t="s">
        <v>69</v>
      </c>
      <c r="C77" s="272"/>
      <c r="D77" s="272"/>
      <c r="E77" s="272"/>
      <c r="F77" s="273"/>
      <c r="G77" s="274"/>
      <c r="H77" s="275"/>
      <c r="I77" s="85" t="s">
        <v>63</v>
      </c>
      <c r="J77" s="80">
        <v>5</v>
      </c>
      <c r="K77" s="72"/>
      <c r="L77" s="72"/>
      <c r="M77" s="72"/>
      <c r="N77" s="36"/>
      <c r="O77" s="86">
        <f>J77</f>
        <v>5</v>
      </c>
    </row>
    <row r="78" spans="1:15" ht="32.25" customHeight="1" thickBot="1" x14ac:dyDescent="0.3">
      <c r="A78" s="53">
        <v>2</v>
      </c>
      <c r="B78" s="256" t="s">
        <v>70</v>
      </c>
      <c r="C78" s="256"/>
      <c r="D78" s="256"/>
      <c r="E78" s="256"/>
      <c r="F78" s="257"/>
      <c r="G78" s="276"/>
      <c r="H78" s="277"/>
      <c r="I78" s="87" t="s">
        <v>63</v>
      </c>
      <c r="J78" s="88">
        <v>4</v>
      </c>
      <c r="K78" s="72"/>
      <c r="L78" s="72"/>
      <c r="M78" s="72"/>
      <c r="N78" s="36"/>
      <c r="O78" s="86">
        <f>J78</f>
        <v>4</v>
      </c>
    </row>
    <row r="79" spans="1:15" ht="30" customHeight="1" thickBot="1" x14ac:dyDescent="0.3">
      <c r="A79" s="57">
        <v>3</v>
      </c>
      <c r="B79" s="258" t="s">
        <v>71</v>
      </c>
      <c r="C79" s="258"/>
      <c r="D79" s="258"/>
      <c r="E79" s="258"/>
      <c r="F79" s="259"/>
      <c r="G79" s="278"/>
      <c r="H79" s="279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280" t="s">
        <v>72</v>
      </c>
      <c r="B80" s="281"/>
      <c r="C80" s="281"/>
      <c r="D80" s="281"/>
      <c r="E80" s="281"/>
      <c r="F80" s="281"/>
      <c r="G80" s="281"/>
      <c r="H80" s="281"/>
      <c r="I80" s="282"/>
      <c r="J80" s="20">
        <f>SUM(J77:J79)</f>
        <v>14</v>
      </c>
      <c r="K80" s="64"/>
      <c r="L80" s="64"/>
      <c r="M80" s="64"/>
      <c r="N80" s="36"/>
      <c r="O80" s="31"/>
    </row>
    <row r="81" spans="1:15" ht="19.5" thickTop="1" thickBot="1" x14ac:dyDescent="0.3">
      <c r="A81" s="251" t="s">
        <v>73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3"/>
      <c r="M81" s="64"/>
      <c r="N81" s="36"/>
      <c r="O81" s="67">
        <f>SUM(O77:O79)</f>
        <v>14</v>
      </c>
    </row>
    <row r="82" spans="1:15" x14ac:dyDescent="0.25">
      <c r="A82" s="37"/>
      <c r="B82" s="7"/>
      <c r="C82" s="7"/>
      <c r="D82" s="7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4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25" t="s">
        <v>74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7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28" t="s">
        <v>75</v>
      </c>
      <c r="B86" s="229"/>
      <c r="C86" s="229"/>
      <c r="D86" s="229"/>
      <c r="E86" s="229"/>
      <c r="F86" s="230"/>
      <c r="G86" s="230"/>
      <c r="H86" s="231"/>
      <c r="I86" s="82" t="s">
        <v>44</v>
      </c>
      <c r="J86" s="158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32" t="s">
        <v>76</v>
      </c>
      <c r="C87" s="233"/>
      <c r="D87" s="233"/>
      <c r="E87" s="233"/>
      <c r="F87" s="234"/>
      <c r="G87" s="234"/>
      <c r="H87" s="235"/>
      <c r="I87" s="92" t="s">
        <v>77</v>
      </c>
      <c r="J87" s="93"/>
      <c r="K87" s="42"/>
      <c r="L87" s="42"/>
      <c r="M87" s="42"/>
      <c r="N87" s="36"/>
      <c r="O87" s="94">
        <v>2.6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36" t="s">
        <v>78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8"/>
      <c r="L89" s="93"/>
      <c r="M89" s="7"/>
      <c r="N89" s="98"/>
      <c r="O89" s="99">
        <f>O87</f>
        <v>2.6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39" t="s">
        <v>79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1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42" t="s">
        <v>23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4"/>
      <c r="L93" s="100"/>
      <c r="M93" s="100"/>
      <c r="N93" s="101"/>
      <c r="O93" s="102">
        <f>O41</f>
        <v>27.22</v>
      </c>
    </row>
    <row r="94" spans="1:15" ht="18" x14ac:dyDescent="0.25">
      <c r="A94" s="245" t="s">
        <v>80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7"/>
      <c r="L94" s="100"/>
      <c r="M94" s="100"/>
      <c r="N94" s="101"/>
      <c r="O94" s="103">
        <f>O67</f>
        <v>19.833333333333332</v>
      </c>
    </row>
    <row r="95" spans="1:15" ht="18" x14ac:dyDescent="0.25">
      <c r="A95" s="245" t="s">
        <v>81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7"/>
      <c r="L95" s="100"/>
      <c r="M95" s="100"/>
      <c r="N95" s="101"/>
      <c r="O95" s="104">
        <f>O74</f>
        <v>8.8333333333333339</v>
      </c>
    </row>
    <row r="96" spans="1:15" ht="18" x14ac:dyDescent="0.25">
      <c r="A96" s="245" t="s">
        <v>82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7"/>
      <c r="L96" s="100"/>
      <c r="M96" s="100"/>
      <c r="N96" s="101"/>
      <c r="O96" s="105">
        <f>O81</f>
        <v>14</v>
      </c>
    </row>
    <row r="97" spans="1:15" ht="18.75" thickBot="1" x14ac:dyDescent="0.3">
      <c r="A97" s="248" t="s">
        <v>83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50"/>
      <c r="L97" s="100"/>
      <c r="M97" s="100"/>
      <c r="N97" s="101"/>
      <c r="O97" s="105">
        <f>O87</f>
        <v>2.6</v>
      </c>
    </row>
    <row r="98" spans="1:15" ht="24.75" thickTop="1" thickBot="1" x14ac:dyDescent="0.3">
      <c r="A98" s="220" t="s">
        <v>84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2"/>
      <c r="L98" s="106"/>
      <c r="M98" s="107"/>
      <c r="N98" s="108"/>
      <c r="O98" s="109">
        <f>SUM(O93:O97)</f>
        <v>72.48666666666665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IA-P-03-2</vt:lpstr>
      <vt:lpstr>RESULTADOS</vt:lpstr>
      <vt:lpstr>JUAN MONTOYA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2015-04-10T21:28:04Z</cp:lastPrinted>
  <dcterms:created xsi:type="dcterms:W3CDTF">2014-02-18T13:10:52Z</dcterms:created>
  <dcterms:modified xsi:type="dcterms:W3CDTF">2015-06-23T01:38:42Z</dcterms:modified>
</cp:coreProperties>
</file>