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 Definitivos\BLOQUEADOS\3. INGENIERIA AGRONOMICA\"/>
    </mc:Choice>
  </mc:AlternateContent>
  <workbookProtection workbookPassword="D6E2" lockStructure="1"/>
  <bookViews>
    <workbookView xWindow="0" yWindow="0" windowWidth="20490" windowHeight="7155" tabRatio="500" firstSheet="1" activeTab="1"/>
  </bookViews>
  <sheets>
    <sheet name="IA-P 03-1" sheetId="1" state="hidden" r:id="rId1"/>
    <sheet name="RESULTADOS" sheetId="7" r:id="rId2"/>
    <sheet name="TITO BACA" sheetId="4" r:id="rId3"/>
    <sheet name="OSCAR SANTOS" sheetId="5" r:id="rId4"/>
    <sheet name="EDGAR VARÓN" sheetId="6" r:id="rId5"/>
    <sheet name="LUIS C MARTINEZ" sheetId="2" r:id="rId6"/>
  </sheets>
  <definedNames>
    <definedName name="_xlnm._FilterDatabase" localSheetId="0" hidden="1">'IA-P 03-1'!$B$3:$WWA$5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7" l="1"/>
  <c r="K12" i="7"/>
  <c r="K13" i="7"/>
  <c r="K14" i="7"/>
  <c r="K15" i="7"/>
  <c r="K16" i="7"/>
  <c r="H10" i="7" l="1"/>
  <c r="G10" i="7"/>
  <c r="K10" i="7"/>
  <c r="J9" i="7" l="1"/>
  <c r="I9" i="7"/>
  <c r="H9" i="7"/>
  <c r="G9" i="7"/>
  <c r="F9" i="7"/>
  <c r="J8" i="7"/>
  <c r="I8" i="7"/>
  <c r="H8" i="7"/>
  <c r="G8" i="7"/>
  <c r="F8" i="7"/>
  <c r="J7" i="7"/>
  <c r="I7" i="7"/>
  <c r="H7" i="7"/>
  <c r="G7" i="7"/>
  <c r="F7" i="7"/>
  <c r="J6" i="7"/>
  <c r="I6" i="7"/>
  <c r="H6" i="7"/>
  <c r="G6" i="7"/>
  <c r="F6" i="7"/>
  <c r="K9" i="7" l="1"/>
  <c r="K8" i="7"/>
  <c r="K7" i="7"/>
  <c r="K6" i="7"/>
  <c r="O26" i="5" l="1"/>
  <c r="O26" i="2" l="1"/>
  <c r="O97" i="6"/>
  <c r="O89" i="6"/>
  <c r="J80" i="6"/>
  <c r="O79" i="6"/>
  <c r="O78" i="6"/>
  <c r="O77" i="6"/>
  <c r="L73" i="6"/>
  <c r="K73" i="6"/>
  <c r="J73" i="6"/>
  <c r="O72" i="6"/>
  <c r="O71" i="6"/>
  <c r="O70" i="6"/>
  <c r="L66" i="6"/>
  <c r="K66" i="6"/>
  <c r="J66" i="6"/>
  <c r="O65" i="6"/>
  <c r="O64" i="6"/>
  <c r="O63" i="6"/>
  <c r="O62" i="6"/>
  <c r="O61" i="6"/>
  <c r="O60" i="6"/>
  <c r="O59" i="6"/>
  <c r="O38" i="6"/>
  <c r="L11" i="6" s="1"/>
  <c r="O33" i="6"/>
  <c r="K11" i="6" s="1"/>
  <c r="O28" i="6"/>
  <c r="J11" i="6" s="1"/>
  <c r="O23" i="6"/>
  <c r="I11" i="6"/>
  <c r="G11" i="6"/>
  <c r="E11" i="6"/>
  <c r="C11" i="6"/>
  <c r="E6" i="6"/>
  <c r="E5" i="6"/>
  <c r="Q2" i="6"/>
  <c r="O97" i="5"/>
  <c r="O89" i="5"/>
  <c r="J80" i="5"/>
  <c r="O79" i="5"/>
  <c r="O78" i="5"/>
  <c r="O77" i="5"/>
  <c r="L73" i="5"/>
  <c r="K73" i="5"/>
  <c r="J73" i="5"/>
  <c r="O72" i="5"/>
  <c r="O71" i="5"/>
  <c r="O70" i="5"/>
  <c r="L66" i="5"/>
  <c r="K66" i="5"/>
  <c r="J66" i="5"/>
  <c r="O65" i="5"/>
  <c r="O64" i="5"/>
  <c r="O63" i="5"/>
  <c r="O62" i="5"/>
  <c r="O61" i="5"/>
  <c r="O60" i="5"/>
  <c r="O59" i="5"/>
  <c r="O38" i="5"/>
  <c r="L11" i="5" s="1"/>
  <c r="O33" i="5"/>
  <c r="K11" i="5" s="1"/>
  <c r="O28" i="5"/>
  <c r="J11" i="5" s="1"/>
  <c r="O23" i="5"/>
  <c r="I11" i="5"/>
  <c r="G11" i="5"/>
  <c r="E11" i="5"/>
  <c r="C11" i="5"/>
  <c r="E6" i="5"/>
  <c r="E5" i="5"/>
  <c r="Q2" i="5"/>
  <c r="O97" i="4"/>
  <c r="O89" i="4"/>
  <c r="J80" i="4"/>
  <c r="O79" i="4"/>
  <c r="O78" i="4"/>
  <c r="O77" i="4"/>
  <c r="L73" i="4"/>
  <c r="K73" i="4"/>
  <c r="J73" i="4"/>
  <c r="O72" i="4"/>
  <c r="O71" i="4"/>
  <c r="O73" i="4" s="1"/>
  <c r="O74" i="4" s="1"/>
  <c r="O95" i="4" s="1"/>
  <c r="O70" i="4"/>
  <c r="L66" i="4"/>
  <c r="K66" i="4"/>
  <c r="J66" i="4"/>
  <c r="O65" i="4"/>
  <c r="O64" i="4"/>
  <c r="O63" i="4"/>
  <c r="O62" i="4"/>
  <c r="O61" i="4"/>
  <c r="O60" i="4"/>
  <c r="O59" i="4"/>
  <c r="O38" i="4"/>
  <c r="L11" i="4" s="1"/>
  <c r="O33" i="4"/>
  <c r="K11" i="4" s="1"/>
  <c r="O28" i="4"/>
  <c r="O23" i="4"/>
  <c r="J11" i="4"/>
  <c r="I11" i="4"/>
  <c r="G11" i="4"/>
  <c r="E11" i="4"/>
  <c r="C11" i="4"/>
  <c r="E6" i="4"/>
  <c r="E5" i="4"/>
  <c r="Q2" i="4"/>
  <c r="O81" i="4" l="1"/>
  <c r="O96" i="4" s="1"/>
  <c r="O66" i="4"/>
  <c r="O67" i="4" s="1"/>
  <c r="O94" i="4" s="1"/>
  <c r="O81" i="5"/>
  <c r="O96" i="5" s="1"/>
  <c r="O73" i="5"/>
  <c r="O74" i="5" s="1"/>
  <c r="O95" i="5" s="1"/>
  <c r="O66" i="5"/>
  <c r="O67" i="5" s="1"/>
  <c r="O94" i="5" s="1"/>
  <c r="O81" i="6"/>
  <c r="O96" i="6" s="1"/>
  <c r="O73" i="6"/>
  <c r="O74" i="6" s="1"/>
  <c r="O95" i="6" s="1"/>
  <c r="O66" i="6"/>
  <c r="O67" i="6" s="1"/>
  <c r="O94" i="6" s="1"/>
  <c r="O41" i="6"/>
  <c r="O93" i="6" s="1"/>
  <c r="O11" i="6"/>
  <c r="O41" i="5"/>
  <c r="O93" i="5" s="1"/>
  <c r="O41" i="4"/>
  <c r="O93" i="4" s="1"/>
  <c r="O11" i="4"/>
  <c r="O11" i="5"/>
  <c r="I11" i="2"/>
  <c r="G11" i="2"/>
  <c r="O98" i="4" l="1"/>
  <c r="O98" i="5"/>
  <c r="O98" i="6"/>
  <c r="Q2" i="2"/>
  <c r="E6" i="2"/>
  <c r="E5" i="2"/>
  <c r="O38" i="2"/>
  <c r="L11" i="2" s="1"/>
  <c r="O33" i="2"/>
  <c r="K11" i="2" s="1"/>
  <c r="O28" i="2"/>
  <c r="J11" i="2" s="1"/>
  <c r="O23" i="2"/>
  <c r="O41" i="2" l="1"/>
  <c r="AC2" i="1"/>
  <c r="E4" i="5" l="1"/>
  <c r="E4" i="4"/>
  <c r="E4" i="6"/>
  <c r="E4" i="2"/>
  <c r="AC1" i="1"/>
  <c r="E30" i="1" l="1"/>
  <c r="E29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66" i="2" s="1"/>
  <c r="O67" i="2" s="1"/>
  <c r="O94" i="2" s="1"/>
  <c r="O59" i="2"/>
  <c r="E11" i="2"/>
  <c r="C11" i="2"/>
  <c r="O11" i="2" s="1"/>
  <c r="O93" i="2" l="1"/>
  <c r="O98" i="2" s="1"/>
</calcChain>
</file>

<file path=xl/sharedStrings.xml><?xml version="1.0" encoding="utf-8"?>
<sst xmlns="http://schemas.openxmlformats.org/spreadsheetml/2006/main" count="736" uniqueCount="329">
  <si>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</si>
  <si>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</si>
  <si>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</si>
  <si>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</si>
  <si>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</si>
  <si>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</si>
  <si>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</si>
  <si>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</si>
  <si>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</si>
  <si>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</si>
  <si>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</si>
  <si>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</si>
  <si>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</si>
  <si>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</si>
  <si>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</si>
  <si>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</si>
  <si>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</si>
  <si>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</si>
  <si>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</si>
  <si>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</si>
  <si>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</si>
  <si>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</si>
  <si>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</si>
  <si>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</si>
  <si>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</si>
  <si>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</si>
  <si>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</si>
  <si>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</si>
  <si>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</si>
  <si>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</si>
  <si>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</si>
  <si>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</si>
  <si>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</si>
  <si>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</si>
  <si>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</si>
  <si>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</si>
  <si>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</si>
  <si>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</si>
  <si>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</si>
  <si>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</si>
  <si>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</si>
  <si>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</si>
  <si>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</si>
  <si>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</si>
  <si>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</si>
  <si>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</si>
  <si>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</si>
  <si>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</si>
  <si>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</si>
  <si>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</si>
  <si>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</si>
  <si>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</si>
  <si>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</si>
  <si>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</si>
  <si>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</si>
  <si>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</si>
  <si>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</si>
  <si>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</si>
  <si>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</si>
  <si>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</si>
  <si>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</si>
  <si>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</si>
  <si>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</si>
  <si>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</si>
  <si>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</si>
  <si>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</si>
  <si>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</si>
  <si>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</si>
  <si>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</si>
  <si>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</si>
  <si>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</si>
  <si>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</si>
  <si>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</si>
  <si>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</si>
  <si>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</si>
  <si>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</si>
  <si>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</si>
  <si>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</si>
  <si>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</si>
  <si>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</si>
  <si>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</si>
  <si>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</si>
  <si>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</si>
  <si>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</si>
  <si>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</si>
  <si>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</si>
  <si>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</si>
  <si>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</si>
  <si>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</si>
  <si>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</si>
  <si>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</si>
  <si>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</si>
  <si>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</si>
  <si>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</si>
  <si>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</si>
  <si>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</si>
  <si>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</si>
  <si>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</si>
  <si>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</si>
  <si>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NO REGISTRA</t>
  </si>
  <si>
    <t>DEPARTAMENTO</t>
  </si>
  <si>
    <t xml:space="preserve">PALMIRA </t>
  </si>
  <si>
    <t xml:space="preserve">INGENIERIA AGRONOMICA </t>
  </si>
  <si>
    <t>IA-P-03-1</t>
  </si>
  <si>
    <t xml:space="preserve">MARTINEZ CASTRILLON </t>
  </si>
  <si>
    <t xml:space="preserve">LUIS CARLOS </t>
  </si>
  <si>
    <t>ic.martinez@outlook.com</t>
  </si>
  <si>
    <t>RUA ANGELINA BERNARDES BAIRRO SANTO ANTONIO NO 151 APTO 201</t>
  </si>
  <si>
    <t xml:space="preserve">BRASIL </t>
  </si>
  <si>
    <t>VICOSA MINAS GERAIS</t>
  </si>
  <si>
    <t>INGENIERO AGRONOMO - INSTITUTO UNIVERSITARIO DE LA PAZ - BARRANCABERMEJA - 15-12-2000</t>
  </si>
  <si>
    <t>MAGISTER EN CIENCIAS AGRARIAS - UNIVERSIDAD NACIONAL DE COLOMBIA - 23-07-2010</t>
  </si>
  <si>
    <t>DOCTOR EN CIENCIA EN ENTOMOLOGIA - UNIVERSIDAD FEDERAL DE VICOSA-24-09-2014</t>
  </si>
  <si>
    <t xml:space="preserve">ELECTRONICO </t>
  </si>
  <si>
    <t xml:space="preserve">GARCIA GONZALEZ </t>
  </si>
  <si>
    <t xml:space="preserve">JAVIER </t>
  </si>
  <si>
    <t>33772428
996489210</t>
  </si>
  <si>
    <t>javiggonzalez@gmail.com</t>
  </si>
  <si>
    <t>AV PIRACICAMIRIM 3039 BLOCO 20 APTO 204</t>
  </si>
  <si>
    <t>PIRACICABA</t>
  </si>
  <si>
    <t>INGENIERO AGRONOMO - UNIVERSIDAD NACIONAL DE COLOMBIA - 13-12-1996</t>
  </si>
  <si>
    <t>MAGISTER EN CIENCIAS AGRARIAS - AREA DE ENFASIS EN ENTOMOLOGIA - UNIVERSIDAD NACIONAL DE COLOMBIA - 10-04-2003</t>
  </si>
  <si>
    <t>DOCTORADO ESTUDIO EN CURSO ACTUALMENTE</t>
  </si>
  <si>
    <t xml:space="preserve">MORALES CASTAÑO </t>
  </si>
  <si>
    <t xml:space="preserve">IRINA TATIANA </t>
  </si>
  <si>
    <t>38994011
93834487</t>
  </si>
  <si>
    <t>iriniamorales@gmail.com</t>
  </si>
  <si>
    <t xml:space="preserve">AV PETER H ROLFS 425 APTO 605 CENTRO </t>
  </si>
  <si>
    <t>LICENCIADO EN BIOLOGIA Y EDUCACION AMBIENTAL - UNIVERSIDAD DEL QUINDIO - 5-12-2003</t>
  </si>
  <si>
    <t xml:space="preserve">MAGISTER EN CIENCIAS BIOLOGIA - UNIVERSIDAD NACIONAL DE COLOMBIA - 11-03-2008 </t>
  </si>
  <si>
    <t xml:space="preserve">DOTOTADO EN ENTOMOLOGIA - UNIVERSIDAD FEDERAL DE VICOSA - PENDIENTE DE GRADUACION </t>
  </si>
  <si>
    <t>VARON DEVIA</t>
  </si>
  <si>
    <t>EDGA HERNEY</t>
  </si>
  <si>
    <t>2778259
3107626621</t>
  </si>
  <si>
    <t>evar843@gmail.com</t>
  </si>
  <si>
    <t>CRA. 14 NO. 46 157 CONDOMINIO BUENAVISTA  TORRE 3 APARTAMENTO 602</t>
  </si>
  <si>
    <t>IBAGUE</t>
  </si>
  <si>
    <t xml:space="preserve">TOLIMA </t>
  </si>
  <si>
    <t>INGENIERO AGRONOMO - UNIVERSIDAD DEL TOLIMA - 22-12-1995</t>
  </si>
  <si>
    <t xml:space="preserve">MAGISTER  CIENCIA AGRICULTURA ECOLOGICA CON ENFASIS EN MANEJO INTEGRADO DE PLAGAS SUB ESPECIALIZACION EN AGROFORESTERIA TROPICAL - 6-12-2002 </t>
  </si>
  <si>
    <t>DOCTOR OF PHILOSOPHY ENTOMOLOGY - THE UNIVERSITY OF IDAHO - 18-08-2006</t>
  </si>
  <si>
    <t xml:space="preserve">PERSONAL </t>
  </si>
  <si>
    <t>1 COPIA</t>
  </si>
  <si>
    <t xml:space="preserve">PABON VALVERDE </t>
  </si>
  <si>
    <t>ALEJANDRO HIPOLITO</t>
  </si>
  <si>
    <t>3243698
7338543</t>
  </si>
  <si>
    <t>alejandrohipolito@gmail.com</t>
  </si>
  <si>
    <t xml:space="preserve">CALLE 3B NO 65-39 BARRIO EL REFUGIO </t>
  </si>
  <si>
    <t>CALI</t>
  </si>
  <si>
    <t xml:space="preserve">VALLE </t>
  </si>
  <si>
    <t>INGENIERO AGRONOMO - UNIVERSIDAD NACIONAL DE COLOMBIA - 2-04-2004</t>
  </si>
  <si>
    <t>MAGISTER EN ENTOMOLOGIA - UNIVERSIDADE FEDERAL DE VICOSA - BRASIL - 24-10-2006</t>
  </si>
  <si>
    <t>DOCTOR EN FITOTECNIA - UNIVERSIDADE FEDERAL DE VICOSA BRASIL - 17-08-2012</t>
  </si>
  <si>
    <t xml:space="preserve">RUBIANO RODRIGUEZ </t>
  </si>
  <si>
    <t xml:space="preserve">JOSE ANTONIO </t>
  </si>
  <si>
    <t>4377479
3012230402</t>
  </si>
  <si>
    <t>jrubiano@corpoica.org.co</t>
  </si>
  <si>
    <t xml:space="preserve">CALLE 88A NO 67 46 BARRIO FRANCISCO ANTONIO ZEA </t>
  </si>
  <si>
    <t>MEDELLIN</t>
  </si>
  <si>
    <t>INGENIERO AGRONOMO -  UNIVERSIDAD NACIONAL DE COLOMBIA - PALMIRA - 29-04-1994</t>
  </si>
  <si>
    <t>MAESTRO EN CIENCIAS EN PROTECCION DE CULTIVOS - UNIVERSIDAD DE PUERTO RICO - 11-06-2000</t>
  </si>
  <si>
    <t>DOCTOR EN CIENCIAS - UNIVERSIDAD DE TAICA -ESCUELA DE GRADUADOS - CHILE - 20-08-2014</t>
  </si>
  <si>
    <t>CERTIFICADO</t>
  </si>
  <si>
    <t xml:space="preserve">FORERO CESPEDES </t>
  </si>
  <si>
    <t xml:space="preserve">ADRIANA MARCELA </t>
  </si>
  <si>
    <t>2700698
3105542149</t>
  </si>
  <si>
    <t>adrianam@ut.edu.co</t>
  </si>
  <si>
    <t xml:space="preserve">CRA 4 ESTADIO NO 24 60 BARRIO HIPODROMO </t>
  </si>
  <si>
    <t>BIOLOGO - UNIVERSIDAD DEL TOLIMA - 10-06-2011</t>
  </si>
  <si>
    <t>MAGISTER EN CIENCIAS BIOLOGICAS - UNIVERSIDAD DEL TOLIMA - 20-06-2014</t>
  </si>
  <si>
    <t xml:space="preserve">SANCHEZ RONCANCIO </t>
  </si>
  <si>
    <t>MARTHA YAZMIN</t>
  </si>
  <si>
    <t>2865296
3155794941</t>
  </si>
  <si>
    <t>martha.sanchez@ica.gov.co</t>
  </si>
  <si>
    <t xml:space="preserve">CRA 39 NO 42 360 APTO 103 TORRE 4 UNIDAD MULINO </t>
  </si>
  <si>
    <t>INGENIERO AGRONOMO - UNIVERSIDAD NACIONAL DE COLOMBIA - 18-12-1992</t>
  </si>
  <si>
    <t>MAESTRA EN CIENCIAS - COLEGIO DE POSGRADOS - INSTITUCION DE ENSEÑANZA E INVESTIGACION EN CIENCIAS AGRICOLAS - MEXICO - 26-06-2000</t>
  </si>
  <si>
    <t xml:space="preserve">MARIN CASAS </t>
  </si>
  <si>
    <t xml:space="preserve"> DAIRO HUMBERTO</t>
  </si>
  <si>
    <t>dairohmarin@gmail.com</t>
  </si>
  <si>
    <t>URBANIZACION BLOQUES DE LA PALMA BLOQUE 35 APTO. 202</t>
  </si>
  <si>
    <t xml:space="preserve">SINCELEJO </t>
  </si>
  <si>
    <t>BIOLOGO - UNIVERSIDAD DEL TOLIMA - 30-09-2005</t>
  </si>
  <si>
    <t>MAGISTER EN CIENCIAS BIOLOGICAS - UNIVERSIDAD DEL TOLIMA - 28-05-2010</t>
  </si>
  <si>
    <t xml:space="preserve">GAMBOA TABARES </t>
  </si>
  <si>
    <t xml:space="preserve">JEAN ALEXANDER </t>
  </si>
  <si>
    <t>4352905
3134044800</t>
  </si>
  <si>
    <t>gamboaatabares@gmail.com</t>
  </si>
  <si>
    <t xml:space="preserve">CAMPUS PORVENIR CALLE 17 DIAGONAL 17 CON CARRERA 3 F BARRIO PORVENIR </t>
  </si>
  <si>
    <t xml:space="preserve">FLORENCIA </t>
  </si>
  <si>
    <t>INGENIERO AGROECOLOGICO - UNIVERSIDAD DE LA AMAZONIA - 27-08-2004</t>
  </si>
  <si>
    <t>ESPECIALISTA EN PEDAGOGIA - UNIVERSIDAD DE LA AMAZONIA - 28-02-2014</t>
  </si>
  <si>
    <t>MAGISTER EN AGROECOLOGIA - UNIVERSIDAD NACIONAL DE COSTA RICA - 26-11-2012</t>
  </si>
  <si>
    <t xml:space="preserve">LATORRE BELTRAN </t>
  </si>
  <si>
    <t xml:space="preserve">IVONNE TATIANA </t>
  </si>
  <si>
    <t>ivonnebiology@gmail.com</t>
  </si>
  <si>
    <t xml:space="preserve">CRA 28B NO 63F 88 </t>
  </si>
  <si>
    <t>BOGOTA DC</t>
  </si>
  <si>
    <t>LICENCIADO EN BIOLOGIA - UNIVERSIDAD PEDAGOGICA NACIONAL - BOGOTA - 17-12-2004</t>
  </si>
  <si>
    <t>MESTRO EN CIENCIAS - INSTITUTO DE ECOLOGIA AC-  25-04-2010</t>
  </si>
  <si>
    <t xml:space="preserve">BACCA IBARRA </t>
  </si>
  <si>
    <t>ROLANDO TOTO LIBIO</t>
  </si>
  <si>
    <t>titobacca@gmail.com</t>
  </si>
  <si>
    <t xml:space="preserve">CRA 14 NO 18 19 BARRIO FATIMA </t>
  </si>
  <si>
    <t xml:space="preserve">PASTO </t>
  </si>
  <si>
    <t>NARIÑO</t>
  </si>
  <si>
    <t>INGENIERO AGRONOMO - UNIVERSIDAD DE NARIÑO - 30-04-1993</t>
  </si>
  <si>
    <t>MAGISTER EN CIENCIAS AGRARIAS AREA ENTOMOLOGIA - UNIVERSIDAD NACIONAL DE COLOMBIA - 3-12-1999</t>
  </si>
  <si>
    <t>DOCTORADO EN ENTOMOLOGIA - UNIVERSIDAD FEDERTAL DE VICOSA-BRASIL - 28-03-2006</t>
  </si>
  <si>
    <t>HENAO BAÑOL</t>
  </si>
  <si>
    <t xml:space="preserve">EFRAIN REINEL </t>
  </si>
  <si>
    <t>erhenao@unal.edu.co</t>
  </si>
  <si>
    <t>CRA. 52 NO 58 02 BLOQUE D16 APTO 403</t>
  </si>
  <si>
    <t>LICENCIADO EN BIOLOGIA Y QUIMICA - UNIVERSIDAD DE CALDAS - 31-07-1998</t>
  </si>
  <si>
    <t>MAGISTER EN ENTOMOLOGIA - UNIVERSIDAD NACIONAL DE COLOMBIA - MEDELLIN - 16-02-2006</t>
  </si>
  <si>
    <t xml:space="preserve">DOCTORADO - INICIANDO ESTUDIOS </t>
  </si>
  <si>
    <t xml:space="preserve">ORJUELA GONZALEZ </t>
  </si>
  <si>
    <t xml:space="preserve">LORENA ISABEL </t>
  </si>
  <si>
    <t>3035251
3014210429</t>
  </si>
  <si>
    <t>loriza1983@gmail.com</t>
  </si>
  <si>
    <t xml:space="preserve">CALLE 44 D NO. 45-45 BLOQUE 4 APTO 101 RAFAEL NUÑEZ  5 ETAPA </t>
  </si>
  <si>
    <t>BIOLOGO - UNIVERSIDAD DEL TOLIMA - 9-06-2006</t>
  </si>
  <si>
    <t>MAGISTER EN INFECCIONES Y SALUD ENEL TROPICO - UNIVERSIDAD NACIONAL - 21-07-2009</t>
  </si>
  <si>
    <t xml:space="preserve">RAMOS PASTRANA </t>
  </si>
  <si>
    <t>YARDANY</t>
  </si>
  <si>
    <t>ya.ramos@udla.edu.co</t>
  </si>
  <si>
    <t xml:space="preserve">CALLE 21 NO. 1B 12 BARRIO ACASIAS </t>
  </si>
  <si>
    <t xml:space="preserve">CAQUETA </t>
  </si>
  <si>
    <t>BIOLOGO EN BIORECURSOS - UNIVERSIDAD DE LA AMAZONIA - 24 06-2005</t>
  </si>
  <si>
    <t>ESPECIALISTA EN CIENCIAS FORENSES - UNIVERSIDAD DE ANTIOQUIA - 23-01-2009</t>
  </si>
  <si>
    <t>MAGISTER EN BIOLOGIA - UNIVERSIDAD DE ANTIOQUIA - 25-04-2014</t>
  </si>
  <si>
    <t>MERA VELASCO</t>
  </si>
  <si>
    <t xml:space="preserve">YAMID ARLEY </t>
  </si>
  <si>
    <t>8234308
3177382928</t>
  </si>
  <si>
    <t>yamid@gmail.com</t>
  </si>
  <si>
    <t xml:space="preserve">CRA 6 NO. 27N 82 BARRIO LOS HOYOS </t>
  </si>
  <si>
    <t xml:space="preserve">POPAYAN </t>
  </si>
  <si>
    <t xml:space="preserve">CAUCA </t>
  </si>
  <si>
    <t>BIOLOGO - UNIVERSIDAD DEL CAUCA - 10-10-2008</t>
  </si>
  <si>
    <t>MAESTRO EN ZOOLOGIA - UNIVERSIDADE ESTATAL DE SANTA CRUZ - 07-08-2014</t>
  </si>
  <si>
    <t xml:space="preserve">DURAN AHUMADA </t>
  </si>
  <si>
    <t xml:space="preserve">JUAN SEBASTIAN </t>
  </si>
  <si>
    <t>3134439378
6731846</t>
  </si>
  <si>
    <t>sebastianklon89@gmail.com</t>
  </si>
  <si>
    <t xml:space="preserve">CALLE 15 NO 6 35 MANZANA I CASA 4B CONJUNTO CERRADO NCIUDAD REAL </t>
  </si>
  <si>
    <t>VILLAVICENCIO</t>
  </si>
  <si>
    <t>META</t>
  </si>
  <si>
    <t>BIOLOGO - UNIVERSIDAD NACIONAL DE COLOMBIA - 17-02-2011</t>
  </si>
  <si>
    <t xml:space="preserve">MAESTRIA - ESTUDIANDO EN LA ACTUALIDAD </t>
  </si>
  <si>
    <t xml:space="preserve">NARVAEZ VASQUEZ </t>
  </si>
  <si>
    <t xml:space="preserve">CONSUELO ALEXANDRA </t>
  </si>
  <si>
    <t>7508396
3017685828</t>
  </si>
  <si>
    <t>colexan@hotmail.com</t>
  </si>
  <si>
    <t xml:space="preserve">CRA 32 NO 25B 75 TORRE 5 APTO 708 CONJUNTO MIRADOR  EL TAKEY </t>
  </si>
  <si>
    <t>BIOLOGIA CON ENFASIS EN ECOLOGIA - UNIVERSIDAD DE NARIÑO - 25-09-2004</t>
  </si>
  <si>
    <t>MAESTRIA EN CIENCIAS AGRARIAS - UNIVERSIDAD NACIONAL DE COLOMBIA - 22-07-2011</t>
  </si>
  <si>
    <t xml:space="preserve">CASTAÑEDA </t>
  </si>
  <si>
    <t xml:space="preserve">MARIA DEL ROSARIO </t>
  </si>
  <si>
    <t>2674739
3176829068</t>
  </si>
  <si>
    <t>mrcasta@ut.edu.cp</t>
  </si>
  <si>
    <t xml:space="preserve">CALLE 83A NO. 6 33 LAS MARGARITAS III ETAPA </t>
  </si>
  <si>
    <t>DOCTORA EN CIENCIAS AGRARIAS - UNIVERSIDAD DE CALDAS - 3-12-2014</t>
  </si>
  <si>
    <t xml:space="preserve">BOSA OCHOA </t>
  </si>
  <si>
    <t>CARLOS FELIPE</t>
  </si>
  <si>
    <t>2025667
3212834782</t>
  </si>
  <si>
    <t>carlosfelipeb@yahoo.es</t>
  </si>
  <si>
    <t>CALLE 27B  SUR  NO 38A 08 LOS SAUCES</t>
  </si>
  <si>
    <t>CUNDINAMARCA</t>
  </si>
  <si>
    <t>LICENCIADO EN BIOLOGIA - UNIVERSIDAD DISTRITAL FRANCISCO JOSE DE CALDAS - 4-10-1996</t>
  </si>
  <si>
    <t>MAGISTER EN CIENCIAS AGRARIAS AREA DE ENFASIS FITOPROTECCION INTEGRADA - UNIVERSIDAD NACIONAL DE COLOMBIA - BOGOTA - 27-09-2001</t>
  </si>
  <si>
    <t>DOCTORADO EN CIENCIAS EN ECOLOGIA Y DESARROLLO SUSTENTABLE - COLEGIO DE LA FRONTERA - MEXICO - 25-11-2014</t>
  </si>
  <si>
    <t xml:space="preserve">KING CARDENAS </t>
  </si>
  <si>
    <t xml:space="preserve">WILLIAM HUMBERTO </t>
  </si>
  <si>
    <t>2774752
3124161520</t>
  </si>
  <si>
    <t>lakosecha@gmail.com</t>
  </si>
  <si>
    <t>CRA 9 NO 79 00 BOSQUE LARGO TORRE 15 APTO 204</t>
  </si>
  <si>
    <t>INGENIERO AGRONOMO - UNIVERSIDAD DEL TOLIMA - 08-04-1994</t>
  </si>
  <si>
    <t>MAGISTER EN CIENCIAS AGRARIAS AREA ENTOMOLOGIA - UNIVERSIDAD NACIONAL DE COLOMBIA - 10-06-2004</t>
  </si>
  <si>
    <t>SANTOS AMAYA</t>
  </si>
  <si>
    <t>OSCAR FERNANDO</t>
  </si>
  <si>
    <t>92457495
38991176</t>
  </si>
  <si>
    <t>santosamaya@gmail.com</t>
  </si>
  <si>
    <t>RUA MARIA DAS NEVES DE JESUS, 125. APTO 302. VICOSA, MINAS GERAIS, AA 36570000</t>
  </si>
  <si>
    <t>VICOSA, MINAS GERAIS</t>
  </si>
  <si>
    <t>INGENIERO AGRONOMO - UNIVERSIDAD DEL TOLIMA - 15/12/2006</t>
  </si>
  <si>
    <t>MAGISTER EN CIENCIAS AGRARIAS - AREA ENTOMOLOGIA - UNIVERSIDAD NACIONAL DE COLOMBIA, BOGOTA - 07/04/2011</t>
  </si>
  <si>
    <t>DOCTOR SCIENTIAE EN ENTOMOLOGIA - UNIVERSIDAD FEDERAL DE VICOSA,BRASIL - 23/10/2014</t>
  </si>
  <si>
    <t xml:space="preserve">No. </t>
  </si>
  <si>
    <t>APELLIDO(S) Y NOMBRE(S)</t>
  </si>
  <si>
    <t>FACULTAD</t>
  </si>
  <si>
    <t>ÁREA</t>
  </si>
  <si>
    <t>PERFIL DE LA CONVOCATORIA AL QUE ASPIRA</t>
  </si>
  <si>
    <t>GARCÍA GONZÁLEZ JAVIER</t>
  </si>
  <si>
    <t>VARON DEVIA EDGAR HERNEY</t>
  </si>
  <si>
    <t>PABON VALVERDE ALEJANDRO HIPOLITO</t>
  </si>
  <si>
    <t>SÁNCHEZ RONCANCIO MARTHA YAZMIN</t>
  </si>
  <si>
    <t>MERA VELASCO YAMID ARLEY</t>
  </si>
  <si>
    <t>NARVÁEZ VÁSQUEZ CONSUELO ALEXANDRA</t>
  </si>
  <si>
    <t>CASTAÑEDA MARÍA DEL ROSARIO</t>
  </si>
  <si>
    <t>KING CARDENAS WILLIAM HUMBERTO</t>
  </si>
  <si>
    <t>SANTOS AMAYA OSCAR FERNANDO</t>
  </si>
  <si>
    <t>MARTÍNEZ CASTRILLON LUIS CARLOS</t>
  </si>
  <si>
    <t>DOCTOR EN CIENCIA EN ENTOMOLOGIA - UNIVERSIDAD FEDERAL DE VICOSA-24-09-2014 - NO APOSTILLADO</t>
  </si>
  <si>
    <t>CENIPALMA: 1/09/2006 al 30/11/2008: 2,24 puntos
27/06/207 al 10/12/2007: 0,45 puntos
La demás certificación no cumple con los términos de referencia.</t>
  </si>
  <si>
    <t xml:space="preserve">UNIPAZ: A Y B DE 2006 OCASIONAL T.C.: 1,0 </t>
  </si>
  <si>
    <t xml:space="preserve">Dicyphus agilis (Hemiptera: Miridae), new record… Revista: Florida entomologist. 2015. ISSN: 0015-4040. Categoría A2. 4 autores. 2,0 puntos.
Effect of temperature on the develoment.. Revista: Florida entomologist. 2015. ISSN: 0015-4040. Categoría A2. 4 autores. 2,0 puntos.
Comparative toxity of six insecticides.. Revista: Florida entomologist. 2015. ISSN: 0015-4040. Categoría A2. 4 autores. 2,0 puntos.
Life history traits and demage potencial... Annals of the entomological society of América. 2014. ISSN: 0013-8746. Categoria A1. 4 autores. 2,0 puntos
Ultraestructure and citochemistry of salivary... Revista: Protoplasma. 2014. ISSN: 1615-6102. Categoría A1. 4 autores. 2,0 puntos.
La demás producción intelectual sobrepasa el tope máximo de puntaje por este ítem.
</t>
  </si>
  <si>
    <t>BACCA IBARRA ROLANDO TITO LIBIO</t>
  </si>
  <si>
    <t>CENICAFE: 1/05/1993 al 31/12/1995: 2,66 puntos</t>
  </si>
  <si>
    <t>UNIVERSIDAD DE NARIÑO: Ocasional medio tiempo: 07/02/2000 al 13/01/2000:0,179 puntos
Planta tiempo completo: 4/08/2000 al 15/02/2015: 14,5 puntos</t>
  </si>
  <si>
    <t>Establecimiento de los parasitoides de origen africano de la broca…Revista: Boletín científico centro de museos museo de historia natural. 2011. ISSN: 0123-3068. Categoría A2. 3 autores. 4,0 puntos.
Efecto atractivo de los volatiles de un terpenoide…Revista: Boletín científico centro de museos museo de historia natural. 2011. ISSN: 0123-3068. Categoría A2. 3 autores. 4,0 puntos.
Resistencia de cinco variedades de …Revista: Boletín científico centro de museos museo de historia natural. 2011. ISSN: 0123-3068. Categoría A2. 3 autores. 4,0 puntos.
La demás producción intelectual excede el tope máximo de puntaje para este ítem.</t>
  </si>
  <si>
    <t xml:space="preserve">CORPOICA: 1/07/2009 al 30/06/2010: 0,5 puntos
1/02/2008 al 30/11/2008: 0,83 puntos
UNIVERSIDAD FEDERAL DE VICOSA: 01/05/2013 AL 30/11/2014: 0,75 puntos
1/03/2011 AL 01/02/2015: 1,46 puntos
</t>
  </si>
  <si>
    <t>UNIVERSIDAD NACIONAL DE COLOMBIA: 1,28 puntos</t>
  </si>
  <si>
    <t>Propuesta de muestreo para neohydatothrips…Revista: Pesquisa Agropecuaria Brasileira. 2012. ISSN:0100-204x. Categoría A1. 3 autores. 4,0 puntos
Cria y evaluación de la capacidad de depreciación..…Revista: Corpoica Ciencia y Tecnología Agropecuaria. 2010. ISSN:0122-8706. Categoría c. 3 autores. 2,0 puntos
Libro:Manual técnico de manejo de trips en maracuyá. ISBN: 978-958-740-081-6. Editorial Produmedios. 3 autores. 5 puntos
La demás producción intelectual excede el tope máximo de puntos para este ítem.</t>
  </si>
  <si>
    <t>CORPOICA: 01/03/2007 AL 4/03/2015: 8,00 puntos 
La demás experiencia profesional e investigativa excede el tope máximo de puntos para este ítem.</t>
  </si>
  <si>
    <t>Efecto de Corythucha gossypii sobre las hojas… Revista Corpoica Ciencia y Tecnología Agropecuaria. 2010. ISSN: 0122-8706. Categoría C. 3 autores. 2,0 puntos
Cría y evaluación de la capacidad d depreciación… Revista Corpoica Ciencia y Tecnología Agropecuaria. 2010. ISSN: 0122-8706. Categoría C. 3 autores. 2,0 puntos
Preferencia de mosca blanca (paraleyrodes sp.)... Revista: Revista Corpoica Ciencia y Tecnología Agropecuaria. 2014. ISSN: 0122-8706. Categoría A2. 3 autores. 4,0 puntos
Propuesta de muestreo para Neohydatothrips... Revista: Pesquisa Agropecuaria Brasileira. 2012. ISSN: 0100-204x. Categoría A1. 3 autores. 4,0 puntos</t>
  </si>
  <si>
    <t>FACULTAD DE INGENIERÍA AGRONÓMICA</t>
  </si>
  <si>
    <t>Centro Agronómico Tropical de Investigación y Enseñanza - CATIE: 42 horas equivalentes a 0,09 puntos</t>
  </si>
  <si>
    <t>VICERRECTORÍA ACADÉMICA</t>
  </si>
  <si>
    <t>PRUEBA DE CONOCIMIENTOS</t>
  </si>
  <si>
    <t>PRESENTACIÓN ORAL/ EVALUACION JURADOS AREA (HASTA 15 PUNTOS)</t>
  </si>
  <si>
    <t>TOTAL</t>
  </si>
  <si>
    <t>GANADOR</t>
  </si>
  <si>
    <t>ELEGIBLE</t>
  </si>
  <si>
    <t>VAC/BENÍTEZ/ESTEBAN LARA.</t>
  </si>
  <si>
    <t>ENTOMOLOGÍA</t>
  </si>
  <si>
    <t>PROFESIONAL EN CIENCIAS AGRARIAS O BIOLÓGICAS, CON MAESTRÍA O DOCTORADO EN EL ÁREA DE ENTOMOLOGÍA. (SITIO DE TRABAJO CENTRO UNIVERSITARIO REGIONAL DEL NORTE-CURND; ARMERO - GUAYABAL).</t>
  </si>
  <si>
    <r>
      <rPr>
        <b/>
        <sz val="14"/>
        <rFont val="Arial"/>
        <family val="2"/>
      </rPr>
      <t>NO ELEGIBLE</t>
    </r>
    <r>
      <rPr>
        <b/>
        <sz val="10"/>
        <rFont val="Arial"/>
        <family val="2"/>
      </rPr>
      <t xml:space="preserve">
NO PRESENTÓ PRUEBAS DE CONOCIMIENTO
CLAUSULA DE EXCLUSIÓN 
TÉRMINOS DE REFERENCIA</t>
    </r>
  </si>
  <si>
    <t xml:space="preserve">NO PRESENTÓ PRUEBAS DE CONOCIMIENTOS </t>
  </si>
  <si>
    <t>LISTADO DEFINITIVO DE GANADORES AL CÓDIGO DE CONCURSO IA-P-03-1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</si>
</sst>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7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4" fillId="0" borderId="6" xfId="3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>
      <alignment horizontal="center"/>
    </xf>
    <xf numFmtId="4" fontId="13" fillId="5" borderId="35" xfId="1" applyNumberFormat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/>
    </xf>
    <xf numFmtId="2" fontId="0" fillId="0" borderId="0" xfId="0" applyNumberFormat="1"/>
    <xf numFmtId="2" fontId="31" fillId="4" borderId="2" xfId="4" applyNumberFormat="1" applyFont="1" applyFill="1" applyBorder="1" applyAlignment="1" applyProtection="1">
      <alignment horizontal="center" vertical="center" wrapText="1"/>
    </xf>
    <xf numFmtId="2" fontId="32" fillId="4" borderId="2" xfId="4" applyNumberFormat="1" applyFont="1" applyFill="1" applyBorder="1" applyAlignment="1" applyProtection="1">
      <alignment horizontal="center" vertical="center" wrapText="1"/>
    </xf>
    <xf numFmtId="0" fontId="30" fillId="4" borderId="2" xfId="4" applyFont="1" applyFill="1" applyBorder="1" applyAlignment="1" applyProtection="1">
      <alignment horizontal="center" vertical="center" wrapText="1"/>
    </xf>
    <xf numFmtId="0" fontId="7" fillId="0" borderId="43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2" fontId="28" fillId="0" borderId="44" xfId="0" applyNumberFormat="1" applyFont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36" fillId="0" borderId="0" xfId="4" applyFont="1" applyBorder="1" applyAlignment="1">
      <alignment horizontal="left" vertical="center"/>
    </xf>
    <xf numFmtId="2" fontId="7" fillId="0" borderId="6" xfId="4" applyNumberFormat="1" applyFont="1" applyBorder="1" applyAlignment="1">
      <alignment horizontal="left" vertical="center" wrapText="1"/>
    </xf>
    <xf numFmtId="2" fontId="28" fillId="0" borderId="6" xfId="0" applyNumberFormat="1" applyFont="1" applyBorder="1" applyAlignment="1">
      <alignment horizontal="center" vertical="center"/>
    </xf>
    <xf numFmtId="2" fontId="7" fillId="0" borderId="44" xfId="4" applyNumberFormat="1" applyFont="1" applyBorder="1" applyAlignment="1">
      <alignment horizontal="left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0" fillId="0" borderId="0" xfId="0"/>
    <xf numFmtId="0" fontId="7" fillId="0" borderId="47" xfId="4" applyFont="1" applyBorder="1" applyAlignment="1">
      <alignment horizontal="center" vertical="center" wrapText="1"/>
    </xf>
    <xf numFmtId="2" fontId="9" fillId="0" borderId="48" xfId="4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2" fontId="9" fillId="0" borderId="51" xfId="4" applyNumberFormat="1" applyFont="1" applyBorder="1" applyAlignment="1">
      <alignment horizontal="center" vertical="center" wrapText="1"/>
    </xf>
    <xf numFmtId="2" fontId="34" fillId="0" borderId="6" xfId="0" applyNumberFormat="1" applyFont="1" applyBorder="1" applyAlignment="1">
      <alignment horizontal="center" vertical="center"/>
    </xf>
    <xf numFmtId="2" fontId="34" fillId="0" borderId="44" xfId="0" applyNumberFormat="1" applyFont="1" applyBorder="1" applyAlignment="1">
      <alignment horizontal="center" vertical="center"/>
    </xf>
    <xf numFmtId="2" fontId="34" fillId="0" borderId="50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92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2" fontId="7" fillId="0" borderId="4" xfId="4" applyNumberFormat="1" applyFont="1" applyBorder="1" applyAlignment="1">
      <alignment horizontal="center" vertical="center" wrapText="1"/>
    </xf>
    <xf numFmtId="2" fontId="7" fillId="0" borderId="92" xfId="4" applyNumberFormat="1" applyFont="1" applyBorder="1" applyAlignment="1">
      <alignment horizontal="center" vertical="center" wrapText="1"/>
    </xf>
    <xf numFmtId="2" fontId="7" fillId="0" borderId="26" xfId="4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4" borderId="2" xfId="4" applyFont="1" applyFill="1" applyBorder="1" applyAlignment="1">
      <alignment horizontal="center" vertical="center" wrapText="1"/>
    </xf>
    <xf numFmtId="0" fontId="29" fillId="4" borderId="10" xfId="4" applyFont="1" applyFill="1" applyBorder="1" applyAlignment="1">
      <alignment horizontal="center" vertical="center" wrapText="1"/>
    </xf>
    <xf numFmtId="2" fontId="30" fillId="4" borderId="2" xfId="4" applyNumberFormat="1" applyFont="1" applyFill="1" applyBorder="1" applyAlignment="1">
      <alignment horizontal="center" vertical="center" wrapText="1"/>
    </xf>
    <xf numFmtId="2" fontId="30" fillId="4" borderId="10" xfId="4" applyNumberFormat="1" applyFont="1" applyFill="1" applyBorder="1" applyAlignment="1">
      <alignment horizontal="center" vertical="center" wrapText="1"/>
    </xf>
    <xf numFmtId="2" fontId="30" fillId="4" borderId="93" xfId="4" applyNumberFormat="1" applyFont="1" applyFill="1" applyBorder="1" applyAlignment="1" applyProtection="1">
      <alignment horizontal="center" vertical="center"/>
    </xf>
    <xf numFmtId="2" fontId="30" fillId="4" borderId="94" xfId="4" applyNumberFormat="1" applyFont="1" applyFill="1" applyBorder="1" applyAlignment="1" applyProtection="1">
      <alignment horizontal="center" vertical="center"/>
    </xf>
    <xf numFmtId="2" fontId="30" fillId="4" borderId="95" xfId="4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1</xdr:col>
      <xdr:colOff>990600</xdr:colOff>
      <xdr:row>2</xdr:row>
      <xdr:rowOff>168074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228725" cy="52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ha.sanchez@ica.gov.co" TargetMode="External"/><Relationship Id="rId13" Type="http://schemas.openxmlformats.org/officeDocument/2006/relationships/hyperlink" Target="mailto:erhenao@unal.edu.co" TargetMode="External"/><Relationship Id="rId18" Type="http://schemas.openxmlformats.org/officeDocument/2006/relationships/hyperlink" Target="mailto:colexan@hotmail.com" TargetMode="External"/><Relationship Id="rId3" Type="http://schemas.openxmlformats.org/officeDocument/2006/relationships/hyperlink" Target="mailto:iriniamorales@gmail.com" TargetMode="External"/><Relationship Id="rId21" Type="http://schemas.openxmlformats.org/officeDocument/2006/relationships/hyperlink" Target="mailto:lakosecha@gmail.com" TargetMode="External"/><Relationship Id="rId7" Type="http://schemas.openxmlformats.org/officeDocument/2006/relationships/hyperlink" Target="mailto:adrianam@ut.edu.co" TargetMode="External"/><Relationship Id="rId12" Type="http://schemas.openxmlformats.org/officeDocument/2006/relationships/hyperlink" Target="mailto:titobacca@gmail.com" TargetMode="External"/><Relationship Id="rId17" Type="http://schemas.openxmlformats.org/officeDocument/2006/relationships/hyperlink" Target="mailto:sebastianklon89@gmail.com" TargetMode="External"/><Relationship Id="rId2" Type="http://schemas.openxmlformats.org/officeDocument/2006/relationships/hyperlink" Target="mailto:javiggonzalez@gmail.com" TargetMode="External"/><Relationship Id="rId16" Type="http://schemas.openxmlformats.org/officeDocument/2006/relationships/hyperlink" Target="mailto:yamid@gmail.com" TargetMode="External"/><Relationship Id="rId20" Type="http://schemas.openxmlformats.org/officeDocument/2006/relationships/hyperlink" Target="mailto:carlosfelipeb@yahoo.es" TargetMode="External"/><Relationship Id="rId1" Type="http://schemas.openxmlformats.org/officeDocument/2006/relationships/hyperlink" Target="mailto:ic.martinez@outlook.com" TargetMode="External"/><Relationship Id="rId6" Type="http://schemas.openxmlformats.org/officeDocument/2006/relationships/hyperlink" Target="mailto:jrubiano@corpoica.org.co" TargetMode="External"/><Relationship Id="rId11" Type="http://schemas.openxmlformats.org/officeDocument/2006/relationships/hyperlink" Target="mailto:ivonnebiology@gmail.com" TargetMode="External"/><Relationship Id="rId5" Type="http://schemas.openxmlformats.org/officeDocument/2006/relationships/hyperlink" Target="mailto:alejandrohipolito@gmail.com" TargetMode="External"/><Relationship Id="rId15" Type="http://schemas.openxmlformats.org/officeDocument/2006/relationships/hyperlink" Target="mailto:ya.ramos@udla.edu.co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gamboaatabares@gmail.com" TargetMode="External"/><Relationship Id="rId19" Type="http://schemas.openxmlformats.org/officeDocument/2006/relationships/hyperlink" Target="mailto:mrcasta@ut.edu.cp" TargetMode="External"/><Relationship Id="rId4" Type="http://schemas.openxmlformats.org/officeDocument/2006/relationships/hyperlink" Target="mailto:evar843@gmail.com" TargetMode="External"/><Relationship Id="rId9" Type="http://schemas.openxmlformats.org/officeDocument/2006/relationships/hyperlink" Target="mailto:dairohmarin@gmail.com" TargetMode="External"/><Relationship Id="rId14" Type="http://schemas.openxmlformats.org/officeDocument/2006/relationships/hyperlink" Target="mailto:loriza1983@gmail.com" TargetMode="External"/><Relationship Id="rId22" Type="http://schemas.openxmlformats.org/officeDocument/2006/relationships/hyperlink" Target="mailto:santosamaya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4"/>
  <sheetViews>
    <sheetView zoomScale="80" zoomScaleNormal="80" workbookViewId="0">
      <selection activeCell="A6" sqref="A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4.42578125" style="152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202" t="s">
        <v>102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C1" s="119">
        <f>COUNTA(C:C)-1</f>
        <v>22</v>
      </c>
    </row>
    <row r="2" spans="1:29" ht="17.25" thickBot="1" x14ac:dyDescent="0.35">
      <c r="A2" s="202" t="s">
        <v>103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206" t="s">
        <v>93</v>
      </c>
      <c r="B3" s="196" t="s">
        <v>91</v>
      </c>
      <c r="C3" s="196" t="s">
        <v>92</v>
      </c>
      <c r="D3" s="196" t="s">
        <v>89</v>
      </c>
      <c r="E3" s="196" t="s">
        <v>90</v>
      </c>
      <c r="F3" s="196" t="s">
        <v>0</v>
      </c>
      <c r="G3" s="196" t="s">
        <v>1</v>
      </c>
      <c r="H3" s="196" t="s">
        <v>2</v>
      </c>
      <c r="I3" s="199" t="s">
        <v>3</v>
      </c>
      <c r="J3" s="199" t="s">
        <v>100</v>
      </c>
      <c r="K3" s="209" t="s">
        <v>4</v>
      </c>
      <c r="L3" s="210"/>
      <c r="M3" s="210"/>
      <c r="N3" s="211"/>
      <c r="O3" s="196" t="s">
        <v>5</v>
      </c>
      <c r="P3" s="196" t="s">
        <v>88</v>
      </c>
      <c r="Q3" s="199" t="s">
        <v>96</v>
      </c>
      <c r="R3" s="199" t="s">
        <v>97</v>
      </c>
      <c r="S3" s="196" t="s">
        <v>6</v>
      </c>
      <c r="T3" s="204" t="s">
        <v>16</v>
      </c>
      <c r="U3" s="204" t="s">
        <v>17</v>
      </c>
      <c r="V3" s="204" t="s">
        <v>18</v>
      </c>
      <c r="W3" s="204" t="s">
        <v>19</v>
      </c>
      <c r="X3" s="204" t="s">
        <v>20</v>
      </c>
      <c r="Y3" s="204" t="s">
        <v>21</v>
      </c>
      <c r="Z3" s="204" t="s">
        <v>22</v>
      </c>
      <c r="AA3" s="199" t="s">
        <v>94</v>
      </c>
    </row>
    <row r="4" spans="1:29" s="1" customFormat="1" ht="15.75" customHeight="1" thickBot="1" x14ac:dyDescent="0.25">
      <c r="A4" s="207"/>
      <c r="B4" s="197"/>
      <c r="C4" s="197"/>
      <c r="D4" s="197"/>
      <c r="E4" s="197"/>
      <c r="F4" s="197"/>
      <c r="G4" s="197"/>
      <c r="H4" s="197"/>
      <c r="I4" s="200"/>
      <c r="J4" s="200"/>
      <c r="K4" s="199" t="s">
        <v>7</v>
      </c>
      <c r="L4" s="121"/>
      <c r="M4" s="121" t="s">
        <v>8</v>
      </c>
      <c r="N4" s="122"/>
      <c r="O4" s="197"/>
      <c r="P4" s="197"/>
      <c r="Q4" s="200"/>
      <c r="R4" s="200"/>
      <c r="S4" s="197"/>
      <c r="T4" s="205"/>
      <c r="U4" s="205"/>
      <c r="V4" s="205"/>
      <c r="W4" s="205"/>
      <c r="X4" s="205"/>
      <c r="Y4" s="205"/>
      <c r="Z4" s="205"/>
      <c r="AA4" s="200"/>
    </row>
    <row r="5" spans="1:29" s="1" customFormat="1" ht="13.5" customHeight="1" thickBot="1" x14ac:dyDescent="0.25">
      <c r="A5" s="208"/>
      <c r="B5" s="198"/>
      <c r="C5" s="198"/>
      <c r="D5" s="198"/>
      <c r="E5" s="198"/>
      <c r="F5" s="198"/>
      <c r="G5" s="198"/>
      <c r="H5" s="198"/>
      <c r="I5" s="201"/>
      <c r="J5" s="201"/>
      <c r="K5" s="201"/>
      <c r="L5" s="122" t="s">
        <v>85</v>
      </c>
      <c r="M5" s="123" t="s">
        <v>86</v>
      </c>
      <c r="N5" s="123" t="s">
        <v>87</v>
      </c>
      <c r="O5" s="198"/>
      <c r="P5" s="198"/>
      <c r="Q5" s="201"/>
      <c r="R5" s="201"/>
      <c r="S5" s="198"/>
      <c r="T5" s="205"/>
      <c r="U5" s="205"/>
      <c r="V5" s="205"/>
      <c r="W5" s="205"/>
      <c r="X5" s="205"/>
      <c r="Y5" s="205"/>
      <c r="Z5" s="205"/>
      <c r="AA5" s="201"/>
    </row>
    <row r="6" spans="1:29" s="2" customFormat="1" ht="57.75" customHeight="1" x14ac:dyDescent="0.2">
      <c r="A6" s="125">
        <v>1</v>
      </c>
      <c r="B6" s="126" t="s">
        <v>98</v>
      </c>
      <c r="C6" s="126">
        <v>91442927</v>
      </c>
      <c r="D6" s="120" t="s">
        <v>104</v>
      </c>
      <c r="E6" s="120" t="s">
        <v>105</v>
      </c>
      <c r="F6" s="120">
        <v>38992920</v>
      </c>
      <c r="G6" s="145" t="s">
        <v>106</v>
      </c>
      <c r="H6" s="120" t="s">
        <v>107</v>
      </c>
      <c r="I6" s="120" t="s">
        <v>109</v>
      </c>
      <c r="J6" s="120" t="s">
        <v>108</v>
      </c>
      <c r="K6" s="120" t="s">
        <v>110</v>
      </c>
      <c r="L6" s="120"/>
      <c r="M6" s="120" t="s">
        <v>111</v>
      </c>
      <c r="N6" s="120" t="s">
        <v>112</v>
      </c>
      <c r="O6" s="120">
        <v>46</v>
      </c>
      <c r="P6" s="120" t="s">
        <v>113</v>
      </c>
      <c r="Q6" s="124"/>
      <c r="R6" s="124"/>
      <c r="S6" s="124"/>
      <c r="T6" s="125"/>
      <c r="U6" s="126"/>
      <c r="V6" s="126"/>
      <c r="W6" s="126"/>
      <c r="X6" s="126"/>
      <c r="Y6" s="126"/>
      <c r="Z6" s="126"/>
      <c r="AA6" s="127"/>
    </row>
    <row r="7" spans="1:29" s="2" customFormat="1" ht="79.5" customHeight="1" x14ac:dyDescent="0.2">
      <c r="A7" s="125">
        <v>2</v>
      </c>
      <c r="B7" s="126" t="s">
        <v>98</v>
      </c>
      <c r="C7" s="120">
        <v>11188987</v>
      </c>
      <c r="D7" s="120" t="s">
        <v>114</v>
      </c>
      <c r="E7" s="120" t="s">
        <v>115</v>
      </c>
      <c r="F7" s="120" t="s">
        <v>116</v>
      </c>
      <c r="G7" s="145" t="s">
        <v>117</v>
      </c>
      <c r="H7" s="120" t="s">
        <v>118</v>
      </c>
      <c r="I7" s="120" t="s">
        <v>119</v>
      </c>
      <c r="J7" s="120" t="s">
        <v>108</v>
      </c>
      <c r="K7" s="120" t="s">
        <v>120</v>
      </c>
      <c r="L7" s="120"/>
      <c r="M7" s="120" t="s">
        <v>121</v>
      </c>
      <c r="N7" s="120" t="s">
        <v>122</v>
      </c>
      <c r="O7" s="120">
        <v>303</v>
      </c>
      <c r="P7" s="120" t="s">
        <v>113</v>
      </c>
      <c r="Q7" s="124"/>
      <c r="R7" s="124"/>
      <c r="S7" s="124"/>
      <c r="T7" s="125"/>
      <c r="U7" s="126"/>
      <c r="V7" s="126"/>
      <c r="W7" s="126"/>
      <c r="X7" s="126"/>
      <c r="Y7" s="126"/>
      <c r="Z7" s="126"/>
      <c r="AA7" s="127"/>
    </row>
    <row r="8" spans="1:29" s="2" customFormat="1" ht="57.75" customHeight="1" x14ac:dyDescent="0.2">
      <c r="A8" s="125">
        <v>3</v>
      </c>
      <c r="B8" s="126" t="s">
        <v>98</v>
      </c>
      <c r="C8" s="120">
        <v>41945366</v>
      </c>
      <c r="D8" s="120" t="s">
        <v>123</v>
      </c>
      <c r="E8" s="120" t="s">
        <v>124</v>
      </c>
      <c r="F8" s="120" t="s">
        <v>125</v>
      </c>
      <c r="G8" s="145" t="s">
        <v>126</v>
      </c>
      <c r="H8" s="120" t="s">
        <v>127</v>
      </c>
      <c r="I8" s="120" t="s">
        <v>109</v>
      </c>
      <c r="J8" s="120" t="s">
        <v>108</v>
      </c>
      <c r="K8" s="120" t="s">
        <v>128</v>
      </c>
      <c r="L8" s="120"/>
      <c r="M8" s="120" t="s">
        <v>129</v>
      </c>
      <c r="N8" s="120" t="s">
        <v>130</v>
      </c>
      <c r="O8" s="120">
        <v>288</v>
      </c>
      <c r="P8" s="120" t="s">
        <v>113</v>
      </c>
      <c r="Q8" s="124"/>
      <c r="R8" s="124"/>
      <c r="S8" s="124"/>
      <c r="T8" s="125"/>
      <c r="U8" s="126"/>
      <c r="V8" s="126"/>
      <c r="W8" s="126"/>
      <c r="X8" s="126"/>
      <c r="Y8" s="126"/>
      <c r="Z8" s="126"/>
      <c r="AA8" s="127"/>
    </row>
    <row r="9" spans="1:29" s="2" customFormat="1" ht="57.75" customHeight="1" x14ac:dyDescent="0.2">
      <c r="A9" s="125">
        <v>4</v>
      </c>
      <c r="B9" s="126" t="s">
        <v>98</v>
      </c>
      <c r="C9" s="120">
        <v>93390299</v>
      </c>
      <c r="D9" s="120" t="s">
        <v>131</v>
      </c>
      <c r="E9" s="120" t="s">
        <v>132</v>
      </c>
      <c r="F9" s="120" t="s">
        <v>133</v>
      </c>
      <c r="G9" s="145" t="s">
        <v>134</v>
      </c>
      <c r="H9" s="120" t="s">
        <v>135</v>
      </c>
      <c r="I9" s="120" t="s">
        <v>136</v>
      </c>
      <c r="J9" s="120" t="s">
        <v>137</v>
      </c>
      <c r="K9" s="120" t="s">
        <v>138</v>
      </c>
      <c r="L9" s="120"/>
      <c r="M9" s="120" t="s">
        <v>139</v>
      </c>
      <c r="N9" s="120" t="s">
        <v>140</v>
      </c>
      <c r="O9" s="120">
        <v>560</v>
      </c>
      <c r="P9" s="120" t="s">
        <v>141</v>
      </c>
      <c r="Q9" s="124" t="s">
        <v>142</v>
      </c>
      <c r="R9" s="124"/>
      <c r="S9" s="124"/>
      <c r="T9" s="125"/>
      <c r="U9" s="126"/>
      <c r="V9" s="126"/>
      <c r="W9" s="126"/>
      <c r="X9" s="126"/>
      <c r="Y9" s="126"/>
      <c r="Z9" s="126"/>
      <c r="AA9" s="127"/>
    </row>
    <row r="10" spans="1:29" s="1" customFormat="1" ht="67.5" customHeight="1" x14ac:dyDescent="0.2">
      <c r="A10" s="125">
        <v>5</v>
      </c>
      <c r="B10" s="126" t="s">
        <v>98</v>
      </c>
      <c r="C10" s="120">
        <v>94523809</v>
      </c>
      <c r="D10" s="120" t="s">
        <v>143</v>
      </c>
      <c r="E10" s="120" t="s">
        <v>144</v>
      </c>
      <c r="F10" s="120" t="s">
        <v>145</v>
      </c>
      <c r="G10" s="145" t="s">
        <v>146</v>
      </c>
      <c r="H10" s="120" t="s">
        <v>147</v>
      </c>
      <c r="I10" s="120" t="s">
        <v>148</v>
      </c>
      <c r="J10" s="120" t="s">
        <v>149</v>
      </c>
      <c r="K10" s="120" t="s">
        <v>150</v>
      </c>
      <c r="L10" s="120"/>
      <c r="M10" s="120" t="s">
        <v>151</v>
      </c>
      <c r="N10" s="120" t="s">
        <v>152</v>
      </c>
      <c r="O10" s="120">
        <v>67</v>
      </c>
      <c r="P10" s="120" t="s">
        <v>141</v>
      </c>
      <c r="Q10" s="124"/>
      <c r="R10" s="124"/>
      <c r="S10" s="124"/>
      <c r="T10" s="128"/>
      <c r="U10" s="129"/>
      <c r="V10" s="129"/>
      <c r="W10" s="129"/>
      <c r="X10" s="129"/>
      <c r="Y10" s="129"/>
      <c r="Z10" s="129"/>
      <c r="AA10" s="130"/>
    </row>
    <row r="11" spans="1:29" s="2" customFormat="1" ht="125.25" customHeight="1" x14ac:dyDescent="0.2">
      <c r="A11" s="125">
        <v>6</v>
      </c>
      <c r="B11" s="126" t="s">
        <v>98</v>
      </c>
      <c r="C11" s="120">
        <v>16280932</v>
      </c>
      <c r="D11" s="120" t="s">
        <v>153</v>
      </c>
      <c r="E11" s="120" t="s">
        <v>154</v>
      </c>
      <c r="F11" s="120" t="s">
        <v>155</v>
      </c>
      <c r="G11" s="145" t="s">
        <v>156</v>
      </c>
      <c r="H11" s="120" t="s">
        <v>157</v>
      </c>
      <c r="I11" s="120" t="s">
        <v>158</v>
      </c>
      <c r="J11" s="120"/>
      <c r="K11" s="120" t="s">
        <v>159</v>
      </c>
      <c r="L11" s="120"/>
      <c r="M11" s="120" t="s">
        <v>160</v>
      </c>
      <c r="N11" s="120" t="s">
        <v>161</v>
      </c>
      <c r="O11" s="120">
        <v>89</v>
      </c>
      <c r="P11" s="120" t="s">
        <v>162</v>
      </c>
      <c r="Q11" s="124"/>
      <c r="R11" s="124"/>
      <c r="S11" s="124"/>
      <c r="T11" s="125"/>
      <c r="U11" s="126"/>
      <c r="V11" s="126"/>
      <c r="W11" s="126"/>
      <c r="X11" s="126"/>
      <c r="Y11" s="126"/>
      <c r="Z11" s="126"/>
      <c r="AA11" s="127"/>
    </row>
    <row r="12" spans="1:29" s="2" customFormat="1" ht="57.75" customHeight="1" x14ac:dyDescent="0.2">
      <c r="A12" s="125">
        <v>7</v>
      </c>
      <c r="B12" s="126" t="s">
        <v>98</v>
      </c>
      <c r="C12" s="120">
        <v>1110468614</v>
      </c>
      <c r="D12" s="120" t="s">
        <v>163</v>
      </c>
      <c r="E12" s="120" t="s">
        <v>164</v>
      </c>
      <c r="F12" s="120" t="s">
        <v>165</v>
      </c>
      <c r="G12" s="145" t="s">
        <v>166</v>
      </c>
      <c r="H12" s="120" t="s">
        <v>167</v>
      </c>
      <c r="I12" s="120" t="s">
        <v>136</v>
      </c>
      <c r="J12" s="120" t="s">
        <v>137</v>
      </c>
      <c r="K12" s="120" t="s">
        <v>168</v>
      </c>
      <c r="L12" s="120"/>
      <c r="M12" s="120" t="s">
        <v>169</v>
      </c>
      <c r="N12" s="120"/>
      <c r="O12" s="120">
        <v>152</v>
      </c>
      <c r="P12" s="120" t="s">
        <v>141</v>
      </c>
      <c r="Q12" s="124"/>
      <c r="R12" s="124"/>
      <c r="S12" s="124"/>
      <c r="T12" s="125"/>
      <c r="U12" s="126"/>
      <c r="V12" s="126"/>
      <c r="W12" s="126"/>
      <c r="X12" s="126"/>
      <c r="Y12" s="126"/>
      <c r="Z12" s="126"/>
      <c r="AA12" s="127"/>
    </row>
    <row r="13" spans="1:29" s="2" customFormat="1" ht="57.75" customHeight="1" x14ac:dyDescent="0.2">
      <c r="A13" s="125">
        <v>8</v>
      </c>
      <c r="B13" s="126" t="s">
        <v>98</v>
      </c>
      <c r="C13" s="120">
        <v>31173703</v>
      </c>
      <c r="D13" s="120" t="s">
        <v>170</v>
      </c>
      <c r="E13" s="120" t="s">
        <v>171</v>
      </c>
      <c r="F13" s="120" t="s">
        <v>172</v>
      </c>
      <c r="G13" s="145" t="s">
        <v>173</v>
      </c>
      <c r="H13" s="120" t="s">
        <v>174</v>
      </c>
      <c r="I13" s="120" t="s">
        <v>101</v>
      </c>
      <c r="J13" s="120" t="s">
        <v>149</v>
      </c>
      <c r="K13" s="120" t="s">
        <v>175</v>
      </c>
      <c r="L13" s="120"/>
      <c r="M13" s="120" t="s">
        <v>176</v>
      </c>
      <c r="N13" s="120"/>
      <c r="O13" s="120">
        <v>40</v>
      </c>
      <c r="P13" s="120" t="s">
        <v>141</v>
      </c>
      <c r="Q13" s="124"/>
      <c r="R13" s="124"/>
      <c r="S13" s="124"/>
      <c r="T13" s="125"/>
      <c r="U13" s="126"/>
      <c r="V13" s="126"/>
      <c r="W13" s="126"/>
      <c r="X13" s="126"/>
      <c r="Y13" s="126"/>
      <c r="Z13" s="126"/>
      <c r="AA13" s="127"/>
    </row>
    <row r="14" spans="1:29" s="2" customFormat="1" ht="57.75" customHeight="1" x14ac:dyDescent="0.2">
      <c r="A14" s="125">
        <v>9</v>
      </c>
      <c r="B14" s="126" t="s">
        <v>98</v>
      </c>
      <c r="C14" s="120">
        <v>14011155</v>
      </c>
      <c r="D14" s="120" t="s">
        <v>177</v>
      </c>
      <c r="E14" s="120" t="s">
        <v>178</v>
      </c>
      <c r="F14" s="120">
        <v>31443943464</v>
      </c>
      <c r="G14" s="145" t="s">
        <v>179</v>
      </c>
      <c r="H14" s="120" t="s">
        <v>180</v>
      </c>
      <c r="I14" s="120" t="s">
        <v>181</v>
      </c>
      <c r="J14" s="120"/>
      <c r="K14" s="120" t="s">
        <v>182</v>
      </c>
      <c r="L14" s="120"/>
      <c r="M14" s="120" t="s">
        <v>183</v>
      </c>
      <c r="N14" s="120"/>
      <c r="O14" s="120">
        <v>30</v>
      </c>
      <c r="P14" s="120" t="s">
        <v>141</v>
      </c>
      <c r="Q14" s="124"/>
      <c r="R14" s="124"/>
      <c r="S14" s="124"/>
      <c r="T14" s="125"/>
      <c r="U14" s="126"/>
      <c r="V14" s="126"/>
      <c r="W14" s="126"/>
      <c r="X14" s="126"/>
      <c r="Y14" s="126"/>
      <c r="Z14" s="126"/>
      <c r="AA14" s="127"/>
    </row>
    <row r="15" spans="1:29" s="1" customFormat="1" ht="57.75" customHeight="1" x14ac:dyDescent="0.2">
      <c r="A15" s="125">
        <v>10</v>
      </c>
      <c r="B15" s="126" t="s">
        <v>98</v>
      </c>
      <c r="C15" s="120">
        <v>16188808</v>
      </c>
      <c r="D15" s="120" t="s">
        <v>184</v>
      </c>
      <c r="E15" s="120" t="s">
        <v>185</v>
      </c>
      <c r="F15" s="120" t="s">
        <v>186</v>
      </c>
      <c r="G15" s="145" t="s">
        <v>187</v>
      </c>
      <c r="H15" s="120" t="s">
        <v>188</v>
      </c>
      <c r="I15" s="120" t="s">
        <v>189</v>
      </c>
      <c r="J15" s="120"/>
      <c r="K15" s="120" t="s">
        <v>190</v>
      </c>
      <c r="L15" s="120" t="s">
        <v>191</v>
      </c>
      <c r="M15" s="120" t="s">
        <v>192</v>
      </c>
      <c r="N15" s="120" t="s">
        <v>122</v>
      </c>
      <c r="O15" s="120">
        <v>296</v>
      </c>
      <c r="P15" s="120" t="s">
        <v>141</v>
      </c>
      <c r="Q15" s="124"/>
      <c r="R15" s="124"/>
      <c r="S15" s="124"/>
      <c r="T15" s="128"/>
      <c r="U15" s="129"/>
      <c r="V15" s="129"/>
      <c r="W15" s="129"/>
      <c r="X15" s="129"/>
      <c r="Y15" s="129"/>
      <c r="Z15" s="129"/>
      <c r="AA15" s="130"/>
    </row>
    <row r="16" spans="1:29" s="2" customFormat="1" ht="57.75" customHeight="1" x14ac:dyDescent="0.2">
      <c r="A16" s="125">
        <v>11</v>
      </c>
      <c r="B16" s="126" t="s">
        <v>98</v>
      </c>
      <c r="C16" s="120">
        <v>52809737</v>
      </c>
      <c r="D16" s="120" t="s">
        <v>193</v>
      </c>
      <c r="E16" s="120" t="s">
        <v>194</v>
      </c>
      <c r="F16" s="120">
        <v>2252296</v>
      </c>
      <c r="G16" s="145" t="s">
        <v>195</v>
      </c>
      <c r="H16" s="120" t="s">
        <v>196</v>
      </c>
      <c r="I16" s="120" t="s">
        <v>197</v>
      </c>
      <c r="J16" s="120"/>
      <c r="K16" s="120" t="s">
        <v>198</v>
      </c>
      <c r="L16" s="120"/>
      <c r="M16" s="120" t="s">
        <v>199</v>
      </c>
      <c r="N16" s="120"/>
      <c r="O16" s="120">
        <v>43</v>
      </c>
      <c r="P16" s="120" t="s">
        <v>141</v>
      </c>
      <c r="Q16" s="124"/>
      <c r="R16" s="124"/>
      <c r="S16" s="124"/>
      <c r="T16" s="125"/>
      <c r="U16" s="126"/>
      <c r="V16" s="126"/>
      <c r="W16" s="126"/>
      <c r="X16" s="126"/>
      <c r="Y16" s="126"/>
      <c r="Z16" s="126"/>
      <c r="AA16" s="127"/>
    </row>
    <row r="17" spans="1:27" s="2" customFormat="1" ht="57.75" customHeight="1" x14ac:dyDescent="0.2">
      <c r="A17" s="125">
        <v>12</v>
      </c>
      <c r="B17" s="126" t="s">
        <v>98</v>
      </c>
      <c r="C17" s="120">
        <v>1299139</v>
      </c>
      <c r="D17" s="120" t="s">
        <v>200</v>
      </c>
      <c r="E17" s="120" t="s">
        <v>201</v>
      </c>
      <c r="F17" s="120">
        <v>27210384</v>
      </c>
      <c r="G17" s="145" t="s">
        <v>202</v>
      </c>
      <c r="H17" s="120" t="s">
        <v>203</v>
      </c>
      <c r="I17" s="120" t="s">
        <v>204</v>
      </c>
      <c r="J17" s="120" t="s">
        <v>205</v>
      </c>
      <c r="K17" s="120" t="s">
        <v>206</v>
      </c>
      <c r="L17" s="120"/>
      <c r="M17" s="120" t="s">
        <v>207</v>
      </c>
      <c r="N17" s="120" t="s">
        <v>208</v>
      </c>
      <c r="O17" s="120">
        <v>229</v>
      </c>
      <c r="P17" s="120" t="s">
        <v>141</v>
      </c>
      <c r="Q17" s="124"/>
      <c r="R17" s="124"/>
      <c r="S17" s="124"/>
      <c r="T17" s="125"/>
      <c r="U17" s="126"/>
      <c r="V17" s="126"/>
      <c r="W17" s="126"/>
      <c r="X17" s="126"/>
      <c r="Y17" s="126"/>
      <c r="Z17" s="126"/>
      <c r="AA17" s="127"/>
    </row>
    <row r="18" spans="1:27" s="2" customFormat="1" ht="57.75" customHeight="1" x14ac:dyDescent="0.2">
      <c r="A18" s="125">
        <v>13</v>
      </c>
      <c r="B18" s="126" t="s">
        <v>98</v>
      </c>
      <c r="C18" s="120">
        <v>75073651</v>
      </c>
      <c r="D18" s="120" t="s">
        <v>209</v>
      </c>
      <c r="E18" s="120" t="s">
        <v>210</v>
      </c>
      <c r="F18" s="120">
        <v>3155909977</v>
      </c>
      <c r="G18" s="145" t="s">
        <v>211</v>
      </c>
      <c r="H18" s="120" t="s">
        <v>212</v>
      </c>
      <c r="I18" s="120"/>
      <c r="J18" s="120"/>
      <c r="K18" s="120" t="s">
        <v>213</v>
      </c>
      <c r="L18" s="120"/>
      <c r="M18" s="120" t="s">
        <v>214</v>
      </c>
      <c r="N18" s="120" t="s">
        <v>215</v>
      </c>
      <c r="O18" s="120">
        <v>216</v>
      </c>
      <c r="P18" s="120" t="s">
        <v>141</v>
      </c>
      <c r="Q18" s="124"/>
      <c r="R18" s="124"/>
      <c r="S18" s="124"/>
      <c r="T18" s="125"/>
      <c r="U18" s="126"/>
      <c r="V18" s="126"/>
      <c r="W18" s="126"/>
      <c r="X18" s="126"/>
      <c r="Y18" s="126"/>
      <c r="Z18" s="126"/>
      <c r="AA18" s="127"/>
    </row>
    <row r="19" spans="1:27" s="2" customFormat="1" ht="57.75" customHeight="1" x14ac:dyDescent="0.2">
      <c r="A19" s="125">
        <v>14</v>
      </c>
      <c r="B19" s="126" t="s">
        <v>98</v>
      </c>
      <c r="C19" s="120">
        <v>38361870</v>
      </c>
      <c r="D19" s="120" t="s">
        <v>216</v>
      </c>
      <c r="E19" s="120" t="s">
        <v>217</v>
      </c>
      <c r="F19" s="120" t="s">
        <v>218</v>
      </c>
      <c r="G19" s="145" t="s">
        <v>219</v>
      </c>
      <c r="H19" s="120" t="s">
        <v>220</v>
      </c>
      <c r="I19" s="120" t="s">
        <v>197</v>
      </c>
      <c r="J19" s="120"/>
      <c r="K19" s="120" t="s">
        <v>221</v>
      </c>
      <c r="L19" s="120"/>
      <c r="M19" s="120" t="s">
        <v>222</v>
      </c>
      <c r="N19" s="120"/>
      <c r="O19" s="120">
        <v>206</v>
      </c>
      <c r="P19" s="120" t="s">
        <v>141</v>
      </c>
      <c r="Q19" s="124"/>
      <c r="R19" s="124"/>
      <c r="S19" s="124"/>
      <c r="T19" s="125"/>
      <c r="U19" s="126"/>
      <c r="V19" s="126"/>
      <c r="W19" s="126"/>
      <c r="X19" s="126"/>
      <c r="Y19" s="126"/>
      <c r="Z19" s="126"/>
      <c r="AA19" s="127"/>
    </row>
    <row r="20" spans="1:27" s="1" customFormat="1" ht="57.75" customHeight="1" x14ac:dyDescent="0.2">
      <c r="A20" s="125">
        <v>15</v>
      </c>
      <c r="B20" s="126" t="s">
        <v>98</v>
      </c>
      <c r="C20" s="120">
        <v>16188907</v>
      </c>
      <c r="D20" s="120" t="s">
        <v>223</v>
      </c>
      <c r="E20" s="120" t="s">
        <v>224</v>
      </c>
      <c r="F20" s="120">
        <v>3112704708</v>
      </c>
      <c r="G20" s="145" t="s">
        <v>225</v>
      </c>
      <c r="H20" s="120" t="s">
        <v>226</v>
      </c>
      <c r="I20" s="120" t="s">
        <v>189</v>
      </c>
      <c r="J20" s="120" t="s">
        <v>227</v>
      </c>
      <c r="K20" s="120" t="s">
        <v>228</v>
      </c>
      <c r="L20" s="120" t="s">
        <v>229</v>
      </c>
      <c r="M20" s="120" t="s">
        <v>230</v>
      </c>
      <c r="N20" s="120"/>
      <c r="O20" s="120">
        <v>56</v>
      </c>
      <c r="P20" s="120" t="s">
        <v>141</v>
      </c>
      <c r="Q20" s="124"/>
      <c r="R20" s="124"/>
      <c r="S20" s="124"/>
      <c r="T20" s="128"/>
      <c r="U20" s="129"/>
      <c r="V20" s="129"/>
      <c r="W20" s="129"/>
      <c r="X20" s="129"/>
      <c r="Y20" s="129"/>
      <c r="Z20" s="129"/>
      <c r="AA20" s="130"/>
    </row>
    <row r="21" spans="1:27" s="2" customFormat="1" ht="57.75" customHeight="1" x14ac:dyDescent="0.2">
      <c r="A21" s="125">
        <v>16</v>
      </c>
      <c r="B21" s="126" t="s">
        <v>98</v>
      </c>
      <c r="C21" s="120">
        <v>10296785</v>
      </c>
      <c r="D21" s="120" t="s">
        <v>231</v>
      </c>
      <c r="E21" s="120" t="s">
        <v>232</v>
      </c>
      <c r="F21" s="120" t="s">
        <v>233</v>
      </c>
      <c r="G21" s="145" t="s">
        <v>234</v>
      </c>
      <c r="H21" s="120" t="s">
        <v>235</v>
      </c>
      <c r="I21" s="120" t="s">
        <v>236</v>
      </c>
      <c r="J21" s="120" t="s">
        <v>237</v>
      </c>
      <c r="K21" s="120" t="s">
        <v>238</v>
      </c>
      <c r="L21" s="120"/>
      <c r="M21" s="120" t="s">
        <v>239</v>
      </c>
      <c r="N21" s="120"/>
      <c r="O21" s="120">
        <v>39</v>
      </c>
      <c r="P21" s="120" t="s">
        <v>162</v>
      </c>
      <c r="Q21" s="124"/>
      <c r="R21" s="124"/>
      <c r="S21" s="124"/>
      <c r="T21" s="125"/>
      <c r="U21" s="126"/>
      <c r="V21" s="126"/>
      <c r="W21" s="126"/>
      <c r="X21" s="126"/>
      <c r="Y21" s="126"/>
      <c r="Z21" s="126"/>
      <c r="AA21" s="127"/>
    </row>
    <row r="22" spans="1:27" s="2" customFormat="1" ht="57.75" customHeight="1" x14ac:dyDescent="0.2">
      <c r="A22" s="125">
        <v>17</v>
      </c>
      <c r="B22" s="126" t="s">
        <v>98</v>
      </c>
      <c r="C22" s="120">
        <v>1123085027</v>
      </c>
      <c r="D22" s="120" t="s">
        <v>240</v>
      </c>
      <c r="E22" s="120" t="s">
        <v>241</v>
      </c>
      <c r="F22" s="120" t="s">
        <v>242</v>
      </c>
      <c r="G22" s="145" t="s">
        <v>243</v>
      </c>
      <c r="H22" s="120" t="s">
        <v>244</v>
      </c>
      <c r="I22" s="120" t="s">
        <v>245</v>
      </c>
      <c r="J22" s="120" t="s">
        <v>246</v>
      </c>
      <c r="K22" s="120" t="s">
        <v>247</v>
      </c>
      <c r="L22" s="120"/>
      <c r="M22" s="120" t="s">
        <v>248</v>
      </c>
      <c r="N22" s="120"/>
      <c r="O22" s="120">
        <v>41</v>
      </c>
      <c r="P22" s="120" t="s">
        <v>141</v>
      </c>
      <c r="Q22" s="124">
        <v>1</v>
      </c>
      <c r="R22" s="124"/>
      <c r="S22" s="124"/>
      <c r="T22" s="125"/>
      <c r="U22" s="126"/>
      <c r="V22" s="126"/>
      <c r="W22" s="126"/>
      <c r="X22" s="126"/>
      <c r="Y22" s="126"/>
      <c r="Z22" s="126"/>
      <c r="AA22" s="127"/>
    </row>
    <row r="23" spans="1:27" s="2" customFormat="1" ht="57.75" customHeight="1" x14ac:dyDescent="0.2">
      <c r="A23" s="125">
        <v>18</v>
      </c>
      <c r="B23" s="126" t="s">
        <v>98</v>
      </c>
      <c r="C23" s="120">
        <v>36755833</v>
      </c>
      <c r="D23" s="120" t="s">
        <v>249</v>
      </c>
      <c r="E23" s="120" t="s">
        <v>250</v>
      </c>
      <c r="F23" s="120" t="s">
        <v>251</v>
      </c>
      <c r="G23" s="145" t="s">
        <v>252</v>
      </c>
      <c r="H23" s="120" t="s">
        <v>253</v>
      </c>
      <c r="I23" s="120" t="s">
        <v>197</v>
      </c>
      <c r="J23" s="120" t="s">
        <v>267</v>
      </c>
      <c r="K23" s="120" t="s">
        <v>254</v>
      </c>
      <c r="L23" s="120"/>
      <c r="M23" s="120" t="s">
        <v>255</v>
      </c>
      <c r="N23" s="120"/>
      <c r="O23" s="120">
        <v>68</v>
      </c>
      <c r="P23" s="120" t="s">
        <v>141</v>
      </c>
      <c r="Q23" s="124"/>
      <c r="R23" s="124"/>
      <c r="S23" s="124"/>
      <c r="T23" s="125"/>
      <c r="U23" s="126"/>
      <c r="V23" s="126"/>
      <c r="W23" s="126"/>
      <c r="X23" s="126"/>
      <c r="Y23" s="126"/>
      <c r="Z23" s="126"/>
      <c r="AA23" s="127"/>
    </row>
    <row r="24" spans="1:27" s="2" customFormat="1" ht="57.75" customHeight="1" x14ac:dyDescent="0.2">
      <c r="A24" s="125">
        <v>19</v>
      </c>
      <c r="B24" s="126" t="s">
        <v>98</v>
      </c>
      <c r="C24" s="120">
        <v>65782899</v>
      </c>
      <c r="D24" s="120" t="s">
        <v>256</v>
      </c>
      <c r="E24" s="120" t="s">
        <v>257</v>
      </c>
      <c r="F24" s="120" t="s">
        <v>258</v>
      </c>
      <c r="G24" s="145" t="s">
        <v>259</v>
      </c>
      <c r="H24" s="120" t="s">
        <v>260</v>
      </c>
      <c r="I24" s="120" t="s">
        <v>136</v>
      </c>
      <c r="J24" s="120" t="s">
        <v>137</v>
      </c>
      <c r="K24" s="120" t="s">
        <v>221</v>
      </c>
      <c r="L24" s="120"/>
      <c r="M24" s="120" t="s">
        <v>261</v>
      </c>
      <c r="N24" s="120"/>
      <c r="O24" s="120">
        <v>71</v>
      </c>
      <c r="P24" s="120" t="s">
        <v>141</v>
      </c>
      <c r="Q24" s="124"/>
      <c r="R24" s="124"/>
      <c r="S24" s="124"/>
      <c r="T24" s="125"/>
      <c r="U24" s="126"/>
      <c r="V24" s="126"/>
      <c r="W24" s="126"/>
      <c r="X24" s="126"/>
      <c r="Y24" s="126"/>
      <c r="Z24" s="126"/>
      <c r="AA24" s="127"/>
    </row>
    <row r="25" spans="1:27" ht="57.75" customHeight="1" x14ac:dyDescent="0.3">
      <c r="A25" s="125">
        <v>20</v>
      </c>
      <c r="B25" s="131" t="s">
        <v>98</v>
      </c>
      <c r="C25" s="132">
        <v>79574949</v>
      </c>
      <c r="D25" s="132" t="s">
        <v>262</v>
      </c>
      <c r="E25" s="133" t="s">
        <v>263</v>
      </c>
      <c r="F25" s="150" t="s">
        <v>264</v>
      </c>
      <c r="G25" s="153" t="s">
        <v>265</v>
      </c>
      <c r="H25" s="133" t="s">
        <v>266</v>
      </c>
      <c r="I25" s="133" t="s">
        <v>197</v>
      </c>
      <c r="J25" s="150" t="s">
        <v>267</v>
      </c>
      <c r="K25" s="150" t="s">
        <v>268</v>
      </c>
      <c r="L25" s="131"/>
      <c r="M25" s="154" t="s">
        <v>269</v>
      </c>
      <c r="N25" s="154" t="s">
        <v>270</v>
      </c>
      <c r="O25" s="131">
        <v>104</v>
      </c>
      <c r="P25" s="131" t="s">
        <v>141</v>
      </c>
      <c r="Q25" s="134"/>
      <c r="R25" s="134"/>
      <c r="S25" s="134"/>
      <c r="T25" s="135"/>
      <c r="U25" s="131"/>
      <c r="V25" s="131"/>
      <c r="W25" s="131"/>
      <c r="X25" s="131"/>
      <c r="Y25" s="131"/>
      <c r="Z25" s="131"/>
      <c r="AA25" s="136"/>
    </row>
    <row r="26" spans="1:27" ht="57.75" customHeight="1" x14ac:dyDescent="0.3">
      <c r="A26" s="125">
        <v>21</v>
      </c>
      <c r="B26" s="131" t="s">
        <v>98</v>
      </c>
      <c r="C26" s="132">
        <v>93376783</v>
      </c>
      <c r="D26" s="132" t="s">
        <v>271</v>
      </c>
      <c r="E26" s="133" t="s">
        <v>272</v>
      </c>
      <c r="F26" s="150" t="s">
        <v>273</v>
      </c>
      <c r="G26" s="153" t="s">
        <v>274</v>
      </c>
      <c r="H26" s="150" t="s">
        <v>275</v>
      </c>
      <c r="I26" s="150" t="s">
        <v>136</v>
      </c>
      <c r="J26" s="133" t="s">
        <v>137</v>
      </c>
      <c r="K26" s="150" t="s">
        <v>276</v>
      </c>
      <c r="L26" s="131"/>
      <c r="M26" s="150" t="s">
        <v>277</v>
      </c>
      <c r="N26" s="131"/>
      <c r="O26" s="131">
        <v>99</v>
      </c>
      <c r="P26" s="131" t="s">
        <v>141</v>
      </c>
      <c r="Q26" s="134"/>
      <c r="R26" s="134"/>
      <c r="S26" s="134"/>
      <c r="T26" s="135"/>
      <c r="U26" s="131"/>
      <c r="V26" s="131"/>
      <c r="W26" s="131"/>
      <c r="X26" s="131"/>
      <c r="Y26" s="131"/>
      <c r="Z26" s="131"/>
      <c r="AA26" s="136"/>
    </row>
    <row r="27" spans="1:27" ht="57.75" customHeight="1" x14ac:dyDescent="0.3">
      <c r="A27" s="125">
        <v>22</v>
      </c>
      <c r="B27" s="131" t="s">
        <v>98</v>
      </c>
      <c r="C27" s="132">
        <v>5829230</v>
      </c>
      <c r="D27" s="132" t="s">
        <v>278</v>
      </c>
      <c r="E27" s="133" t="s">
        <v>279</v>
      </c>
      <c r="F27" s="150" t="s">
        <v>280</v>
      </c>
      <c r="G27" s="153" t="s">
        <v>281</v>
      </c>
      <c r="H27" s="133" t="s">
        <v>282</v>
      </c>
      <c r="I27" s="150" t="s">
        <v>283</v>
      </c>
      <c r="J27" s="133" t="s">
        <v>108</v>
      </c>
      <c r="K27" s="154" t="s">
        <v>284</v>
      </c>
      <c r="L27" s="131" t="s">
        <v>99</v>
      </c>
      <c r="M27" s="154" t="s">
        <v>285</v>
      </c>
      <c r="N27" s="154" t="s">
        <v>286</v>
      </c>
      <c r="O27" s="131">
        <v>294</v>
      </c>
      <c r="P27" s="131" t="s">
        <v>113</v>
      </c>
      <c r="Q27" s="134">
        <v>0</v>
      </c>
      <c r="R27" s="134">
        <v>0</v>
      </c>
      <c r="S27" s="134"/>
      <c r="T27" s="135"/>
      <c r="U27" s="131"/>
      <c r="V27" s="131"/>
      <c r="W27" s="131"/>
      <c r="X27" s="131"/>
      <c r="Y27" s="131"/>
      <c r="Z27" s="131"/>
      <c r="AA27" s="136"/>
    </row>
    <row r="28" spans="1:27" ht="57.75" customHeight="1" x14ac:dyDescent="0.3">
      <c r="A28" s="125">
        <v>24</v>
      </c>
      <c r="B28" s="131"/>
      <c r="C28" s="132"/>
      <c r="D28" s="132"/>
      <c r="E28" s="133"/>
      <c r="F28" s="133"/>
      <c r="G28" s="133"/>
      <c r="H28" s="133"/>
      <c r="I28" s="150"/>
      <c r="J28" s="133"/>
      <c r="K28" s="131"/>
      <c r="L28" s="131"/>
      <c r="M28" s="131"/>
      <c r="N28" s="131"/>
      <c r="O28" s="131"/>
      <c r="P28" s="131"/>
      <c r="Q28" s="134"/>
      <c r="R28" s="134"/>
      <c r="S28" s="134"/>
      <c r="T28" s="135"/>
      <c r="U28" s="131"/>
      <c r="V28" s="131"/>
      <c r="W28" s="131"/>
      <c r="X28" s="131"/>
      <c r="Y28" s="131"/>
      <c r="Z28" s="131"/>
      <c r="AA28" s="136"/>
    </row>
    <row r="29" spans="1:27" ht="57.75" customHeight="1" x14ac:dyDescent="0.3">
      <c r="A29" s="125">
        <v>25</v>
      </c>
      <c r="B29" s="131"/>
      <c r="C29" s="132"/>
      <c r="D29" s="132"/>
      <c r="E29" s="133" t="str">
        <f>TRIM(RIGHT(SUBSTITUTE(E28,"-", REPT("-",LEN(E28))),LEN(E28)))</f>
        <v/>
      </c>
      <c r="F29" s="133"/>
      <c r="G29" s="133"/>
      <c r="H29" s="133"/>
      <c r="I29" s="150"/>
      <c r="J29" s="133"/>
      <c r="K29" s="131"/>
      <c r="L29" s="131"/>
      <c r="M29" s="131"/>
      <c r="N29" s="131"/>
      <c r="O29" s="131"/>
      <c r="P29" s="131"/>
      <c r="Q29" s="134"/>
      <c r="R29" s="134"/>
      <c r="S29" s="134"/>
      <c r="T29" s="135"/>
      <c r="U29" s="131"/>
      <c r="V29" s="131"/>
      <c r="W29" s="131"/>
      <c r="X29" s="131"/>
      <c r="Y29" s="131"/>
      <c r="Z29" s="131"/>
      <c r="AA29" s="136"/>
    </row>
    <row r="30" spans="1:27" ht="57.75" customHeight="1" x14ac:dyDescent="0.3">
      <c r="A30" s="125">
        <v>26</v>
      </c>
      <c r="B30" s="131"/>
      <c r="C30" s="132"/>
      <c r="D30" s="132"/>
      <c r="E30" s="137" t="str">
        <f>RIGHT(E28,1)</f>
        <v/>
      </c>
      <c r="F30" s="133"/>
      <c r="G30" s="133"/>
      <c r="H30" s="133"/>
      <c r="I30" s="150"/>
      <c r="J30" s="133"/>
      <c r="K30" s="131"/>
      <c r="L30" s="131"/>
      <c r="M30" s="131"/>
      <c r="N30" s="131"/>
      <c r="O30" s="131"/>
      <c r="P30" s="131"/>
      <c r="Q30" s="134"/>
      <c r="R30" s="134"/>
      <c r="S30" s="134"/>
      <c r="T30" s="135"/>
      <c r="U30" s="131"/>
      <c r="V30" s="131"/>
      <c r="W30" s="131"/>
      <c r="X30" s="131"/>
      <c r="Y30" s="131"/>
      <c r="Z30" s="131"/>
      <c r="AA30" s="136"/>
    </row>
    <row r="31" spans="1:27" ht="57.75" customHeight="1" x14ac:dyDescent="0.3">
      <c r="A31" s="125">
        <v>27</v>
      </c>
      <c r="B31" s="131"/>
      <c r="C31" s="132"/>
      <c r="D31" s="132"/>
      <c r="E31" s="133"/>
      <c r="F31" s="133"/>
      <c r="G31" s="133"/>
      <c r="H31" s="133"/>
      <c r="I31" s="150"/>
      <c r="J31" s="133"/>
      <c r="K31" s="131"/>
      <c r="L31" s="131"/>
      <c r="M31" s="131"/>
      <c r="N31" s="131"/>
      <c r="O31" s="131"/>
      <c r="P31" s="131"/>
      <c r="Q31" s="134"/>
      <c r="R31" s="134"/>
      <c r="S31" s="134"/>
      <c r="T31" s="135"/>
      <c r="U31" s="131"/>
      <c r="V31" s="131"/>
      <c r="W31" s="131"/>
      <c r="X31" s="131"/>
      <c r="Y31" s="131"/>
      <c r="Z31" s="131"/>
      <c r="AA31" s="136"/>
    </row>
    <row r="32" spans="1:27" ht="57.75" customHeight="1" x14ac:dyDescent="0.3">
      <c r="A32" s="125">
        <v>28</v>
      </c>
      <c r="B32" s="131"/>
      <c r="C32" s="132"/>
      <c r="D32" s="132"/>
      <c r="E32" s="133"/>
      <c r="F32" s="133"/>
      <c r="G32" s="133"/>
      <c r="H32" s="133"/>
      <c r="I32" s="150"/>
      <c r="J32" s="133"/>
      <c r="K32" s="131"/>
      <c r="L32" s="131"/>
      <c r="M32" s="131"/>
      <c r="N32" s="131"/>
      <c r="O32" s="131"/>
      <c r="P32" s="131"/>
      <c r="Q32" s="134"/>
      <c r="R32" s="134"/>
      <c r="S32" s="134"/>
      <c r="T32" s="135"/>
      <c r="U32" s="131"/>
      <c r="V32" s="131"/>
      <c r="W32" s="131"/>
      <c r="X32" s="131"/>
      <c r="Y32" s="131"/>
      <c r="Z32" s="131"/>
      <c r="AA32" s="136"/>
    </row>
    <row r="33" spans="1:27" ht="57.75" customHeight="1" x14ac:dyDescent="0.3">
      <c r="A33" s="125">
        <v>29</v>
      </c>
      <c r="B33" s="131"/>
      <c r="C33" s="132"/>
      <c r="D33" s="132"/>
      <c r="E33" s="133"/>
      <c r="F33" s="133"/>
      <c r="G33" s="133"/>
      <c r="H33" s="133"/>
      <c r="I33" s="150"/>
      <c r="J33" s="133"/>
      <c r="K33" s="131"/>
      <c r="L33" s="131"/>
      <c r="M33" s="131"/>
      <c r="N33" s="131"/>
      <c r="O33" s="131"/>
      <c r="P33" s="131"/>
      <c r="Q33" s="134"/>
      <c r="R33" s="134"/>
      <c r="S33" s="134"/>
      <c r="T33" s="135"/>
      <c r="U33" s="131"/>
      <c r="V33" s="131"/>
      <c r="W33" s="131"/>
      <c r="X33" s="131"/>
      <c r="Y33" s="131"/>
      <c r="Z33" s="131"/>
      <c r="AA33" s="136"/>
    </row>
    <row r="34" spans="1:27" ht="57.75" customHeight="1" x14ac:dyDescent="0.3">
      <c r="A34" s="125">
        <v>30</v>
      </c>
      <c r="B34" s="131"/>
      <c r="C34" s="132"/>
      <c r="D34" s="132"/>
      <c r="E34" s="133"/>
      <c r="F34" s="133"/>
      <c r="G34" s="133"/>
      <c r="H34" s="133"/>
      <c r="I34" s="150"/>
      <c r="J34" s="133"/>
      <c r="K34" s="131"/>
      <c r="L34" s="131"/>
      <c r="M34" s="131"/>
      <c r="N34" s="131"/>
      <c r="O34" s="131"/>
      <c r="P34" s="131"/>
      <c r="Q34" s="134"/>
      <c r="R34" s="134"/>
      <c r="S34" s="134"/>
      <c r="T34" s="135"/>
      <c r="U34" s="131"/>
      <c r="V34" s="131"/>
      <c r="W34" s="131"/>
      <c r="X34" s="131"/>
      <c r="Y34" s="131"/>
      <c r="Z34" s="131"/>
      <c r="AA34" s="136"/>
    </row>
    <row r="35" spans="1:27" ht="57.75" customHeight="1" x14ac:dyDescent="0.3">
      <c r="A35" s="125">
        <v>31</v>
      </c>
      <c r="B35" s="131"/>
      <c r="C35" s="132"/>
      <c r="D35" s="132"/>
      <c r="E35" s="133"/>
      <c r="F35" s="133"/>
      <c r="G35" s="133"/>
      <c r="H35" s="133"/>
      <c r="I35" s="150"/>
      <c r="J35" s="133"/>
      <c r="K35" s="131"/>
      <c r="L35" s="131"/>
      <c r="M35" s="131"/>
      <c r="N35" s="131"/>
      <c r="O35" s="131"/>
      <c r="P35" s="131"/>
      <c r="Q35" s="134"/>
      <c r="R35" s="134"/>
      <c r="S35" s="134"/>
      <c r="T35" s="135"/>
      <c r="U35" s="131"/>
      <c r="V35" s="131"/>
      <c r="W35" s="131"/>
      <c r="X35" s="131"/>
      <c r="Y35" s="131"/>
      <c r="Z35" s="131"/>
      <c r="AA35" s="136"/>
    </row>
    <row r="36" spans="1:27" ht="57.75" customHeight="1" x14ac:dyDescent="0.3">
      <c r="A36" s="125">
        <v>32</v>
      </c>
      <c r="B36" s="131"/>
      <c r="C36" s="132"/>
      <c r="D36" s="132"/>
      <c r="E36" s="133"/>
      <c r="F36" s="133"/>
      <c r="G36" s="133"/>
      <c r="H36" s="133"/>
      <c r="I36" s="150"/>
      <c r="J36" s="133"/>
      <c r="K36" s="131"/>
      <c r="L36" s="131"/>
      <c r="M36" s="131"/>
      <c r="N36" s="131"/>
      <c r="O36" s="131"/>
      <c r="P36" s="131"/>
      <c r="Q36" s="134"/>
      <c r="R36" s="134"/>
      <c r="S36" s="134"/>
      <c r="T36" s="135"/>
      <c r="U36" s="131"/>
      <c r="V36" s="131"/>
      <c r="W36" s="131"/>
      <c r="X36" s="131"/>
      <c r="Y36" s="131"/>
      <c r="Z36" s="131"/>
      <c r="AA36" s="136"/>
    </row>
    <row r="37" spans="1:27" ht="57.75" customHeight="1" x14ac:dyDescent="0.3">
      <c r="A37" s="125">
        <v>33</v>
      </c>
      <c r="B37" s="131"/>
      <c r="C37" s="132"/>
      <c r="D37" s="132"/>
      <c r="E37" s="133"/>
      <c r="F37" s="133"/>
      <c r="G37" s="133"/>
      <c r="H37" s="133"/>
      <c r="I37" s="150"/>
      <c r="J37" s="133"/>
      <c r="K37" s="131"/>
      <c r="L37" s="131"/>
      <c r="M37" s="131"/>
      <c r="N37" s="131"/>
      <c r="O37" s="131"/>
      <c r="P37" s="131"/>
      <c r="Q37" s="134"/>
      <c r="R37" s="134"/>
      <c r="S37" s="134"/>
      <c r="T37" s="135"/>
      <c r="U37" s="131"/>
      <c r="V37" s="131"/>
      <c r="W37" s="131"/>
      <c r="X37" s="131"/>
      <c r="Y37" s="131"/>
      <c r="Z37" s="131"/>
      <c r="AA37" s="136"/>
    </row>
    <row r="38" spans="1:27" ht="57.75" customHeight="1" x14ac:dyDescent="0.3">
      <c r="A38" s="125">
        <v>34</v>
      </c>
      <c r="B38" s="131"/>
      <c r="C38" s="132"/>
      <c r="D38" s="132"/>
      <c r="E38" s="133"/>
      <c r="F38" s="133"/>
      <c r="G38" s="133"/>
      <c r="H38" s="133"/>
      <c r="I38" s="150"/>
      <c r="J38" s="133"/>
      <c r="K38" s="131"/>
      <c r="L38" s="131"/>
      <c r="M38" s="131"/>
      <c r="N38" s="131"/>
      <c r="O38" s="131"/>
      <c r="P38" s="131"/>
      <c r="Q38" s="134"/>
      <c r="R38" s="134"/>
      <c r="S38" s="134"/>
      <c r="T38" s="135"/>
      <c r="U38" s="131"/>
      <c r="V38" s="131"/>
      <c r="W38" s="131"/>
      <c r="X38" s="131"/>
      <c r="Y38" s="131"/>
      <c r="Z38" s="131"/>
      <c r="AA38" s="136"/>
    </row>
    <row r="39" spans="1:27" ht="57.75" customHeight="1" x14ac:dyDescent="0.3">
      <c r="A39" s="125">
        <v>35</v>
      </c>
      <c r="B39" s="131"/>
      <c r="C39" s="132"/>
      <c r="D39" s="132"/>
      <c r="E39" s="133"/>
      <c r="F39" s="133"/>
      <c r="G39" s="133"/>
      <c r="H39" s="133"/>
      <c r="I39" s="150"/>
      <c r="J39" s="133"/>
      <c r="K39" s="131"/>
      <c r="L39" s="131"/>
      <c r="M39" s="131"/>
      <c r="N39" s="131"/>
      <c r="O39" s="131"/>
      <c r="P39" s="131"/>
      <c r="Q39" s="134"/>
      <c r="R39" s="134"/>
      <c r="S39" s="134"/>
      <c r="T39" s="135"/>
      <c r="U39" s="131"/>
      <c r="V39" s="131"/>
      <c r="W39" s="131"/>
      <c r="X39" s="131"/>
      <c r="Y39" s="131"/>
      <c r="Z39" s="131"/>
      <c r="AA39" s="136"/>
    </row>
    <row r="40" spans="1:27" ht="57.75" customHeight="1" x14ac:dyDescent="0.3">
      <c r="A40" s="125">
        <v>36</v>
      </c>
      <c r="B40" s="131"/>
      <c r="C40" s="132"/>
      <c r="D40" s="132"/>
      <c r="E40" s="133"/>
      <c r="F40" s="133"/>
      <c r="G40" s="133"/>
      <c r="H40" s="133"/>
      <c r="I40" s="150"/>
      <c r="J40" s="133"/>
      <c r="K40" s="131"/>
      <c r="L40" s="131"/>
      <c r="M40" s="131"/>
      <c r="N40" s="131"/>
      <c r="O40" s="131"/>
      <c r="P40" s="131"/>
      <c r="Q40" s="134"/>
      <c r="R40" s="134"/>
      <c r="S40" s="134"/>
      <c r="T40" s="135"/>
      <c r="U40" s="131"/>
      <c r="V40" s="131"/>
      <c r="W40" s="131"/>
      <c r="X40" s="131"/>
      <c r="Y40" s="131"/>
      <c r="Z40" s="131"/>
      <c r="AA40" s="136"/>
    </row>
    <row r="41" spans="1:27" ht="57.75" customHeight="1" x14ac:dyDescent="0.3">
      <c r="A41" s="125">
        <v>37</v>
      </c>
      <c r="B41" s="131"/>
      <c r="C41" s="132"/>
      <c r="D41" s="132"/>
      <c r="E41" s="133"/>
      <c r="F41" s="133"/>
      <c r="G41" s="133"/>
      <c r="H41" s="133"/>
      <c r="I41" s="150"/>
      <c r="J41" s="133"/>
      <c r="K41" s="131"/>
      <c r="L41" s="131"/>
      <c r="M41" s="131"/>
      <c r="N41" s="131"/>
      <c r="O41" s="131"/>
      <c r="P41" s="131"/>
      <c r="Q41" s="134"/>
      <c r="R41" s="134"/>
      <c r="S41" s="134"/>
      <c r="T41" s="135"/>
      <c r="U41" s="131"/>
      <c r="V41" s="131"/>
      <c r="W41" s="131"/>
      <c r="X41" s="131"/>
      <c r="Y41" s="131"/>
      <c r="Z41" s="131"/>
      <c r="AA41" s="136"/>
    </row>
    <row r="42" spans="1:27" ht="57.75" customHeight="1" x14ac:dyDescent="0.3">
      <c r="A42" s="125">
        <v>38</v>
      </c>
      <c r="B42" s="131"/>
      <c r="C42" s="132"/>
      <c r="D42" s="132"/>
      <c r="E42" s="133"/>
      <c r="F42" s="133"/>
      <c r="G42" s="133"/>
      <c r="H42" s="133"/>
      <c r="I42" s="150"/>
      <c r="J42" s="133"/>
      <c r="K42" s="131"/>
      <c r="L42" s="131"/>
      <c r="M42" s="131"/>
      <c r="N42" s="131"/>
      <c r="O42" s="131"/>
      <c r="P42" s="131"/>
      <c r="Q42" s="134"/>
      <c r="R42" s="134"/>
      <c r="S42" s="134"/>
      <c r="T42" s="135"/>
      <c r="U42" s="131"/>
      <c r="V42" s="131"/>
      <c r="W42" s="131"/>
      <c r="X42" s="131"/>
      <c r="Y42" s="131"/>
      <c r="Z42" s="131"/>
      <c r="AA42" s="136"/>
    </row>
    <row r="43" spans="1:27" ht="57.75" customHeight="1" x14ac:dyDescent="0.3">
      <c r="A43" s="125">
        <v>39</v>
      </c>
      <c r="B43" s="131"/>
      <c r="C43" s="132"/>
      <c r="D43" s="132"/>
      <c r="E43" s="133"/>
      <c r="F43" s="133"/>
      <c r="G43" s="133"/>
      <c r="H43" s="133"/>
      <c r="I43" s="150"/>
      <c r="J43" s="133"/>
      <c r="K43" s="131"/>
      <c r="L43" s="131"/>
      <c r="M43" s="131"/>
      <c r="N43" s="131"/>
      <c r="O43" s="131"/>
      <c r="P43" s="131"/>
      <c r="Q43" s="134"/>
      <c r="R43" s="134"/>
      <c r="S43" s="134"/>
      <c r="T43" s="135"/>
      <c r="U43" s="131"/>
      <c r="V43" s="131"/>
      <c r="W43" s="131"/>
      <c r="X43" s="131"/>
      <c r="Y43" s="131"/>
      <c r="Z43" s="131"/>
      <c r="AA43" s="136"/>
    </row>
    <row r="44" spans="1:27" ht="57.75" customHeight="1" x14ac:dyDescent="0.3">
      <c r="A44" s="125">
        <v>40</v>
      </c>
      <c r="B44" s="131"/>
      <c r="C44" s="132"/>
      <c r="D44" s="132"/>
      <c r="E44" s="133"/>
      <c r="F44" s="133"/>
      <c r="G44" s="133"/>
      <c r="H44" s="133"/>
      <c r="I44" s="150"/>
      <c r="J44" s="133"/>
      <c r="K44" s="131"/>
      <c r="L44" s="131"/>
      <c r="M44" s="131"/>
      <c r="N44" s="131"/>
      <c r="O44" s="131"/>
      <c r="P44" s="131"/>
      <c r="Q44" s="134"/>
      <c r="R44" s="134"/>
      <c r="S44" s="134"/>
      <c r="T44" s="135"/>
      <c r="U44" s="131"/>
      <c r="V44" s="131"/>
      <c r="W44" s="131"/>
      <c r="X44" s="131"/>
      <c r="Y44" s="131"/>
      <c r="Z44" s="131"/>
      <c r="AA44" s="136"/>
    </row>
    <row r="45" spans="1:27" ht="57.75" customHeight="1" x14ac:dyDescent="0.3">
      <c r="A45" s="125">
        <v>41</v>
      </c>
      <c r="B45" s="131"/>
      <c r="C45" s="132"/>
      <c r="D45" s="132"/>
      <c r="E45" s="133"/>
      <c r="F45" s="133"/>
      <c r="G45" s="133"/>
      <c r="H45" s="133"/>
      <c r="I45" s="150"/>
      <c r="J45" s="133"/>
      <c r="K45" s="131"/>
      <c r="L45" s="131"/>
      <c r="M45" s="131"/>
      <c r="N45" s="131"/>
      <c r="O45" s="131"/>
      <c r="P45" s="131"/>
      <c r="Q45" s="134"/>
      <c r="R45" s="134"/>
      <c r="S45" s="134"/>
      <c r="T45" s="135"/>
      <c r="U45" s="131"/>
      <c r="V45" s="131"/>
      <c r="W45" s="131"/>
      <c r="X45" s="131"/>
      <c r="Y45" s="131"/>
      <c r="Z45" s="131"/>
      <c r="AA45" s="136"/>
    </row>
    <row r="46" spans="1:27" ht="57.75" customHeight="1" x14ac:dyDescent="0.3">
      <c r="A46" s="125">
        <v>42</v>
      </c>
      <c r="B46" s="131"/>
      <c r="C46" s="132"/>
      <c r="D46" s="132"/>
      <c r="E46" s="133"/>
      <c r="F46" s="133"/>
      <c r="G46" s="133"/>
      <c r="H46" s="133"/>
      <c r="I46" s="150"/>
      <c r="J46" s="133"/>
      <c r="K46" s="131"/>
      <c r="L46" s="131"/>
      <c r="M46" s="131"/>
      <c r="N46" s="131"/>
      <c r="O46" s="131"/>
      <c r="P46" s="131"/>
      <c r="Q46" s="134"/>
      <c r="R46" s="134"/>
      <c r="S46" s="134"/>
      <c r="T46" s="135"/>
      <c r="U46" s="131"/>
      <c r="V46" s="131"/>
      <c r="W46" s="131"/>
      <c r="X46" s="131"/>
      <c r="Y46" s="131"/>
      <c r="Z46" s="131"/>
      <c r="AA46" s="136"/>
    </row>
    <row r="47" spans="1:27" ht="57.75" customHeight="1" x14ac:dyDescent="0.3">
      <c r="A47" s="125">
        <v>43</v>
      </c>
      <c r="B47" s="131"/>
      <c r="C47" s="132"/>
      <c r="D47" s="132"/>
      <c r="E47" s="133"/>
      <c r="F47" s="133"/>
      <c r="G47" s="133"/>
      <c r="H47" s="133"/>
      <c r="I47" s="150"/>
      <c r="J47" s="133"/>
      <c r="K47" s="131"/>
      <c r="L47" s="131"/>
      <c r="M47" s="131"/>
      <c r="N47" s="131"/>
      <c r="O47" s="131"/>
      <c r="P47" s="131"/>
      <c r="Q47" s="134"/>
      <c r="R47" s="134"/>
      <c r="S47" s="134"/>
      <c r="T47" s="135"/>
      <c r="U47" s="131"/>
      <c r="V47" s="131"/>
      <c r="W47" s="131"/>
      <c r="X47" s="131"/>
      <c r="Y47" s="131"/>
      <c r="Z47" s="131"/>
      <c r="AA47" s="136"/>
    </row>
    <row r="48" spans="1:27" ht="57.75" customHeight="1" x14ac:dyDescent="0.3">
      <c r="A48" s="125">
        <v>44</v>
      </c>
      <c r="B48" s="131"/>
      <c r="C48" s="132"/>
      <c r="D48" s="132"/>
      <c r="E48" s="133"/>
      <c r="F48" s="133"/>
      <c r="G48" s="133"/>
      <c r="H48" s="133"/>
      <c r="I48" s="150"/>
      <c r="J48" s="133"/>
      <c r="K48" s="131"/>
      <c r="L48" s="131"/>
      <c r="M48" s="131"/>
      <c r="N48" s="131"/>
      <c r="O48" s="131"/>
      <c r="P48" s="131"/>
      <c r="Q48" s="134"/>
      <c r="R48" s="134"/>
      <c r="S48" s="134"/>
      <c r="T48" s="135"/>
      <c r="U48" s="131"/>
      <c r="V48" s="131"/>
      <c r="W48" s="131"/>
      <c r="X48" s="131"/>
      <c r="Y48" s="131"/>
      <c r="Z48" s="131"/>
      <c r="AA48" s="136"/>
    </row>
    <row r="49" spans="1:27" ht="57.75" customHeight="1" x14ac:dyDescent="0.3">
      <c r="A49" s="125">
        <v>45</v>
      </c>
      <c r="B49" s="131"/>
      <c r="C49" s="132"/>
      <c r="D49" s="132"/>
      <c r="E49" s="133"/>
      <c r="F49" s="133"/>
      <c r="G49" s="133"/>
      <c r="H49" s="133"/>
      <c r="I49" s="150"/>
      <c r="J49" s="133"/>
      <c r="K49" s="131"/>
      <c r="L49" s="131"/>
      <c r="M49" s="131"/>
      <c r="N49" s="131"/>
      <c r="O49" s="131"/>
      <c r="P49" s="131"/>
      <c r="Q49" s="134"/>
      <c r="R49" s="134"/>
      <c r="S49" s="134"/>
      <c r="T49" s="135"/>
      <c r="U49" s="131"/>
      <c r="V49" s="131"/>
      <c r="W49" s="131"/>
      <c r="X49" s="131"/>
      <c r="Y49" s="131"/>
      <c r="Z49" s="131"/>
      <c r="AA49" s="136"/>
    </row>
    <row r="50" spans="1:27" ht="57.75" customHeight="1" x14ac:dyDescent="0.3">
      <c r="A50" s="125">
        <v>46</v>
      </c>
      <c r="B50" s="131"/>
      <c r="C50" s="132"/>
      <c r="D50" s="132"/>
      <c r="E50" s="133"/>
      <c r="F50" s="133"/>
      <c r="G50" s="133"/>
      <c r="H50" s="133"/>
      <c r="I50" s="150"/>
      <c r="J50" s="133"/>
      <c r="K50" s="131"/>
      <c r="L50" s="131"/>
      <c r="M50" s="131"/>
      <c r="N50" s="131"/>
      <c r="O50" s="131"/>
      <c r="P50" s="131"/>
      <c r="Q50" s="134"/>
      <c r="R50" s="134"/>
      <c r="S50" s="134"/>
      <c r="T50" s="135"/>
      <c r="U50" s="131"/>
      <c r="V50" s="131"/>
      <c r="W50" s="131"/>
      <c r="X50" s="131"/>
      <c r="Y50" s="131"/>
      <c r="Z50" s="131"/>
      <c r="AA50" s="136"/>
    </row>
    <row r="51" spans="1:27" ht="57.75" customHeight="1" x14ac:dyDescent="0.3">
      <c r="A51" s="125">
        <v>47</v>
      </c>
      <c r="B51" s="131"/>
      <c r="C51" s="132"/>
      <c r="D51" s="132"/>
      <c r="E51" s="133"/>
      <c r="F51" s="133"/>
      <c r="G51" s="133"/>
      <c r="H51" s="133"/>
      <c r="I51" s="150"/>
      <c r="J51" s="133"/>
      <c r="K51" s="131"/>
      <c r="L51" s="131"/>
      <c r="M51" s="131"/>
      <c r="N51" s="131"/>
      <c r="O51" s="131"/>
      <c r="P51" s="131"/>
      <c r="Q51" s="134"/>
      <c r="R51" s="134"/>
      <c r="S51" s="134"/>
      <c r="T51" s="135"/>
      <c r="U51" s="131"/>
      <c r="V51" s="131"/>
      <c r="W51" s="131"/>
      <c r="X51" s="131"/>
      <c r="Y51" s="131"/>
      <c r="Z51" s="131"/>
      <c r="AA51" s="136"/>
    </row>
    <row r="52" spans="1:27" ht="57.75" customHeight="1" x14ac:dyDescent="0.3">
      <c r="A52" s="125">
        <v>48</v>
      </c>
      <c r="B52" s="131"/>
      <c r="C52" s="132"/>
      <c r="D52" s="132"/>
      <c r="E52" s="133"/>
      <c r="F52" s="133"/>
      <c r="G52" s="133"/>
      <c r="H52" s="133"/>
      <c r="I52" s="150"/>
      <c r="J52" s="133"/>
      <c r="K52" s="131"/>
      <c r="L52" s="131"/>
      <c r="M52" s="131"/>
      <c r="N52" s="131"/>
      <c r="O52" s="131"/>
      <c r="P52" s="131"/>
      <c r="Q52" s="134"/>
      <c r="R52" s="134"/>
      <c r="S52" s="134"/>
      <c r="T52" s="135"/>
      <c r="U52" s="131"/>
      <c r="V52" s="131"/>
      <c r="W52" s="131"/>
      <c r="X52" s="131"/>
      <c r="Y52" s="131"/>
      <c r="Z52" s="131"/>
      <c r="AA52" s="136"/>
    </row>
    <row r="53" spans="1:27" ht="57.75" customHeight="1" x14ac:dyDescent="0.3">
      <c r="A53" s="125">
        <v>49</v>
      </c>
      <c r="B53" s="131"/>
      <c r="C53" s="132"/>
      <c r="D53" s="132"/>
      <c r="E53" s="133"/>
      <c r="F53" s="133"/>
      <c r="G53" s="133"/>
      <c r="H53" s="133"/>
      <c r="I53" s="150"/>
      <c r="J53" s="133"/>
      <c r="K53" s="131"/>
      <c r="L53" s="131"/>
      <c r="M53" s="131"/>
      <c r="N53" s="131"/>
      <c r="O53" s="131"/>
      <c r="P53" s="131"/>
      <c r="Q53" s="134"/>
      <c r="R53" s="134"/>
      <c r="S53" s="134"/>
      <c r="T53" s="135"/>
      <c r="U53" s="131"/>
      <c r="V53" s="131"/>
      <c r="W53" s="131"/>
      <c r="X53" s="131"/>
      <c r="Y53" s="131"/>
      <c r="Z53" s="131"/>
      <c r="AA53" s="136"/>
    </row>
    <row r="54" spans="1:27" ht="17.25" thickBot="1" x14ac:dyDescent="0.35">
      <c r="A54" s="138">
        <v>50</v>
      </c>
      <c r="B54" s="139"/>
      <c r="C54" s="140"/>
      <c r="D54" s="140"/>
      <c r="E54" s="141"/>
      <c r="F54" s="141"/>
      <c r="G54" s="141"/>
      <c r="H54" s="141"/>
      <c r="I54" s="151"/>
      <c r="J54" s="141"/>
      <c r="K54" s="139"/>
      <c r="L54" s="139"/>
      <c r="M54" s="139"/>
      <c r="N54" s="139"/>
      <c r="O54" s="139"/>
      <c r="P54" s="139"/>
      <c r="Q54" s="142"/>
      <c r="R54" s="142"/>
      <c r="S54" s="142"/>
      <c r="T54" s="143"/>
      <c r="U54" s="139"/>
      <c r="V54" s="139"/>
      <c r="W54" s="139"/>
      <c r="X54" s="139"/>
      <c r="Y54" s="139"/>
      <c r="Z54" s="139"/>
      <c r="AA54" s="144"/>
    </row>
  </sheetData>
  <autoFilter ref="B3:WWA5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6" r:id="rId1"/>
    <hyperlink ref="G7" r:id="rId2"/>
    <hyperlink ref="G8" r:id="rId3"/>
    <hyperlink ref="G9" r:id="rId4"/>
    <hyperlink ref="G10" r:id="rId5"/>
    <hyperlink ref="G11" r:id="rId6"/>
    <hyperlink ref="G12" r:id="rId7"/>
    <hyperlink ref="G13" r:id="rId8"/>
    <hyperlink ref="G14" r:id="rId9"/>
    <hyperlink ref="G15" r:id="rId10"/>
    <hyperlink ref="G16" r:id="rId11"/>
    <hyperlink ref="G17" r:id="rId12"/>
    <hyperlink ref="G18" r:id="rId13"/>
    <hyperlink ref="G19" r:id="rId14"/>
    <hyperlink ref="G20" r:id="rId15"/>
    <hyperlink ref="G21" r:id="rId16"/>
    <hyperlink ref="G22" r:id="rId17"/>
    <hyperlink ref="G23" r:id="rId18"/>
    <hyperlink ref="G24" r:id="rId19"/>
    <hyperlink ref="G25" r:id="rId20"/>
    <hyperlink ref="G26" r:id="rId21"/>
    <hyperlink ref="G27" r:id="rId22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tabSelected="1" workbookViewId="0">
      <selection activeCell="E4" sqref="E4:E5"/>
    </sheetView>
  </sheetViews>
  <sheetFormatPr baseColWidth="10" defaultRowHeight="15" x14ac:dyDescent="0.25"/>
  <cols>
    <col min="1" max="1" width="4.7109375" style="178" customWidth="1"/>
    <col min="2" max="2" width="25.28515625" customWidth="1"/>
    <col min="3" max="3" width="24.7109375" customWidth="1"/>
    <col min="4" max="4" width="26" bestFit="1" customWidth="1"/>
    <col min="5" max="5" width="33.140625" customWidth="1"/>
    <col min="6" max="6" width="18.85546875" customWidth="1"/>
    <col min="7" max="7" width="17" style="170" customWidth="1"/>
    <col min="8" max="8" width="18" style="170" customWidth="1"/>
    <col min="9" max="9" width="17.28515625" style="170" customWidth="1"/>
    <col min="10" max="10" width="18.28515625" style="170" customWidth="1"/>
    <col min="11" max="11" width="13.7109375" style="170" customWidth="1"/>
    <col min="12" max="12" width="42.42578125" customWidth="1"/>
  </cols>
  <sheetData>
    <row r="1" spans="1:12" ht="18" x14ac:dyDescent="0.25">
      <c r="A1" s="221" t="s">
        <v>317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x14ac:dyDescent="0.25">
      <c r="A2" s="222" t="s">
        <v>328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6.5" thickBot="1" x14ac:dyDescent="0.3">
      <c r="A3" s="168"/>
      <c r="B3" s="166"/>
      <c r="C3" s="166"/>
      <c r="D3" s="166"/>
      <c r="E3" s="166"/>
      <c r="F3" s="166"/>
      <c r="G3" s="169"/>
    </row>
    <row r="4" spans="1:12" ht="16.5" thickBot="1" x14ac:dyDescent="0.3">
      <c r="A4" s="223" t="s">
        <v>287</v>
      </c>
      <c r="B4" s="223" t="s">
        <v>288</v>
      </c>
      <c r="C4" s="223" t="s">
        <v>289</v>
      </c>
      <c r="D4" s="223" t="s">
        <v>290</v>
      </c>
      <c r="E4" s="223" t="s">
        <v>291</v>
      </c>
      <c r="F4" s="225" t="s">
        <v>23</v>
      </c>
      <c r="G4" s="227" t="s">
        <v>318</v>
      </c>
      <c r="H4" s="228"/>
      <c r="I4" s="228"/>
      <c r="J4" s="228"/>
      <c r="K4" s="228"/>
      <c r="L4" s="229"/>
    </row>
    <row r="5" spans="1:12" ht="45.75" thickBot="1" x14ac:dyDescent="0.3">
      <c r="A5" s="224"/>
      <c r="B5" s="224"/>
      <c r="C5" s="224"/>
      <c r="D5" s="224"/>
      <c r="E5" s="224"/>
      <c r="F5" s="226"/>
      <c r="G5" s="171" t="s">
        <v>43</v>
      </c>
      <c r="H5" s="171" t="s">
        <v>319</v>
      </c>
      <c r="I5" s="171" t="s">
        <v>68</v>
      </c>
      <c r="J5" s="171" t="s">
        <v>74</v>
      </c>
      <c r="K5" s="172" t="s">
        <v>320</v>
      </c>
      <c r="L5" s="173" t="s">
        <v>6</v>
      </c>
    </row>
    <row r="6" spans="1:12" ht="39.75" customHeight="1" x14ac:dyDescent="0.25">
      <c r="A6" s="174">
        <v>1</v>
      </c>
      <c r="B6" s="182" t="s">
        <v>306</v>
      </c>
      <c r="C6" s="212" t="s">
        <v>315</v>
      </c>
      <c r="D6" s="215" t="s">
        <v>324</v>
      </c>
      <c r="E6" s="218" t="s">
        <v>325</v>
      </c>
      <c r="F6" s="175">
        <f>'TITO BACA'!O93</f>
        <v>27.66</v>
      </c>
      <c r="G6" s="175">
        <f>'TITO BACA'!O94</f>
        <v>31.333333333333332</v>
      </c>
      <c r="H6" s="176">
        <f>'TITO BACA'!O95</f>
        <v>14</v>
      </c>
      <c r="I6" s="176">
        <f>'TITO BACA'!O96</f>
        <v>13</v>
      </c>
      <c r="J6" s="176">
        <f>'TITO BACA'!O97</f>
        <v>4.4000000000000004</v>
      </c>
      <c r="K6" s="192">
        <f t="shared" ref="K6:K9" si="0">SUM(F6:J6)</f>
        <v>90.393333333333345</v>
      </c>
      <c r="L6" s="188" t="s">
        <v>321</v>
      </c>
    </row>
    <row r="7" spans="1:12" ht="39.75" customHeight="1" x14ac:dyDescent="0.25">
      <c r="A7" s="185">
        <v>2</v>
      </c>
      <c r="B7" s="180" t="s">
        <v>300</v>
      </c>
      <c r="C7" s="213"/>
      <c r="D7" s="216"/>
      <c r="E7" s="219"/>
      <c r="F7" s="155">
        <f>'OSCAR SANTOS'!O93</f>
        <v>24.82</v>
      </c>
      <c r="G7" s="155">
        <f>'OSCAR SANTOS'!O94</f>
        <v>31</v>
      </c>
      <c r="H7" s="181">
        <f>'OSCAR SANTOS'!O95</f>
        <v>13.666666666666666</v>
      </c>
      <c r="I7" s="181">
        <f>'OSCAR SANTOS'!O96</f>
        <v>13</v>
      </c>
      <c r="J7" s="181">
        <f>'OSCAR SANTOS'!O97</f>
        <v>2.5</v>
      </c>
      <c r="K7" s="191">
        <f t="shared" si="0"/>
        <v>84.986666666666665</v>
      </c>
      <c r="L7" s="189" t="s">
        <v>322</v>
      </c>
    </row>
    <row r="8" spans="1:12" ht="39.75" customHeight="1" x14ac:dyDescent="0.25">
      <c r="A8" s="185">
        <v>3</v>
      </c>
      <c r="B8" s="180" t="s">
        <v>293</v>
      </c>
      <c r="C8" s="213"/>
      <c r="D8" s="216"/>
      <c r="E8" s="219"/>
      <c r="F8" s="155">
        <f>'EDGAR VARÓN'!O93</f>
        <v>25.09</v>
      </c>
      <c r="G8" s="155">
        <f>'EDGAR VARÓN'!O94</f>
        <v>28</v>
      </c>
      <c r="H8" s="181">
        <f>'EDGAR VARÓN'!O95</f>
        <v>10.666666666666666</v>
      </c>
      <c r="I8" s="181">
        <f>'EDGAR VARÓN'!O96</f>
        <v>8</v>
      </c>
      <c r="J8" s="181">
        <f>'EDGAR VARÓN'!O97</f>
        <v>4.7</v>
      </c>
      <c r="K8" s="191">
        <f t="shared" si="0"/>
        <v>76.456666666666663</v>
      </c>
      <c r="L8" s="189" t="s">
        <v>322</v>
      </c>
    </row>
    <row r="9" spans="1:12" ht="74.25" customHeight="1" x14ac:dyDescent="0.25">
      <c r="A9" s="185">
        <v>4</v>
      </c>
      <c r="B9" s="180" t="s">
        <v>301</v>
      </c>
      <c r="C9" s="213"/>
      <c r="D9" s="216"/>
      <c r="E9" s="219"/>
      <c r="F9" s="155">
        <f>'LUIS C MARTINEZ'!O93</f>
        <v>20.69</v>
      </c>
      <c r="G9" s="155">
        <f>'LUIS C MARTINEZ'!O94</f>
        <v>0</v>
      </c>
      <c r="H9" s="181">
        <f>'LUIS C MARTINEZ'!O95</f>
        <v>0</v>
      </c>
      <c r="I9" s="181">
        <f>'LUIS C MARTINEZ'!O96</f>
        <v>0</v>
      </c>
      <c r="J9" s="181">
        <f>'LUIS C MARTINEZ'!O97</f>
        <v>4.0999999999999996</v>
      </c>
      <c r="K9" s="191">
        <f t="shared" si="0"/>
        <v>24.79</v>
      </c>
      <c r="L9" s="186" t="s">
        <v>326</v>
      </c>
    </row>
    <row r="10" spans="1:12" s="184" customFormat="1" ht="31.5" customHeight="1" x14ac:dyDescent="0.25">
      <c r="A10" s="185">
        <v>5</v>
      </c>
      <c r="B10" s="156" t="s">
        <v>298</v>
      </c>
      <c r="C10" s="213"/>
      <c r="D10" s="216"/>
      <c r="E10" s="219"/>
      <c r="F10" s="155">
        <v>18.670000000000002</v>
      </c>
      <c r="G10" s="155">
        <f>'LUIS C MARTINEZ'!O95</f>
        <v>0</v>
      </c>
      <c r="H10" s="181">
        <f>'LUIS C MARTINEZ'!O96</f>
        <v>0</v>
      </c>
      <c r="I10" s="181">
        <v>0</v>
      </c>
      <c r="J10" s="181">
        <v>0</v>
      </c>
      <c r="K10" s="191">
        <f t="shared" ref="K10:K16" si="1">SUM(F10:J10)</f>
        <v>18.670000000000002</v>
      </c>
      <c r="L10" s="186" t="s">
        <v>327</v>
      </c>
    </row>
    <row r="11" spans="1:12" ht="31.5" customHeight="1" x14ac:dyDescent="0.25">
      <c r="A11" s="187">
        <v>6</v>
      </c>
      <c r="B11" s="156" t="s">
        <v>292</v>
      </c>
      <c r="C11" s="213"/>
      <c r="D11" s="216"/>
      <c r="E11" s="219"/>
      <c r="F11" s="155">
        <v>15.42</v>
      </c>
      <c r="G11" s="155">
        <v>0</v>
      </c>
      <c r="H11" s="155">
        <v>0</v>
      </c>
      <c r="I11" s="155">
        <v>0</v>
      </c>
      <c r="J11" s="155">
        <v>0</v>
      </c>
      <c r="K11" s="191">
        <f t="shared" si="1"/>
        <v>15.42</v>
      </c>
      <c r="L11" s="186" t="s">
        <v>327</v>
      </c>
    </row>
    <row r="12" spans="1:12" ht="31.5" customHeight="1" x14ac:dyDescent="0.25">
      <c r="A12" s="187">
        <v>7</v>
      </c>
      <c r="B12" s="156" t="s">
        <v>299</v>
      </c>
      <c r="C12" s="213"/>
      <c r="D12" s="216"/>
      <c r="E12" s="219"/>
      <c r="F12" s="155">
        <v>15.28</v>
      </c>
      <c r="G12" s="155">
        <v>0</v>
      </c>
      <c r="H12" s="155">
        <v>0</v>
      </c>
      <c r="I12" s="155">
        <v>0</v>
      </c>
      <c r="J12" s="155">
        <v>0</v>
      </c>
      <c r="K12" s="191">
        <f t="shared" si="1"/>
        <v>15.28</v>
      </c>
      <c r="L12" s="186" t="s">
        <v>327</v>
      </c>
    </row>
    <row r="13" spans="1:12" ht="31.5" customHeight="1" x14ac:dyDescent="0.25">
      <c r="A13" s="187">
        <v>8</v>
      </c>
      <c r="B13" s="156" t="s">
        <v>297</v>
      </c>
      <c r="C13" s="213"/>
      <c r="D13" s="216"/>
      <c r="E13" s="219"/>
      <c r="F13" s="155">
        <v>12.78</v>
      </c>
      <c r="G13" s="155">
        <v>0</v>
      </c>
      <c r="H13" s="155">
        <v>0</v>
      </c>
      <c r="I13" s="155">
        <v>0</v>
      </c>
      <c r="J13" s="155">
        <v>0</v>
      </c>
      <c r="K13" s="191">
        <f t="shared" si="1"/>
        <v>12.78</v>
      </c>
      <c r="L13" s="186" t="s">
        <v>327</v>
      </c>
    </row>
    <row r="14" spans="1:12" ht="31.5" customHeight="1" x14ac:dyDescent="0.25">
      <c r="A14" s="187">
        <v>9</v>
      </c>
      <c r="B14" s="156" t="s">
        <v>295</v>
      </c>
      <c r="C14" s="213"/>
      <c r="D14" s="216"/>
      <c r="E14" s="219"/>
      <c r="F14" s="155">
        <v>12.26</v>
      </c>
      <c r="G14" s="155">
        <v>0</v>
      </c>
      <c r="H14" s="155">
        <v>0</v>
      </c>
      <c r="I14" s="155">
        <v>0</v>
      </c>
      <c r="J14" s="155">
        <v>0</v>
      </c>
      <c r="K14" s="191">
        <f t="shared" si="1"/>
        <v>12.26</v>
      </c>
      <c r="L14" s="186" t="s">
        <v>327</v>
      </c>
    </row>
    <row r="15" spans="1:12" ht="31.5" customHeight="1" x14ac:dyDescent="0.25">
      <c r="A15" s="187">
        <v>10</v>
      </c>
      <c r="B15" s="156" t="s">
        <v>296</v>
      </c>
      <c r="C15" s="213"/>
      <c r="D15" s="216"/>
      <c r="E15" s="219"/>
      <c r="F15" s="155">
        <v>12.18</v>
      </c>
      <c r="G15" s="155">
        <v>0</v>
      </c>
      <c r="H15" s="155">
        <v>0</v>
      </c>
      <c r="I15" s="155">
        <v>0</v>
      </c>
      <c r="J15" s="155">
        <v>0</v>
      </c>
      <c r="K15" s="191">
        <f t="shared" si="1"/>
        <v>12.18</v>
      </c>
      <c r="L15" s="186" t="s">
        <v>327</v>
      </c>
    </row>
    <row r="16" spans="1:12" ht="31.5" customHeight="1" thickBot="1" x14ac:dyDescent="0.3">
      <c r="A16" s="194">
        <v>11</v>
      </c>
      <c r="B16" s="195" t="s">
        <v>294</v>
      </c>
      <c r="C16" s="214"/>
      <c r="D16" s="217"/>
      <c r="E16" s="220"/>
      <c r="F16" s="183">
        <v>11.46</v>
      </c>
      <c r="G16" s="183">
        <v>0</v>
      </c>
      <c r="H16" s="183">
        <v>0</v>
      </c>
      <c r="I16" s="183">
        <v>0</v>
      </c>
      <c r="J16" s="183">
        <v>0</v>
      </c>
      <c r="K16" s="193">
        <f t="shared" si="1"/>
        <v>11.46</v>
      </c>
      <c r="L16" s="190" t="s">
        <v>327</v>
      </c>
    </row>
    <row r="17" spans="1:4" x14ac:dyDescent="0.25">
      <c r="A17" s="179" t="s">
        <v>323</v>
      </c>
      <c r="D17" s="177"/>
    </row>
    <row r="18" spans="1:4" x14ac:dyDescent="0.25">
      <c r="D18" s="177"/>
    </row>
    <row r="19" spans="1:4" x14ac:dyDescent="0.25">
      <c r="D19" s="177"/>
    </row>
    <row r="20" spans="1:4" x14ac:dyDescent="0.25">
      <c r="D20" s="177"/>
    </row>
    <row r="21" spans="1:4" x14ac:dyDescent="0.25">
      <c r="D21" s="177"/>
    </row>
  </sheetData>
  <sheetProtection password="D6E2" sheet="1" objects="1" scenarios="1"/>
  <mergeCells count="12">
    <mergeCell ref="C6:C16"/>
    <mergeCell ref="D6:D16"/>
    <mergeCell ref="E6:E16"/>
    <mergeCell ref="A1:L1"/>
    <mergeCell ref="A2:L2"/>
    <mergeCell ref="A4:A5"/>
    <mergeCell ref="B4:B5"/>
    <mergeCell ref="C4:C5"/>
    <mergeCell ref="D4:D5"/>
    <mergeCell ref="E4:E5"/>
    <mergeCell ref="F4:F5"/>
    <mergeCell ref="G4:L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6" zoomScaleNormal="100" workbookViewId="0">
      <selection activeCell="J79" sqref="J7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0"/>
      <c r="B1" s="231"/>
      <c r="C1" s="231"/>
      <c r="D1" s="231"/>
      <c r="E1" s="232"/>
      <c r="F1" s="239" t="s">
        <v>9</v>
      </c>
      <c r="G1" s="239"/>
      <c r="H1" s="239"/>
      <c r="I1" s="239"/>
      <c r="J1" s="239"/>
      <c r="K1" s="239"/>
      <c r="L1" s="239"/>
      <c r="M1" s="239"/>
      <c r="N1" s="239"/>
      <c r="O1" s="240"/>
    </row>
    <row r="2" spans="1:17" ht="45" customHeight="1" thickBot="1" x14ac:dyDescent="0.3">
      <c r="A2" s="233"/>
      <c r="B2" s="234"/>
      <c r="C2" s="234"/>
      <c r="D2" s="234"/>
      <c r="E2" s="235"/>
      <c r="F2" s="239" t="s">
        <v>10</v>
      </c>
      <c r="G2" s="239"/>
      <c r="H2" s="239"/>
      <c r="I2" s="239"/>
      <c r="J2" s="239"/>
      <c r="K2" s="239"/>
      <c r="L2" s="239"/>
      <c r="M2" s="239"/>
      <c r="N2" s="239"/>
      <c r="O2" s="240"/>
      <c r="Q2" s="147" t="str">
        <f ca="1">MID(CELL("nombrearchivo",'TITO BACA'!E10),FIND("]", CELL("nombrearchivo",'TITO BACA'!E10),1)+1,LEN(CELL("nombrearchivo",'TITO BACA'!E10))-FIND("]",CELL("nombrearchivo",'TITO BACA'!E10),1))</f>
        <v>TITO BACA</v>
      </c>
    </row>
    <row r="3" spans="1:17" ht="19.5" customHeight="1" thickBot="1" x14ac:dyDescent="0.3">
      <c r="A3" s="236"/>
      <c r="B3" s="237"/>
      <c r="C3" s="237"/>
      <c r="D3" s="237"/>
      <c r="E3" s="238"/>
      <c r="F3" s="239" t="s">
        <v>95</v>
      </c>
      <c r="G3" s="239"/>
      <c r="H3" s="239"/>
      <c r="I3" s="239"/>
      <c r="J3" s="239"/>
      <c r="K3" s="239"/>
      <c r="L3" s="239"/>
      <c r="M3" s="239"/>
      <c r="N3" s="239"/>
      <c r="O3" s="240"/>
      <c r="Q3" s="147"/>
    </row>
    <row r="4" spans="1:17" ht="15.75" x14ac:dyDescent="0.25">
      <c r="A4" s="241" t="s">
        <v>11</v>
      </c>
      <c r="B4" s="242"/>
      <c r="C4" s="242"/>
      <c r="D4" s="242"/>
      <c r="E4" s="243" t="str">
        <f>'IA-P 03-1'!AC$2</f>
        <v>PLANTA</v>
      </c>
      <c r="F4" s="243"/>
      <c r="G4" s="243"/>
      <c r="H4" s="148"/>
      <c r="I4" s="148"/>
      <c r="J4" s="148"/>
      <c r="K4" s="148"/>
      <c r="L4" s="148"/>
      <c r="M4" s="148"/>
      <c r="N4" s="148"/>
      <c r="O4" s="149"/>
    </row>
    <row r="5" spans="1:17" ht="15.75" x14ac:dyDescent="0.25">
      <c r="A5" s="246" t="s">
        <v>12</v>
      </c>
      <c r="B5" s="247"/>
      <c r="C5" s="247"/>
      <c r="D5" s="247"/>
      <c r="E5" s="248" t="str">
        <f>'IA-P 03-1'!A$2</f>
        <v>IA-P-03-1</v>
      </c>
      <c r="F5" s="248"/>
      <c r="G5" s="248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46" t="s">
        <v>13</v>
      </c>
      <c r="B6" s="247"/>
      <c r="C6" s="247"/>
      <c r="D6" s="247"/>
      <c r="E6" s="7" t="str">
        <f>'IA-P 03-1'!A$1</f>
        <v xml:space="preserve">INGENIERIA AGRONOMICA 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49" t="s">
        <v>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</row>
    <row r="9" spans="1:17" ht="15" customHeight="1" x14ac:dyDescent="0.25">
      <c r="A9" s="252" t="s">
        <v>15</v>
      </c>
      <c r="B9" s="253"/>
      <c r="C9" s="256" t="s">
        <v>16</v>
      </c>
      <c r="D9" s="159"/>
      <c r="E9" s="258" t="s">
        <v>17</v>
      </c>
      <c r="F9" s="259"/>
      <c r="G9" s="258" t="s">
        <v>18</v>
      </c>
      <c r="H9" s="259"/>
      <c r="I9" s="261" t="s">
        <v>19</v>
      </c>
      <c r="J9" s="261" t="s">
        <v>20</v>
      </c>
      <c r="K9" s="261" t="s">
        <v>21</v>
      </c>
      <c r="L9" s="263" t="s">
        <v>22</v>
      </c>
      <c r="M9" s="265"/>
      <c r="N9" s="265"/>
      <c r="O9" s="267" t="s">
        <v>23</v>
      </c>
    </row>
    <row r="10" spans="1:17" ht="31.5" customHeight="1" thickBot="1" x14ac:dyDescent="0.3">
      <c r="A10" s="254"/>
      <c r="B10" s="255"/>
      <c r="C10" s="257"/>
      <c r="D10" s="163"/>
      <c r="E10" s="257"/>
      <c r="F10" s="260"/>
      <c r="G10" s="257"/>
      <c r="H10" s="260"/>
      <c r="I10" s="262"/>
      <c r="J10" s="262"/>
      <c r="K10" s="262"/>
      <c r="L10" s="264"/>
      <c r="M10" s="266"/>
      <c r="N10" s="266"/>
      <c r="O10" s="268"/>
    </row>
    <row r="11" spans="1:17" ht="44.25" customHeight="1" thickBot="1" x14ac:dyDescent="0.3">
      <c r="A11" s="288" t="s">
        <v>306</v>
      </c>
      <c r="B11" s="289"/>
      <c r="C11" s="164">
        <f>O15</f>
        <v>4</v>
      </c>
      <c r="D11" s="165"/>
      <c r="E11" s="244">
        <f>O17</f>
        <v>0</v>
      </c>
      <c r="F11" s="245"/>
      <c r="G11" s="244">
        <f>O19</f>
        <v>3</v>
      </c>
      <c r="H11" s="245"/>
      <c r="I11" s="19">
        <f>O21</f>
        <v>3</v>
      </c>
      <c r="J11" s="19">
        <f>O28</f>
        <v>2.66</v>
      </c>
      <c r="K11" s="19">
        <f>O33</f>
        <v>5</v>
      </c>
      <c r="L11" s="20">
        <f>O38</f>
        <v>10</v>
      </c>
      <c r="M11" s="21"/>
      <c r="N11" s="21"/>
      <c r="O11" s="22">
        <f>IF( SUM(C11:L11)&lt;=30,SUM(C11:L11),"EXCEDE LOS 30 PUNTOS")</f>
        <v>27.66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93" t="s">
        <v>24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5"/>
      <c r="O13" s="25" t="s">
        <v>25</v>
      </c>
    </row>
    <row r="14" spans="1:17" ht="24" thickBot="1" x14ac:dyDescent="0.3">
      <c r="A14" s="279" t="s">
        <v>26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1"/>
      <c r="N14" s="7"/>
      <c r="O14" s="24"/>
    </row>
    <row r="15" spans="1:17" ht="31.5" customHeight="1" thickBot="1" x14ac:dyDescent="0.3">
      <c r="A15" s="282" t="s">
        <v>27</v>
      </c>
      <c r="B15" s="283"/>
      <c r="C15" s="26"/>
      <c r="D15" s="284" t="s">
        <v>206</v>
      </c>
      <c r="E15" s="285"/>
      <c r="F15" s="285"/>
      <c r="G15" s="285"/>
      <c r="H15" s="285"/>
      <c r="I15" s="285"/>
      <c r="J15" s="285"/>
      <c r="K15" s="285"/>
      <c r="L15" s="285"/>
      <c r="M15" s="286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69" t="s">
        <v>28</v>
      </c>
      <c r="B17" s="270"/>
      <c r="C17" s="7"/>
      <c r="D17" s="32"/>
      <c r="E17" s="287"/>
      <c r="F17" s="271"/>
      <c r="G17" s="271"/>
      <c r="H17" s="271"/>
      <c r="I17" s="271"/>
      <c r="J17" s="271"/>
      <c r="K17" s="271"/>
      <c r="L17" s="271"/>
      <c r="M17" s="272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69" t="s">
        <v>29</v>
      </c>
      <c r="B19" s="270"/>
      <c r="C19" s="26"/>
      <c r="D19" s="158"/>
      <c r="E19" s="271" t="s">
        <v>207</v>
      </c>
      <c r="F19" s="271"/>
      <c r="G19" s="271"/>
      <c r="H19" s="271"/>
      <c r="I19" s="271"/>
      <c r="J19" s="271"/>
      <c r="K19" s="271"/>
      <c r="L19" s="271"/>
      <c r="M19" s="272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69" t="s">
        <v>30</v>
      </c>
      <c r="B21" s="270"/>
      <c r="C21" s="26"/>
      <c r="D21" s="273" t="s">
        <v>208</v>
      </c>
      <c r="E21" s="274"/>
      <c r="F21" s="274"/>
      <c r="G21" s="274"/>
      <c r="H21" s="274"/>
      <c r="I21" s="274"/>
      <c r="J21" s="274"/>
      <c r="K21" s="274"/>
      <c r="L21" s="274"/>
      <c r="M21" s="275"/>
      <c r="N21" s="27"/>
      <c r="O21" s="28">
        <v>3</v>
      </c>
    </row>
    <row r="22" spans="1:18" ht="16.5" thickBot="1" x14ac:dyDescent="0.3">
      <c r="A22" s="34"/>
      <c r="B22" s="35"/>
      <c r="C22" s="15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57"/>
      <c r="O22" s="38"/>
    </row>
    <row r="23" spans="1:18" ht="19.5" thickTop="1" thickBot="1" x14ac:dyDescent="0.3">
      <c r="A23" s="276" t="s">
        <v>31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8"/>
      <c r="N23" s="7"/>
      <c r="O23" s="146">
        <f>IF( SUM(O15:O21)&lt;=10,SUM(O15:O21),"EXCEDE LOS 10 PUNTOS VALIDOS")</f>
        <v>10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79" t="s">
        <v>32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1"/>
      <c r="N25" s="7"/>
      <c r="O25" s="38"/>
    </row>
    <row r="26" spans="1:18" ht="105" customHeight="1" thickBot="1" x14ac:dyDescent="0.3">
      <c r="A26" s="282" t="s">
        <v>33</v>
      </c>
      <c r="B26" s="283"/>
      <c r="C26" s="26"/>
      <c r="D26" s="284" t="s">
        <v>307</v>
      </c>
      <c r="E26" s="285"/>
      <c r="F26" s="285"/>
      <c r="G26" s="285"/>
      <c r="H26" s="285"/>
      <c r="I26" s="285"/>
      <c r="J26" s="285"/>
      <c r="K26" s="285"/>
      <c r="L26" s="285"/>
      <c r="M26" s="286"/>
      <c r="N26" s="27"/>
      <c r="O26" s="28">
        <v>2.66</v>
      </c>
      <c r="Q26" s="41"/>
      <c r="R26" s="41"/>
    </row>
    <row r="27" spans="1:18" ht="16.5" thickBot="1" x14ac:dyDescent="0.3">
      <c r="A27" s="34"/>
      <c r="B27" s="35"/>
      <c r="C27" s="15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57"/>
      <c r="O27" s="38"/>
    </row>
    <row r="28" spans="1:18" ht="19.5" thickTop="1" thickBot="1" x14ac:dyDescent="0.3">
      <c r="A28" s="276" t="s">
        <v>34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8"/>
      <c r="N28" s="157"/>
      <c r="O28" s="146">
        <f>IF(O26&lt;=5,O26,"EXCEDE LOS 5 PUNTOS PERMITIDOS")</f>
        <v>2.66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79" t="s">
        <v>35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1"/>
      <c r="N30" s="43"/>
      <c r="O30" s="38"/>
    </row>
    <row r="31" spans="1:18" ht="104.25" customHeight="1" thickBot="1" x14ac:dyDescent="0.3">
      <c r="A31" s="282" t="s">
        <v>36</v>
      </c>
      <c r="B31" s="283"/>
      <c r="C31" s="26"/>
      <c r="D31" s="284" t="s">
        <v>308</v>
      </c>
      <c r="E31" s="285"/>
      <c r="F31" s="285"/>
      <c r="G31" s="285"/>
      <c r="H31" s="285"/>
      <c r="I31" s="285"/>
      <c r="J31" s="285"/>
      <c r="K31" s="285"/>
      <c r="L31" s="285"/>
      <c r="M31" s="286"/>
      <c r="N31" s="27"/>
      <c r="O31" s="28">
        <v>5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76" t="s">
        <v>37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8"/>
      <c r="N33" s="157"/>
      <c r="O33" s="146">
        <f>IF(O31&lt;=5,O31,"EXCEDE LOS 5 PUNTOS PERMITIDOS")</f>
        <v>5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79" t="s">
        <v>38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1"/>
      <c r="N35" s="7"/>
      <c r="O35" s="38"/>
    </row>
    <row r="36" spans="1:15" ht="105" customHeight="1" thickBot="1" x14ac:dyDescent="0.3">
      <c r="A36" s="269" t="s">
        <v>39</v>
      </c>
      <c r="B36" s="270"/>
      <c r="C36" s="26"/>
      <c r="D36" s="284" t="s">
        <v>309</v>
      </c>
      <c r="E36" s="285"/>
      <c r="F36" s="285"/>
      <c r="G36" s="285"/>
      <c r="H36" s="285"/>
      <c r="I36" s="285"/>
      <c r="J36" s="285"/>
      <c r="K36" s="285"/>
      <c r="L36" s="285"/>
      <c r="M36" s="286"/>
      <c r="N36" s="27"/>
      <c r="O36" s="28">
        <v>10</v>
      </c>
    </row>
    <row r="37" spans="1:15" ht="16.5" thickBot="1" x14ac:dyDescent="0.3">
      <c r="A37" s="34"/>
      <c r="B37" s="35"/>
      <c r="C37" s="15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57"/>
      <c r="O37" s="38"/>
    </row>
    <row r="38" spans="1:15" ht="19.5" thickTop="1" thickBot="1" x14ac:dyDescent="0.3">
      <c r="A38" s="276" t="s">
        <v>40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8"/>
      <c r="N38" s="157"/>
      <c r="O38" s="146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0" t="s">
        <v>23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2"/>
      <c r="N41" s="46"/>
      <c r="O41" s="47">
        <f>IF((O23+O28+O33+O38)&lt;=30,(O23+O28+O33+O38),"ERROR EXCEDE LOS 30 PUNTOS")</f>
        <v>27.66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49" t="s">
        <v>42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1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5.25" customHeight="1" thickBot="1" x14ac:dyDescent="0.3">
      <c r="A58" s="296" t="s">
        <v>43</v>
      </c>
      <c r="B58" s="297"/>
      <c r="C58" s="297"/>
      <c r="D58" s="297"/>
      <c r="E58" s="297"/>
      <c r="F58" s="299"/>
      <c r="G58" s="299"/>
      <c r="H58" s="300"/>
      <c r="I58" s="51" t="s">
        <v>44</v>
      </c>
      <c r="J58" s="52" t="s">
        <v>45</v>
      </c>
      <c r="K58" s="160" t="s">
        <v>46</v>
      </c>
      <c r="L58" s="54" t="s">
        <v>47</v>
      </c>
      <c r="M58" s="161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01" t="s">
        <v>49</v>
      </c>
      <c r="C59" s="301"/>
      <c r="D59" s="301"/>
      <c r="E59" s="301"/>
      <c r="F59" s="302"/>
      <c r="G59" s="302"/>
      <c r="H59" s="302"/>
      <c r="I59" s="57" t="s">
        <v>50</v>
      </c>
      <c r="J59" s="58">
        <v>2</v>
      </c>
      <c r="K59" s="58">
        <v>2</v>
      </c>
      <c r="L59" s="59">
        <v>2</v>
      </c>
      <c r="M59" s="43"/>
      <c r="N59" s="43"/>
      <c r="O59" s="60">
        <f>J59+K59+L59</f>
        <v>6</v>
      </c>
    </row>
    <row r="60" spans="1:15" ht="16.5" thickTop="1" thickBot="1" x14ac:dyDescent="0.3">
      <c r="A60" s="61">
        <v>2</v>
      </c>
      <c r="B60" s="303" t="s">
        <v>51</v>
      </c>
      <c r="C60" s="304"/>
      <c r="D60" s="304"/>
      <c r="E60" s="304"/>
      <c r="F60" s="305"/>
      <c r="G60" s="305"/>
      <c r="H60" s="305"/>
      <c r="I60" s="62" t="s">
        <v>50</v>
      </c>
      <c r="J60" s="63">
        <v>2</v>
      </c>
      <c r="K60" s="63">
        <v>2</v>
      </c>
      <c r="L60" s="64">
        <v>2</v>
      </c>
      <c r="M60" s="43"/>
      <c r="N60" s="43"/>
      <c r="O60" s="60">
        <f t="shared" ref="O60:O65" si="0">J60+K60+L60</f>
        <v>6</v>
      </c>
    </row>
    <row r="61" spans="1:15" ht="41.25" customHeight="1" thickTop="1" thickBot="1" x14ac:dyDescent="0.3">
      <c r="A61" s="61">
        <v>3</v>
      </c>
      <c r="B61" s="304" t="s">
        <v>52</v>
      </c>
      <c r="C61" s="304"/>
      <c r="D61" s="304"/>
      <c r="E61" s="304"/>
      <c r="F61" s="305"/>
      <c r="G61" s="305"/>
      <c r="H61" s="305"/>
      <c r="I61" s="62" t="s">
        <v>53</v>
      </c>
      <c r="J61" s="63">
        <v>7</v>
      </c>
      <c r="K61" s="63">
        <v>7</v>
      </c>
      <c r="L61" s="64">
        <v>5</v>
      </c>
      <c r="M61" s="43"/>
      <c r="N61" s="43"/>
      <c r="O61" s="60">
        <f t="shared" si="0"/>
        <v>19</v>
      </c>
    </row>
    <row r="62" spans="1:15" ht="39" customHeight="1" thickTop="1" thickBot="1" x14ac:dyDescent="0.3">
      <c r="A62" s="61">
        <v>4</v>
      </c>
      <c r="B62" s="304" t="s">
        <v>54</v>
      </c>
      <c r="C62" s="304"/>
      <c r="D62" s="304"/>
      <c r="E62" s="304"/>
      <c r="F62" s="305"/>
      <c r="G62" s="305"/>
      <c r="H62" s="305"/>
      <c r="I62" s="62" t="s">
        <v>53</v>
      </c>
      <c r="J62" s="63">
        <v>7</v>
      </c>
      <c r="K62" s="63">
        <v>6</v>
      </c>
      <c r="L62" s="64">
        <v>5</v>
      </c>
      <c r="M62" s="43"/>
      <c r="N62" s="43"/>
      <c r="O62" s="60">
        <f t="shared" si="0"/>
        <v>18</v>
      </c>
    </row>
    <row r="63" spans="1:15" ht="31.5" customHeight="1" thickTop="1" thickBot="1" x14ac:dyDescent="0.3">
      <c r="A63" s="61">
        <v>5</v>
      </c>
      <c r="B63" s="304" t="s">
        <v>55</v>
      </c>
      <c r="C63" s="304"/>
      <c r="D63" s="304"/>
      <c r="E63" s="304"/>
      <c r="F63" s="305"/>
      <c r="G63" s="305"/>
      <c r="H63" s="305"/>
      <c r="I63" s="62" t="s">
        <v>53</v>
      </c>
      <c r="J63" s="63">
        <v>6</v>
      </c>
      <c r="K63" s="63">
        <v>6</v>
      </c>
      <c r="L63" s="64">
        <v>5</v>
      </c>
      <c r="M63" s="43"/>
      <c r="N63" s="43"/>
      <c r="O63" s="60">
        <f t="shared" si="0"/>
        <v>17</v>
      </c>
    </row>
    <row r="64" spans="1:15" ht="41.25" customHeight="1" thickTop="1" thickBot="1" x14ac:dyDescent="0.3">
      <c r="A64" s="61">
        <v>6</v>
      </c>
      <c r="B64" s="304" t="s">
        <v>56</v>
      </c>
      <c r="C64" s="304"/>
      <c r="D64" s="304"/>
      <c r="E64" s="304"/>
      <c r="F64" s="305"/>
      <c r="G64" s="305"/>
      <c r="H64" s="305"/>
      <c r="I64" s="62" t="s">
        <v>57</v>
      </c>
      <c r="J64" s="63">
        <v>5</v>
      </c>
      <c r="K64" s="63">
        <v>5</v>
      </c>
      <c r="L64" s="64">
        <v>4</v>
      </c>
      <c r="M64" s="43"/>
      <c r="N64" s="43"/>
      <c r="O64" s="60">
        <f t="shared" si="0"/>
        <v>14</v>
      </c>
    </row>
    <row r="65" spans="1:15" ht="44.25" customHeight="1" thickTop="1" thickBot="1" x14ac:dyDescent="0.3">
      <c r="A65" s="65">
        <v>7</v>
      </c>
      <c r="B65" s="306" t="s">
        <v>58</v>
      </c>
      <c r="C65" s="306"/>
      <c r="D65" s="306"/>
      <c r="E65" s="306"/>
      <c r="F65" s="307"/>
      <c r="G65" s="307"/>
      <c r="H65" s="307"/>
      <c r="I65" s="66" t="s">
        <v>57</v>
      </c>
      <c r="J65" s="67">
        <v>5</v>
      </c>
      <c r="K65" s="67">
        <v>5</v>
      </c>
      <c r="L65" s="68">
        <v>4</v>
      </c>
      <c r="M65" s="43"/>
      <c r="N65" s="43"/>
      <c r="O65" s="60">
        <f t="shared" si="0"/>
        <v>14</v>
      </c>
    </row>
    <row r="66" spans="1:15" ht="16.5" thickBot="1" x14ac:dyDescent="0.3">
      <c r="A66" s="308" t="s">
        <v>59</v>
      </c>
      <c r="B66" s="309"/>
      <c r="C66" s="309"/>
      <c r="D66" s="309"/>
      <c r="E66" s="309"/>
      <c r="F66" s="309"/>
      <c r="G66" s="309"/>
      <c r="H66" s="309"/>
      <c r="I66" s="310"/>
      <c r="J66" s="69">
        <f>SUM(J59:J65)</f>
        <v>34</v>
      </c>
      <c r="K66" s="70">
        <f>SUM(K59:K65)</f>
        <v>33</v>
      </c>
      <c r="L66" s="71">
        <f>SUM(L59:L65)</f>
        <v>27</v>
      </c>
      <c r="M66" s="72"/>
      <c r="N66" s="43"/>
      <c r="O66" s="73">
        <f>SUM(O59:O65)</f>
        <v>94</v>
      </c>
    </row>
    <row r="67" spans="1:15" ht="19.5" thickTop="1" thickBot="1" x14ac:dyDescent="0.3">
      <c r="A67" s="311" t="s">
        <v>60</v>
      </c>
      <c r="B67" s="312"/>
      <c r="C67" s="312"/>
      <c r="D67" s="312"/>
      <c r="E67" s="312"/>
      <c r="F67" s="312"/>
      <c r="G67" s="312"/>
      <c r="H67" s="312"/>
      <c r="I67" s="312"/>
      <c r="J67" s="313"/>
      <c r="K67" s="313"/>
      <c r="L67" s="314"/>
      <c r="M67" s="7"/>
      <c r="N67" s="74"/>
      <c r="O67" s="75">
        <f>O66/3</f>
        <v>31.333333333333332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4.5" customHeight="1" thickBot="1" x14ac:dyDescent="0.3">
      <c r="A69" s="296" t="s">
        <v>61</v>
      </c>
      <c r="B69" s="297"/>
      <c r="C69" s="297"/>
      <c r="D69" s="297"/>
      <c r="E69" s="297"/>
      <c r="F69" s="297"/>
      <c r="G69" s="297"/>
      <c r="H69" s="298"/>
      <c r="I69" s="76" t="s">
        <v>44</v>
      </c>
      <c r="J69" s="52" t="s">
        <v>45</v>
      </c>
      <c r="K69" s="160" t="s">
        <v>46</v>
      </c>
      <c r="L69" s="54" t="s">
        <v>47</v>
      </c>
      <c r="M69" s="161"/>
      <c r="N69" s="7"/>
      <c r="O69" s="55" t="s">
        <v>48</v>
      </c>
    </row>
    <row r="70" spans="1:15" ht="17.25" thickTop="1" thickBot="1" x14ac:dyDescent="0.3">
      <c r="A70" s="56">
        <v>1</v>
      </c>
      <c r="B70" s="318" t="s">
        <v>62</v>
      </c>
      <c r="C70" s="318"/>
      <c r="D70" s="318"/>
      <c r="E70" s="318"/>
      <c r="F70" s="302"/>
      <c r="G70" s="302"/>
      <c r="H70" s="302"/>
      <c r="I70" s="77" t="s">
        <v>63</v>
      </c>
      <c r="J70" s="78">
        <v>5</v>
      </c>
      <c r="K70" s="78">
        <v>5</v>
      </c>
      <c r="L70" s="79">
        <v>4</v>
      </c>
      <c r="M70" s="80"/>
      <c r="N70" s="43"/>
      <c r="O70" s="60">
        <f>J70+K70+L70</f>
        <v>14</v>
      </c>
    </row>
    <row r="71" spans="1:15" ht="32.25" customHeight="1" thickTop="1" thickBot="1" x14ac:dyDescent="0.3">
      <c r="A71" s="61">
        <v>2</v>
      </c>
      <c r="B71" s="303" t="s">
        <v>64</v>
      </c>
      <c r="C71" s="303"/>
      <c r="D71" s="303"/>
      <c r="E71" s="303"/>
      <c r="F71" s="305"/>
      <c r="G71" s="305"/>
      <c r="H71" s="305"/>
      <c r="I71" s="81" t="s">
        <v>63</v>
      </c>
      <c r="J71" s="82">
        <v>5</v>
      </c>
      <c r="K71" s="82">
        <v>5</v>
      </c>
      <c r="L71" s="83">
        <v>5</v>
      </c>
      <c r="M71" s="80"/>
      <c r="N71" s="43"/>
      <c r="O71" s="60">
        <f>J71+K71+L71</f>
        <v>15</v>
      </c>
    </row>
    <row r="72" spans="1:15" ht="17.25" thickTop="1" thickBot="1" x14ac:dyDescent="0.3">
      <c r="A72" s="65">
        <v>3</v>
      </c>
      <c r="B72" s="319" t="s">
        <v>65</v>
      </c>
      <c r="C72" s="319"/>
      <c r="D72" s="319"/>
      <c r="E72" s="319"/>
      <c r="F72" s="307"/>
      <c r="G72" s="307"/>
      <c r="H72" s="307"/>
      <c r="I72" s="84" t="s">
        <v>63</v>
      </c>
      <c r="J72" s="85">
        <v>4</v>
      </c>
      <c r="K72" s="85">
        <v>4</v>
      </c>
      <c r="L72" s="86">
        <v>5</v>
      </c>
      <c r="M72" s="80"/>
      <c r="N72" s="43"/>
      <c r="O72" s="60">
        <f>J72+K72+L72</f>
        <v>13</v>
      </c>
    </row>
    <row r="73" spans="1:15" ht="16.5" thickTop="1" thickBot="1" x14ac:dyDescent="0.3">
      <c r="A73" s="42"/>
      <c r="B73" s="282" t="s">
        <v>66</v>
      </c>
      <c r="C73" s="320"/>
      <c r="D73" s="320"/>
      <c r="E73" s="320"/>
      <c r="F73" s="320"/>
      <c r="G73" s="320"/>
      <c r="H73" s="320"/>
      <c r="I73" s="283"/>
      <c r="J73" s="87">
        <f>SUM(J70:J72)</f>
        <v>14</v>
      </c>
      <c r="K73" s="87">
        <f>SUM(K70:K72)</f>
        <v>14</v>
      </c>
      <c r="L73" s="88">
        <f>SUM(L70:L72)</f>
        <v>14</v>
      </c>
      <c r="M73" s="80"/>
      <c r="N73" s="43"/>
      <c r="O73" s="89">
        <f>SUM(O70:O72)</f>
        <v>42</v>
      </c>
    </row>
    <row r="74" spans="1:15" ht="19.5" thickTop="1" thickBot="1" x14ac:dyDescent="0.3">
      <c r="A74" s="321" t="s">
        <v>67</v>
      </c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3"/>
      <c r="M74" s="80"/>
      <c r="N74" s="43"/>
      <c r="O74" s="75">
        <f>O73/3</f>
        <v>14</v>
      </c>
    </row>
    <row r="75" spans="1:15" ht="19.5" thickTop="1" thickBot="1" x14ac:dyDescent="0.3">
      <c r="A75" s="324"/>
      <c r="B75" s="325"/>
      <c r="C75" s="325"/>
      <c r="D75" s="325"/>
      <c r="E75" s="325"/>
      <c r="F75" s="325"/>
      <c r="G75" s="325"/>
      <c r="H75" s="325"/>
      <c r="I75" s="325"/>
      <c r="J75" s="325"/>
      <c r="K75" s="326"/>
      <c r="L75" s="326"/>
      <c r="M75" s="80"/>
      <c r="N75" s="43"/>
      <c r="O75" s="162"/>
    </row>
    <row r="76" spans="1:15" ht="38.25" customHeight="1" thickBot="1" x14ac:dyDescent="0.3">
      <c r="A76" s="327" t="s">
        <v>68</v>
      </c>
      <c r="B76" s="328"/>
      <c r="C76" s="328"/>
      <c r="D76" s="328"/>
      <c r="E76" s="328"/>
      <c r="F76" s="328"/>
      <c r="G76" s="328"/>
      <c r="H76" s="329"/>
      <c r="I76" s="91" t="s">
        <v>44</v>
      </c>
      <c r="J76" s="55" t="s">
        <v>45</v>
      </c>
      <c r="K76" s="161"/>
      <c r="L76" s="161"/>
      <c r="M76" s="80"/>
      <c r="N76" s="43"/>
      <c r="O76" s="92" t="s">
        <v>48</v>
      </c>
    </row>
    <row r="77" spans="1:15" ht="42" customHeight="1" thickBot="1" x14ac:dyDescent="0.3">
      <c r="A77" s="93">
        <v>1</v>
      </c>
      <c r="B77" s="330" t="s">
        <v>69</v>
      </c>
      <c r="C77" s="330"/>
      <c r="D77" s="330"/>
      <c r="E77" s="330"/>
      <c r="F77" s="331"/>
      <c r="G77" s="332"/>
      <c r="H77" s="333"/>
      <c r="I77" s="94" t="s">
        <v>63</v>
      </c>
      <c r="J77" s="88">
        <v>4</v>
      </c>
      <c r="K77" s="80"/>
      <c r="L77" s="80"/>
      <c r="M77" s="80"/>
      <c r="N77" s="43"/>
      <c r="O77" s="95">
        <f>J77</f>
        <v>4</v>
      </c>
    </row>
    <row r="78" spans="1:15" ht="31.5" customHeight="1" thickBot="1" x14ac:dyDescent="0.3">
      <c r="A78" s="61">
        <v>2</v>
      </c>
      <c r="B78" s="303" t="s">
        <v>70</v>
      </c>
      <c r="C78" s="303"/>
      <c r="D78" s="303"/>
      <c r="E78" s="303"/>
      <c r="F78" s="305"/>
      <c r="G78" s="334"/>
      <c r="H78" s="335"/>
      <c r="I78" s="96" t="s">
        <v>63</v>
      </c>
      <c r="J78" s="97">
        <v>5</v>
      </c>
      <c r="K78" s="80"/>
      <c r="L78" s="80"/>
      <c r="M78" s="80"/>
      <c r="N78" s="43"/>
      <c r="O78" s="95">
        <f>J78</f>
        <v>5</v>
      </c>
    </row>
    <row r="79" spans="1:15" ht="30.75" customHeight="1" thickBot="1" x14ac:dyDescent="0.3">
      <c r="A79" s="65">
        <v>3</v>
      </c>
      <c r="B79" s="319" t="s">
        <v>71</v>
      </c>
      <c r="C79" s="319"/>
      <c r="D79" s="319"/>
      <c r="E79" s="319"/>
      <c r="F79" s="307"/>
      <c r="G79" s="336"/>
      <c r="H79" s="337"/>
      <c r="I79" s="98" t="s">
        <v>63</v>
      </c>
      <c r="J79" s="99">
        <v>4</v>
      </c>
      <c r="K79" s="80"/>
      <c r="L79" s="80"/>
      <c r="M79" s="80"/>
      <c r="N79" s="43"/>
      <c r="O79" s="95">
        <f>J79</f>
        <v>4</v>
      </c>
    </row>
    <row r="80" spans="1:15" ht="16.5" thickBot="1" x14ac:dyDescent="0.3">
      <c r="A80" s="338" t="s">
        <v>72</v>
      </c>
      <c r="B80" s="339"/>
      <c r="C80" s="339"/>
      <c r="D80" s="339"/>
      <c r="E80" s="339"/>
      <c r="F80" s="339"/>
      <c r="G80" s="339"/>
      <c r="H80" s="339"/>
      <c r="I80" s="340"/>
      <c r="J80" s="25">
        <f>SUM(J77:J79)</f>
        <v>13</v>
      </c>
      <c r="K80" s="72"/>
      <c r="L80" s="72"/>
      <c r="M80" s="72"/>
      <c r="N80" s="43"/>
      <c r="O80" s="38"/>
    </row>
    <row r="81" spans="1:15" ht="19.5" thickTop="1" thickBot="1" x14ac:dyDescent="0.3">
      <c r="A81" s="315" t="s">
        <v>73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7"/>
      <c r="M81" s="72"/>
      <c r="N81" s="43"/>
      <c r="O81" s="75">
        <f>SUM(O77:O79)</f>
        <v>13</v>
      </c>
    </row>
    <row r="82" spans="1:15" x14ac:dyDescent="0.25">
      <c r="A82" s="44"/>
      <c r="B82" s="7"/>
      <c r="C82" s="7"/>
      <c r="D82" s="7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5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49" t="s">
        <v>74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1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46" t="s">
        <v>75</v>
      </c>
      <c r="B86" s="347"/>
      <c r="C86" s="347"/>
      <c r="D86" s="347"/>
      <c r="E86" s="347"/>
      <c r="F86" s="348"/>
      <c r="G86" s="348"/>
      <c r="H86" s="349"/>
      <c r="I86" s="91" t="s">
        <v>44</v>
      </c>
      <c r="J86" s="161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0" t="s">
        <v>76</v>
      </c>
      <c r="C87" s="351"/>
      <c r="D87" s="351"/>
      <c r="E87" s="351"/>
      <c r="F87" s="352"/>
      <c r="G87" s="352"/>
      <c r="H87" s="353"/>
      <c r="I87" s="101" t="s">
        <v>77</v>
      </c>
      <c r="J87" s="102"/>
      <c r="K87" s="49"/>
      <c r="L87" s="49"/>
      <c r="M87" s="49"/>
      <c r="N87" s="43"/>
      <c r="O87" s="103">
        <v>4.4000000000000004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54" t="s">
        <v>78</v>
      </c>
      <c r="B89" s="355"/>
      <c r="C89" s="355"/>
      <c r="D89" s="355"/>
      <c r="E89" s="355"/>
      <c r="F89" s="355"/>
      <c r="G89" s="355"/>
      <c r="H89" s="355"/>
      <c r="I89" s="355"/>
      <c r="J89" s="355"/>
      <c r="K89" s="356"/>
      <c r="L89" s="102"/>
      <c r="M89" s="7"/>
      <c r="N89" s="107"/>
      <c r="O89" s="108">
        <f>O87</f>
        <v>4.4000000000000004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57" t="s">
        <v>79</v>
      </c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9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0" t="s">
        <v>23</v>
      </c>
      <c r="B93" s="361"/>
      <c r="C93" s="361"/>
      <c r="D93" s="361"/>
      <c r="E93" s="361"/>
      <c r="F93" s="361"/>
      <c r="G93" s="361"/>
      <c r="H93" s="361"/>
      <c r="I93" s="361"/>
      <c r="J93" s="361"/>
      <c r="K93" s="362"/>
      <c r="L93" s="109"/>
      <c r="M93" s="109"/>
      <c r="N93" s="110"/>
      <c r="O93" s="111">
        <f>O41</f>
        <v>27.66</v>
      </c>
    </row>
    <row r="94" spans="1:15" ht="18" x14ac:dyDescent="0.25">
      <c r="A94" s="363" t="s">
        <v>80</v>
      </c>
      <c r="B94" s="364"/>
      <c r="C94" s="364"/>
      <c r="D94" s="364"/>
      <c r="E94" s="364"/>
      <c r="F94" s="364"/>
      <c r="G94" s="364"/>
      <c r="H94" s="364"/>
      <c r="I94" s="364"/>
      <c r="J94" s="364"/>
      <c r="K94" s="365"/>
      <c r="L94" s="109"/>
      <c r="M94" s="109"/>
      <c r="N94" s="110"/>
      <c r="O94" s="112">
        <f>O67</f>
        <v>31.333333333333332</v>
      </c>
    </row>
    <row r="95" spans="1:15" ht="18" x14ac:dyDescent="0.25">
      <c r="A95" s="363" t="s">
        <v>81</v>
      </c>
      <c r="B95" s="364"/>
      <c r="C95" s="364"/>
      <c r="D95" s="364"/>
      <c r="E95" s="364"/>
      <c r="F95" s="364"/>
      <c r="G95" s="364"/>
      <c r="H95" s="364"/>
      <c r="I95" s="364"/>
      <c r="J95" s="364"/>
      <c r="K95" s="365"/>
      <c r="L95" s="109"/>
      <c r="M95" s="109"/>
      <c r="N95" s="110"/>
      <c r="O95" s="113">
        <f>O74</f>
        <v>14</v>
      </c>
    </row>
    <row r="96" spans="1:15" ht="18" x14ac:dyDescent="0.25">
      <c r="A96" s="363" t="s">
        <v>82</v>
      </c>
      <c r="B96" s="364"/>
      <c r="C96" s="364"/>
      <c r="D96" s="364"/>
      <c r="E96" s="364"/>
      <c r="F96" s="364"/>
      <c r="G96" s="364"/>
      <c r="H96" s="364"/>
      <c r="I96" s="364"/>
      <c r="J96" s="364"/>
      <c r="K96" s="365"/>
      <c r="L96" s="109"/>
      <c r="M96" s="109"/>
      <c r="N96" s="110"/>
      <c r="O96" s="114">
        <f>O81</f>
        <v>13</v>
      </c>
    </row>
    <row r="97" spans="1:15" ht="18.75" thickBot="1" x14ac:dyDescent="0.3">
      <c r="A97" s="366" t="s">
        <v>83</v>
      </c>
      <c r="B97" s="367"/>
      <c r="C97" s="367"/>
      <c r="D97" s="367"/>
      <c r="E97" s="367"/>
      <c r="F97" s="367"/>
      <c r="G97" s="367"/>
      <c r="H97" s="367"/>
      <c r="I97" s="367"/>
      <c r="J97" s="367"/>
      <c r="K97" s="368"/>
      <c r="L97" s="109"/>
      <c r="M97" s="109"/>
      <c r="N97" s="110"/>
      <c r="O97" s="114">
        <f>O87</f>
        <v>4.4000000000000004</v>
      </c>
    </row>
    <row r="98" spans="1:15" ht="24.75" thickTop="1" thickBot="1" x14ac:dyDescent="0.3">
      <c r="A98" s="341" t="s">
        <v>84</v>
      </c>
      <c r="B98" s="342"/>
      <c r="C98" s="342"/>
      <c r="D98" s="342"/>
      <c r="E98" s="342"/>
      <c r="F98" s="342"/>
      <c r="G98" s="342"/>
      <c r="H98" s="342"/>
      <c r="I98" s="342"/>
      <c r="J98" s="342"/>
      <c r="K98" s="343"/>
      <c r="L98" s="115"/>
      <c r="M98" s="116"/>
      <c r="N98" s="117"/>
      <c r="O98" s="118">
        <f>SUM(O93:O97)</f>
        <v>90.393333333333345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4" zoomScaleNormal="100" workbookViewId="0">
      <selection activeCell="M81" sqref="M81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0"/>
      <c r="B1" s="231"/>
      <c r="C1" s="231"/>
      <c r="D1" s="231"/>
      <c r="E1" s="232"/>
      <c r="F1" s="239" t="s">
        <v>9</v>
      </c>
      <c r="G1" s="239"/>
      <c r="H1" s="239"/>
      <c r="I1" s="239"/>
      <c r="J1" s="239"/>
      <c r="K1" s="239"/>
      <c r="L1" s="239"/>
      <c r="M1" s="239"/>
      <c r="N1" s="239"/>
      <c r="O1" s="240"/>
    </row>
    <row r="2" spans="1:17" ht="45" customHeight="1" thickBot="1" x14ac:dyDescent="0.3">
      <c r="A2" s="233"/>
      <c r="B2" s="234"/>
      <c r="C2" s="234"/>
      <c r="D2" s="234"/>
      <c r="E2" s="235"/>
      <c r="F2" s="239" t="s">
        <v>10</v>
      </c>
      <c r="G2" s="239"/>
      <c r="H2" s="239"/>
      <c r="I2" s="239"/>
      <c r="J2" s="239"/>
      <c r="K2" s="239"/>
      <c r="L2" s="239"/>
      <c r="M2" s="239"/>
      <c r="N2" s="239"/>
      <c r="O2" s="240"/>
      <c r="Q2" s="147" t="str">
        <f ca="1">MID(CELL("nombrearchivo",'OSCAR SANTOS'!E10),FIND("]", CELL("nombrearchivo",'OSCAR SANTOS'!E10),1)+1,LEN(CELL("nombrearchivo",'OSCAR SANTOS'!E10))-FIND("]",CELL("nombrearchivo",'OSCAR SANTOS'!E10),1))</f>
        <v>OSCAR SANTOS</v>
      </c>
    </row>
    <row r="3" spans="1:17" ht="19.5" customHeight="1" thickBot="1" x14ac:dyDescent="0.3">
      <c r="A3" s="236"/>
      <c r="B3" s="237"/>
      <c r="C3" s="237"/>
      <c r="D3" s="237"/>
      <c r="E3" s="238"/>
      <c r="F3" s="239" t="s">
        <v>95</v>
      </c>
      <c r="G3" s="239"/>
      <c r="H3" s="239"/>
      <c r="I3" s="239"/>
      <c r="J3" s="239"/>
      <c r="K3" s="239"/>
      <c r="L3" s="239"/>
      <c r="M3" s="239"/>
      <c r="N3" s="239"/>
      <c r="O3" s="240"/>
      <c r="Q3" s="147"/>
    </row>
    <row r="4" spans="1:17" ht="15.75" x14ac:dyDescent="0.25">
      <c r="A4" s="241" t="s">
        <v>11</v>
      </c>
      <c r="B4" s="242"/>
      <c r="C4" s="242"/>
      <c r="D4" s="242"/>
      <c r="E4" s="243" t="str">
        <f>'IA-P 03-1'!AC$2</f>
        <v>PLANTA</v>
      </c>
      <c r="F4" s="243"/>
      <c r="G4" s="243"/>
      <c r="H4" s="148"/>
      <c r="I4" s="148"/>
      <c r="J4" s="148"/>
      <c r="K4" s="148"/>
      <c r="L4" s="148"/>
      <c r="M4" s="148"/>
      <c r="N4" s="148"/>
      <c r="O4" s="149"/>
    </row>
    <row r="5" spans="1:17" ht="15.75" x14ac:dyDescent="0.25">
      <c r="A5" s="246" t="s">
        <v>12</v>
      </c>
      <c r="B5" s="247"/>
      <c r="C5" s="247"/>
      <c r="D5" s="247"/>
      <c r="E5" s="248" t="str">
        <f>'IA-P 03-1'!A$2</f>
        <v>IA-P-03-1</v>
      </c>
      <c r="F5" s="248"/>
      <c r="G5" s="248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46" t="s">
        <v>13</v>
      </c>
      <c r="B6" s="247"/>
      <c r="C6" s="247"/>
      <c r="D6" s="247"/>
      <c r="E6" s="7" t="str">
        <f>'IA-P 03-1'!A$1</f>
        <v xml:space="preserve">INGENIERIA AGRONOMICA 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49" t="s">
        <v>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</row>
    <row r="9" spans="1:17" ht="15" customHeight="1" x14ac:dyDescent="0.25">
      <c r="A9" s="252" t="s">
        <v>15</v>
      </c>
      <c r="B9" s="253"/>
      <c r="C9" s="256" t="s">
        <v>16</v>
      </c>
      <c r="D9" s="159"/>
      <c r="E9" s="258" t="s">
        <v>17</v>
      </c>
      <c r="F9" s="259"/>
      <c r="G9" s="258" t="s">
        <v>18</v>
      </c>
      <c r="H9" s="259"/>
      <c r="I9" s="261" t="s">
        <v>19</v>
      </c>
      <c r="J9" s="261" t="s">
        <v>20</v>
      </c>
      <c r="K9" s="261" t="s">
        <v>21</v>
      </c>
      <c r="L9" s="263" t="s">
        <v>22</v>
      </c>
      <c r="M9" s="265"/>
      <c r="N9" s="265"/>
      <c r="O9" s="267" t="s">
        <v>23</v>
      </c>
    </row>
    <row r="10" spans="1:17" ht="31.5" customHeight="1" thickBot="1" x14ac:dyDescent="0.3">
      <c r="A10" s="254"/>
      <c r="B10" s="255"/>
      <c r="C10" s="257"/>
      <c r="D10" s="163"/>
      <c r="E10" s="257"/>
      <c r="F10" s="260"/>
      <c r="G10" s="257"/>
      <c r="H10" s="260"/>
      <c r="I10" s="262"/>
      <c r="J10" s="262"/>
      <c r="K10" s="262"/>
      <c r="L10" s="264"/>
      <c r="M10" s="266"/>
      <c r="N10" s="266"/>
      <c r="O10" s="268"/>
    </row>
    <row r="11" spans="1:17" ht="44.25" customHeight="1" thickBot="1" x14ac:dyDescent="0.3">
      <c r="A11" s="288" t="s">
        <v>300</v>
      </c>
      <c r="B11" s="289"/>
      <c r="C11" s="164">
        <f>O15</f>
        <v>4</v>
      </c>
      <c r="D11" s="165"/>
      <c r="E11" s="244">
        <f>O17</f>
        <v>0</v>
      </c>
      <c r="F11" s="245"/>
      <c r="G11" s="244">
        <f>O19</f>
        <v>3</v>
      </c>
      <c r="H11" s="245"/>
      <c r="I11" s="19">
        <f>O21</f>
        <v>3</v>
      </c>
      <c r="J11" s="19">
        <f>O28</f>
        <v>3.54</v>
      </c>
      <c r="K11" s="19">
        <f>O33</f>
        <v>1.28</v>
      </c>
      <c r="L11" s="20">
        <f>O38</f>
        <v>10</v>
      </c>
      <c r="M11" s="21"/>
      <c r="N11" s="21"/>
      <c r="O11" s="22">
        <f>IF( SUM(C11:L11)&lt;=30,SUM(C11:L11),"EXCEDE LOS 30 PUNTOS")</f>
        <v>24.82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93" t="s">
        <v>24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5"/>
      <c r="O13" s="25" t="s">
        <v>25</v>
      </c>
    </row>
    <row r="14" spans="1:17" ht="24" thickBot="1" x14ac:dyDescent="0.3">
      <c r="A14" s="279" t="s">
        <v>26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1"/>
      <c r="N14" s="7"/>
      <c r="O14" s="24"/>
    </row>
    <row r="15" spans="1:17" ht="31.5" customHeight="1" thickBot="1" x14ac:dyDescent="0.3">
      <c r="A15" s="282" t="s">
        <v>27</v>
      </c>
      <c r="B15" s="283"/>
      <c r="C15" s="26"/>
      <c r="D15" s="284" t="s">
        <v>284</v>
      </c>
      <c r="E15" s="285"/>
      <c r="F15" s="285"/>
      <c r="G15" s="285"/>
      <c r="H15" s="285"/>
      <c r="I15" s="285"/>
      <c r="J15" s="285"/>
      <c r="K15" s="285"/>
      <c r="L15" s="285"/>
      <c r="M15" s="286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69" t="s">
        <v>28</v>
      </c>
      <c r="B17" s="270"/>
      <c r="C17" s="7"/>
      <c r="D17" s="32"/>
      <c r="E17" s="287"/>
      <c r="F17" s="271"/>
      <c r="G17" s="271"/>
      <c r="H17" s="271"/>
      <c r="I17" s="271"/>
      <c r="J17" s="271"/>
      <c r="K17" s="271"/>
      <c r="L17" s="271"/>
      <c r="M17" s="272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69" t="s">
        <v>29</v>
      </c>
      <c r="B19" s="270"/>
      <c r="C19" s="26"/>
      <c r="D19" s="158"/>
      <c r="E19" s="271" t="s">
        <v>285</v>
      </c>
      <c r="F19" s="271"/>
      <c r="G19" s="271"/>
      <c r="H19" s="271"/>
      <c r="I19" s="271"/>
      <c r="J19" s="271"/>
      <c r="K19" s="271"/>
      <c r="L19" s="271"/>
      <c r="M19" s="272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69" t="s">
        <v>30</v>
      </c>
      <c r="B21" s="270"/>
      <c r="C21" s="26"/>
      <c r="D21" s="273" t="s">
        <v>286</v>
      </c>
      <c r="E21" s="274"/>
      <c r="F21" s="274"/>
      <c r="G21" s="274"/>
      <c r="H21" s="274"/>
      <c r="I21" s="274"/>
      <c r="J21" s="274"/>
      <c r="K21" s="274"/>
      <c r="L21" s="274"/>
      <c r="M21" s="275"/>
      <c r="N21" s="27"/>
      <c r="O21" s="28">
        <v>3</v>
      </c>
    </row>
    <row r="22" spans="1:18" ht="16.5" thickBot="1" x14ac:dyDescent="0.3">
      <c r="A22" s="34"/>
      <c r="B22" s="35"/>
      <c r="C22" s="15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57"/>
      <c r="O22" s="38"/>
    </row>
    <row r="23" spans="1:18" ht="19.5" thickTop="1" thickBot="1" x14ac:dyDescent="0.3">
      <c r="A23" s="276" t="s">
        <v>31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8"/>
      <c r="N23" s="7"/>
      <c r="O23" s="146">
        <f>IF( SUM(O15:O21)&lt;=10,SUM(O15:O21),"EXCEDE LOS 10 PUNTOS VALIDOS")</f>
        <v>10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79" t="s">
        <v>32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1"/>
      <c r="N25" s="7"/>
      <c r="O25" s="38"/>
    </row>
    <row r="26" spans="1:18" ht="105" customHeight="1" thickBot="1" x14ac:dyDescent="0.3">
      <c r="A26" s="282" t="s">
        <v>33</v>
      </c>
      <c r="B26" s="283"/>
      <c r="C26" s="26"/>
      <c r="D26" s="284" t="s">
        <v>310</v>
      </c>
      <c r="E26" s="285"/>
      <c r="F26" s="285"/>
      <c r="G26" s="285"/>
      <c r="H26" s="285"/>
      <c r="I26" s="285"/>
      <c r="J26" s="285"/>
      <c r="K26" s="285"/>
      <c r="L26" s="285"/>
      <c r="M26" s="286"/>
      <c r="N26" s="27"/>
      <c r="O26" s="28">
        <f>0.5+0.83+0.75+1.46</f>
        <v>3.54</v>
      </c>
      <c r="Q26" s="41"/>
      <c r="R26" s="41"/>
    </row>
    <row r="27" spans="1:18" ht="16.5" thickBot="1" x14ac:dyDescent="0.3">
      <c r="A27" s="34"/>
      <c r="B27" s="35"/>
      <c r="C27" s="15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57"/>
      <c r="O27" s="38"/>
    </row>
    <row r="28" spans="1:18" ht="19.5" thickTop="1" thickBot="1" x14ac:dyDescent="0.3">
      <c r="A28" s="276" t="s">
        <v>34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8"/>
      <c r="N28" s="157"/>
      <c r="O28" s="146">
        <f>IF(O26&lt;=5,O26,"EXCEDE LOS 5 PUNTOS PERMITIDOS")</f>
        <v>3.54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79" t="s">
        <v>35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1"/>
      <c r="N30" s="43"/>
      <c r="O30" s="38"/>
    </row>
    <row r="31" spans="1:18" ht="104.25" customHeight="1" thickBot="1" x14ac:dyDescent="0.3">
      <c r="A31" s="282" t="s">
        <v>36</v>
      </c>
      <c r="B31" s="283"/>
      <c r="C31" s="26"/>
      <c r="D31" s="284" t="s">
        <v>311</v>
      </c>
      <c r="E31" s="285"/>
      <c r="F31" s="285"/>
      <c r="G31" s="285"/>
      <c r="H31" s="285"/>
      <c r="I31" s="285"/>
      <c r="J31" s="285"/>
      <c r="K31" s="285"/>
      <c r="L31" s="285"/>
      <c r="M31" s="286"/>
      <c r="N31" s="27"/>
      <c r="O31" s="28">
        <v>1.28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76" t="s">
        <v>37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8"/>
      <c r="N33" s="157"/>
      <c r="O33" s="146">
        <f>IF(O31&lt;=5,O31,"EXCEDE LOS 5 PUNTOS PERMITIDOS")</f>
        <v>1.28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79" t="s">
        <v>38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1"/>
      <c r="N35" s="7"/>
      <c r="O35" s="38"/>
    </row>
    <row r="36" spans="1:15" ht="105" customHeight="1" thickBot="1" x14ac:dyDescent="0.3">
      <c r="A36" s="269" t="s">
        <v>39</v>
      </c>
      <c r="B36" s="270"/>
      <c r="C36" s="26"/>
      <c r="D36" s="284" t="s">
        <v>312</v>
      </c>
      <c r="E36" s="285"/>
      <c r="F36" s="285"/>
      <c r="G36" s="285"/>
      <c r="H36" s="285"/>
      <c r="I36" s="285"/>
      <c r="J36" s="285"/>
      <c r="K36" s="285"/>
      <c r="L36" s="285"/>
      <c r="M36" s="286"/>
      <c r="N36" s="27"/>
      <c r="O36" s="28">
        <v>10</v>
      </c>
    </row>
    <row r="37" spans="1:15" ht="16.5" thickBot="1" x14ac:dyDescent="0.3">
      <c r="A37" s="34"/>
      <c r="B37" s="35"/>
      <c r="C37" s="15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57"/>
      <c r="O37" s="38"/>
    </row>
    <row r="38" spans="1:15" ht="19.5" thickTop="1" thickBot="1" x14ac:dyDescent="0.3">
      <c r="A38" s="276" t="s">
        <v>40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8"/>
      <c r="N38" s="157"/>
      <c r="O38" s="146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0" t="s">
        <v>23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2"/>
      <c r="N41" s="46"/>
      <c r="O41" s="47">
        <f>IF((O23+O28+O33+O38)&lt;=30,(O23+O28+O33+O38),"ERROR EXCEDE LOS 30 PUNTOS")</f>
        <v>24.82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49" t="s">
        <v>42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1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3.75" customHeight="1" thickBot="1" x14ac:dyDescent="0.3">
      <c r="A58" s="296" t="s">
        <v>43</v>
      </c>
      <c r="B58" s="297"/>
      <c r="C58" s="297"/>
      <c r="D58" s="297"/>
      <c r="E58" s="297"/>
      <c r="F58" s="299"/>
      <c r="G58" s="299"/>
      <c r="H58" s="300"/>
      <c r="I58" s="51" t="s">
        <v>44</v>
      </c>
      <c r="J58" s="52" t="s">
        <v>45</v>
      </c>
      <c r="K58" s="160" t="s">
        <v>46</v>
      </c>
      <c r="L58" s="54" t="s">
        <v>47</v>
      </c>
      <c r="M58" s="161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01" t="s">
        <v>49</v>
      </c>
      <c r="C59" s="301"/>
      <c r="D59" s="301"/>
      <c r="E59" s="301"/>
      <c r="F59" s="302"/>
      <c r="G59" s="302"/>
      <c r="H59" s="302"/>
      <c r="I59" s="57" t="s">
        <v>50</v>
      </c>
      <c r="J59" s="58">
        <v>2</v>
      </c>
      <c r="K59" s="58">
        <v>2</v>
      </c>
      <c r="L59" s="59">
        <v>2</v>
      </c>
      <c r="M59" s="43"/>
      <c r="N59" s="43"/>
      <c r="O59" s="60">
        <f>J59+K59+L59</f>
        <v>6</v>
      </c>
    </row>
    <row r="60" spans="1:15" ht="16.5" thickTop="1" thickBot="1" x14ac:dyDescent="0.3">
      <c r="A60" s="61">
        <v>2</v>
      </c>
      <c r="B60" s="303" t="s">
        <v>51</v>
      </c>
      <c r="C60" s="304"/>
      <c r="D60" s="304"/>
      <c r="E60" s="304"/>
      <c r="F60" s="305"/>
      <c r="G60" s="305"/>
      <c r="H60" s="305"/>
      <c r="I60" s="62" t="s">
        <v>50</v>
      </c>
      <c r="J60" s="63">
        <v>2</v>
      </c>
      <c r="K60" s="63">
        <v>2</v>
      </c>
      <c r="L60" s="64">
        <v>2</v>
      </c>
      <c r="M60" s="43"/>
      <c r="N60" s="43"/>
      <c r="O60" s="60">
        <f t="shared" ref="O60:O65" si="0">J60+K60+L60</f>
        <v>6</v>
      </c>
    </row>
    <row r="61" spans="1:15" ht="42.75" customHeight="1" thickTop="1" thickBot="1" x14ac:dyDescent="0.3">
      <c r="A61" s="61">
        <v>3</v>
      </c>
      <c r="B61" s="304" t="s">
        <v>52</v>
      </c>
      <c r="C61" s="304"/>
      <c r="D61" s="304"/>
      <c r="E61" s="304"/>
      <c r="F61" s="305"/>
      <c r="G61" s="305"/>
      <c r="H61" s="305"/>
      <c r="I61" s="62" t="s">
        <v>53</v>
      </c>
      <c r="J61" s="63">
        <v>6</v>
      </c>
      <c r="K61" s="63">
        <v>7</v>
      </c>
      <c r="L61" s="64">
        <v>6</v>
      </c>
      <c r="M61" s="43"/>
      <c r="N61" s="43"/>
      <c r="O61" s="60">
        <f t="shared" si="0"/>
        <v>19</v>
      </c>
    </row>
    <row r="62" spans="1:15" ht="39.75" customHeight="1" thickTop="1" thickBot="1" x14ac:dyDescent="0.3">
      <c r="A62" s="61">
        <v>4</v>
      </c>
      <c r="B62" s="304" t="s">
        <v>54</v>
      </c>
      <c r="C62" s="304"/>
      <c r="D62" s="304"/>
      <c r="E62" s="304"/>
      <c r="F62" s="305"/>
      <c r="G62" s="305"/>
      <c r="H62" s="305"/>
      <c r="I62" s="62" t="s">
        <v>53</v>
      </c>
      <c r="J62" s="63">
        <v>7</v>
      </c>
      <c r="K62" s="63">
        <v>5</v>
      </c>
      <c r="L62" s="64">
        <v>6</v>
      </c>
      <c r="M62" s="43"/>
      <c r="N62" s="43"/>
      <c r="O62" s="60">
        <f t="shared" si="0"/>
        <v>18</v>
      </c>
    </row>
    <row r="63" spans="1:15" ht="32.25" customHeight="1" thickTop="1" thickBot="1" x14ac:dyDescent="0.3">
      <c r="A63" s="61">
        <v>5</v>
      </c>
      <c r="B63" s="304" t="s">
        <v>55</v>
      </c>
      <c r="C63" s="304"/>
      <c r="D63" s="304"/>
      <c r="E63" s="304"/>
      <c r="F63" s="305"/>
      <c r="G63" s="305"/>
      <c r="H63" s="305"/>
      <c r="I63" s="62" t="s">
        <v>53</v>
      </c>
      <c r="J63" s="63">
        <v>7</v>
      </c>
      <c r="K63" s="63">
        <v>6</v>
      </c>
      <c r="L63" s="64">
        <v>6</v>
      </c>
      <c r="M63" s="43"/>
      <c r="N63" s="43"/>
      <c r="O63" s="60">
        <f t="shared" si="0"/>
        <v>19</v>
      </c>
    </row>
    <row r="64" spans="1:15" ht="39.75" customHeight="1" thickTop="1" thickBot="1" x14ac:dyDescent="0.3">
      <c r="A64" s="61">
        <v>6</v>
      </c>
      <c r="B64" s="304" t="s">
        <v>56</v>
      </c>
      <c r="C64" s="304"/>
      <c r="D64" s="304"/>
      <c r="E64" s="304"/>
      <c r="F64" s="305"/>
      <c r="G64" s="305"/>
      <c r="H64" s="305"/>
      <c r="I64" s="62" t="s">
        <v>57</v>
      </c>
      <c r="J64" s="63">
        <v>4</v>
      </c>
      <c r="K64" s="63">
        <v>4</v>
      </c>
      <c r="L64" s="64">
        <v>4</v>
      </c>
      <c r="M64" s="43"/>
      <c r="N64" s="43"/>
      <c r="O64" s="60">
        <f t="shared" si="0"/>
        <v>12</v>
      </c>
    </row>
    <row r="65" spans="1:15" ht="42" customHeight="1" thickTop="1" thickBot="1" x14ac:dyDescent="0.3">
      <c r="A65" s="65">
        <v>7</v>
      </c>
      <c r="B65" s="306" t="s">
        <v>58</v>
      </c>
      <c r="C65" s="306"/>
      <c r="D65" s="306"/>
      <c r="E65" s="306"/>
      <c r="F65" s="307"/>
      <c r="G65" s="307"/>
      <c r="H65" s="307"/>
      <c r="I65" s="66" t="s">
        <v>57</v>
      </c>
      <c r="J65" s="67">
        <v>5</v>
      </c>
      <c r="K65" s="67">
        <v>4</v>
      </c>
      <c r="L65" s="68">
        <v>4</v>
      </c>
      <c r="M65" s="43"/>
      <c r="N65" s="43"/>
      <c r="O65" s="60">
        <f t="shared" si="0"/>
        <v>13</v>
      </c>
    </row>
    <row r="66" spans="1:15" ht="16.5" thickBot="1" x14ac:dyDescent="0.3">
      <c r="A66" s="308" t="s">
        <v>59</v>
      </c>
      <c r="B66" s="309"/>
      <c r="C66" s="309"/>
      <c r="D66" s="309"/>
      <c r="E66" s="309"/>
      <c r="F66" s="309"/>
      <c r="G66" s="309"/>
      <c r="H66" s="309"/>
      <c r="I66" s="310"/>
      <c r="J66" s="69">
        <f>SUM(J59:J65)</f>
        <v>33</v>
      </c>
      <c r="K66" s="70">
        <f>SUM(K59:K65)</f>
        <v>30</v>
      </c>
      <c r="L66" s="71">
        <f>SUM(L59:L65)</f>
        <v>30</v>
      </c>
      <c r="M66" s="72"/>
      <c r="N66" s="43"/>
      <c r="O66" s="73">
        <f>SUM(O59:O65)</f>
        <v>93</v>
      </c>
    </row>
    <row r="67" spans="1:15" ht="19.5" thickTop="1" thickBot="1" x14ac:dyDescent="0.3">
      <c r="A67" s="311" t="s">
        <v>60</v>
      </c>
      <c r="B67" s="312"/>
      <c r="C67" s="312"/>
      <c r="D67" s="312"/>
      <c r="E67" s="312"/>
      <c r="F67" s="312"/>
      <c r="G67" s="312"/>
      <c r="H67" s="312"/>
      <c r="I67" s="312"/>
      <c r="J67" s="313"/>
      <c r="K67" s="313"/>
      <c r="L67" s="314"/>
      <c r="M67" s="7"/>
      <c r="N67" s="74"/>
      <c r="O67" s="75">
        <f>O66/3</f>
        <v>31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5.25" customHeight="1" thickBot="1" x14ac:dyDescent="0.3">
      <c r="A69" s="296" t="s">
        <v>61</v>
      </c>
      <c r="B69" s="297"/>
      <c r="C69" s="297"/>
      <c r="D69" s="297"/>
      <c r="E69" s="297"/>
      <c r="F69" s="297"/>
      <c r="G69" s="297"/>
      <c r="H69" s="298"/>
      <c r="I69" s="76" t="s">
        <v>44</v>
      </c>
      <c r="J69" s="52" t="s">
        <v>45</v>
      </c>
      <c r="K69" s="160" t="s">
        <v>46</v>
      </c>
      <c r="L69" s="54" t="s">
        <v>47</v>
      </c>
      <c r="M69" s="161"/>
      <c r="N69" s="7"/>
      <c r="O69" s="55" t="s">
        <v>48</v>
      </c>
    </row>
    <row r="70" spans="1:15" ht="17.25" thickTop="1" thickBot="1" x14ac:dyDescent="0.3">
      <c r="A70" s="56">
        <v>1</v>
      </c>
      <c r="B70" s="318" t="s">
        <v>62</v>
      </c>
      <c r="C70" s="318"/>
      <c r="D70" s="318"/>
      <c r="E70" s="318"/>
      <c r="F70" s="302"/>
      <c r="G70" s="302"/>
      <c r="H70" s="302"/>
      <c r="I70" s="77" t="s">
        <v>63</v>
      </c>
      <c r="J70" s="78">
        <v>5</v>
      </c>
      <c r="K70" s="78">
        <v>5</v>
      </c>
      <c r="L70" s="79">
        <v>5</v>
      </c>
      <c r="M70" s="80"/>
      <c r="N70" s="43"/>
      <c r="O70" s="60">
        <f>J70+K70+L70</f>
        <v>15</v>
      </c>
    </row>
    <row r="71" spans="1:15" ht="29.25" customHeight="1" thickTop="1" thickBot="1" x14ac:dyDescent="0.3">
      <c r="A71" s="61">
        <v>2</v>
      </c>
      <c r="B71" s="303" t="s">
        <v>64</v>
      </c>
      <c r="C71" s="303"/>
      <c r="D71" s="303"/>
      <c r="E71" s="303"/>
      <c r="F71" s="305"/>
      <c r="G71" s="305"/>
      <c r="H71" s="305"/>
      <c r="I71" s="81" t="s">
        <v>63</v>
      </c>
      <c r="J71" s="82">
        <v>4</v>
      </c>
      <c r="K71" s="82">
        <v>4</v>
      </c>
      <c r="L71" s="83">
        <v>5</v>
      </c>
      <c r="M71" s="80"/>
      <c r="N71" s="43"/>
      <c r="O71" s="60">
        <f>J71+K71+L71</f>
        <v>13</v>
      </c>
    </row>
    <row r="72" spans="1:15" ht="17.25" thickTop="1" thickBot="1" x14ac:dyDescent="0.3">
      <c r="A72" s="65">
        <v>3</v>
      </c>
      <c r="B72" s="319" t="s">
        <v>65</v>
      </c>
      <c r="C72" s="319"/>
      <c r="D72" s="319"/>
      <c r="E72" s="319"/>
      <c r="F72" s="307"/>
      <c r="G72" s="307"/>
      <c r="H72" s="307"/>
      <c r="I72" s="84" t="s">
        <v>63</v>
      </c>
      <c r="J72" s="85">
        <v>4</v>
      </c>
      <c r="K72" s="85">
        <v>4</v>
      </c>
      <c r="L72" s="86">
        <v>5</v>
      </c>
      <c r="M72" s="80"/>
      <c r="N72" s="43"/>
      <c r="O72" s="60">
        <f>J72+K72+L72</f>
        <v>13</v>
      </c>
    </row>
    <row r="73" spans="1:15" ht="16.5" thickTop="1" thickBot="1" x14ac:dyDescent="0.3">
      <c r="A73" s="42"/>
      <c r="B73" s="282" t="s">
        <v>66</v>
      </c>
      <c r="C73" s="320"/>
      <c r="D73" s="320"/>
      <c r="E73" s="320"/>
      <c r="F73" s="320"/>
      <c r="G73" s="320"/>
      <c r="H73" s="320"/>
      <c r="I73" s="283"/>
      <c r="J73" s="87">
        <f>SUM(J70:J72)</f>
        <v>13</v>
      </c>
      <c r="K73" s="87">
        <f>SUM(K70:K72)</f>
        <v>13</v>
      </c>
      <c r="L73" s="88">
        <f>SUM(L70:L72)</f>
        <v>15</v>
      </c>
      <c r="M73" s="80"/>
      <c r="N73" s="43"/>
      <c r="O73" s="89">
        <f>SUM(O70:O72)</f>
        <v>41</v>
      </c>
    </row>
    <row r="74" spans="1:15" ht="19.5" thickTop="1" thickBot="1" x14ac:dyDescent="0.3">
      <c r="A74" s="321" t="s">
        <v>67</v>
      </c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3"/>
      <c r="M74" s="80"/>
      <c r="N74" s="43"/>
      <c r="O74" s="75">
        <f>O73/3</f>
        <v>13.666666666666666</v>
      </c>
    </row>
    <row r="75" spans="1:15" ht="19.5" thickTop="1" thickBot="1" x14ac:dyDescent="0.3">
      <c r="A75" s="324"/>
      <c r="B75" s="325"/>
      <c r="C75" s="325"/>
      <c r="D75" s="325"/>
      <c r="E75" s="325"/>
      <c r="F75" s="325"/>
      <c r="G75" s="325"/>
      <c r="H75" s="325"/>
      <c r="I75" s="325"/>
      <c r="J75" s="325"/>
      <c r="K75" s="326"/>
      <c r="L75" s="326"/>
      <c r="M75" s="80"/>
      <c r="N75" s="43"/>
      <c r="O75" s="162"/>
    </row>
    <row r="76" spans="1:15" ht="41.25" customHeight="1" thickBot="1" x14ac:dyDescent="0.3">
      <c r="A76" s="327" t="s">
        <v>68</v>
      </c>
      <c r="B76" s="328"/>
      <c r="C76" s="328"/>
      <c r="D76" s="328"/>
      <c r="E76" s="328"/>
      <c r="F76" s="328"/>
      <c r="G76" s="328"/>
      <c r="H76" s="329"/>
      <c r="I76" s="91" t="s">
        <v>44</v>
      </c>
      <c r="J76" s="55" t="s">
        <v>45</v>
      </c>
      <c r="K76" s="161"/>
      <c r="L76" s="161"/>
      <c r="M76" s="80"/>
      <c r="N76" s="43"/>
      <c r="O76" s="92" t="s">
        <v>48</v>
      </c>
    </row>
    <row r="77" spans="1:15" ht="42.75" customHeight="1" thickBot="1" x14ac:dyDescent="0.3">
      <c r="A77" s="93">
        <v>1</v>
      </c>
      <c r="B77" s="330" t="s">
        <v>69</v>
      </c>
      <c r="C77" s="330"/>
      <c r="D77" s="330"/>
      <c r="E77" s="330"/>
      <c r="F77" s="331"/>
      <c r="G77" s="332"/>
      <c r="H77" s="333"/>
      <c r="I77" s="94" t="s">
        <v>63</v>
      </c>
      <c r="J77" s="88">
        <v>4</v>
      </c>
      <c r="K77" s="80"/>
      <c r="L77" s="80"/>
      <c r="M77" s="80"/>
      <c r="N77" s="43"/>
      <c r="O77" s="95">
        <f>J77</f>
        <v>4</v>
      </c>
    </row>
    <row r="78" spans="1:15" ht="29.25" customHeight="1" thickBot="1" x14ac:dyDescent="0.3">
      <c r="A78" s="61">
        <v>2</v>
      </c>
      <c r="B78" s="303" t="s">
        <v>70</v>
      </c>
      <c r="C78" s="303"/>
      <c r="D78" s="303"/>
      <c r="E78" s="303"/>
      <c r="F78" s="305"/>
      <c r="G78" s="334"/>
      <c r="H78" s="335"/>
      <c r="I78" s="96" t="s">
        <v>63</v>
      </c>
      <c r="J78" s="97">
        <v>5</v>
      </c>
      <c r="K78" s="80"/>
      <c r="L78" s="80"/>
      <c r="M78" s="80"/>
      <c r="N78" s="43"/>
      <c r="O78" s="95">
        <f>J78</f>
        <v>5</v>
      </c>
    </row>
    <row r="79" spans="1:15" ht="27.75" customHeight="1" thickBot="1" x14ac:dyDescent="0.3">
      <c r="A79" s="65">
        <v>3</v>
      </c>
      <c r="B79" s="319" t="s">
        <v>71</v>
      </c>
      <c r="C79" s="319"/>
      <c r="D79" s="319"/>
      <c r="E79" s="319"/>
      <c r="F79" s="307"/>
      <c r="G79" s="336"/>
      <c r="H79" s="337"/>
      <c r="I79" s="98" t="s">
        <v>63</v>
      </c>
      <c r="J79" s="99">
        <v>4</v>
      </c>
      <c r="K79" s="80"/>
      <c r="L79" s="80"/>
      <c r="M79" s="80"/>
      <c r="N79" s="43"/>
      <c r="O79" s="95">
        <f>J79</f>
        <v>4</v>
      </c>
    </row>
    <row r="80" spans="1:15" ht="16.5" thickBot="1" x14ac:dyDescent="0.3">
      <c r="A80" s="338" t="s">
        <v>72</v>
      </c>
      <c r="B80" s="339"/>
      <c r="C80" s="339"/>
      <c r="D80" s="339"/>
      <c r="E80" s="339"/>
      <c r="F80" s="339"/>
      <c r="G80" s="339"/>
      <c r="H80" s="339"/>
      <c r="I80" s="340"/>
      <c r="J80" s="25">
        <f>SUM(J77:J79)</f>
        <v>13</v>
      </c>
      <c r="K80" s="72"/>
      <c r="L80" s="72"/>
      <c r="M80" s="72"/>
      <c r="N80" s="43"/>
      <c r="O80" s="38"/>
    </row>
    <row r="81" spans="1:15" ht="19.5" thickTop="1" thickBot="1" x14ac:dyDescent="0.3">
      <c r="A81" s="315" t="s">
        <v>73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7"/>
      <c r="M81" s="72"/>
      <c r="N81" s="43"/>
      <c r="O81" s="75">
        <f>SUM(O77:O79)</f>
        <v>13</v>
      </c>
    </row>
    <row r="82" spans="1:15" x14ac:dyDescent="0.25">
      <c r="A82" s="44"/>
      <c r="B82" s="7"/>
      <c r="C82" s="7"/>
      <c r="D82" s="7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5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49" t="s">
        <v>74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1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46" t="s">
        <v>75</v>
      </c>
      <c r="B86" s="347"/>
      <c r="C86" s="347"/>
      <c r="D86" s="347"/>
      <c r="E86" s="347"/>
      <c r="F86" s="348"/>
      <c r="G86" s="348"/>
      <c r="H86" s="349"/>
      <c r="I86" s="91" t="s">
        <v>44</v>
      </c>
      <c r="J86" s="161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0" t="s">
        <v>76</v>
      </c>
      <c r="C87" s="351"/>
      <c r="D87" s="351"/>
      <c r="E87" s="351"/>
      <c r="F87" s="352"/>
      <c r="G87" s="352"/>
      <c r="H87" s="353"/>
      <c r="I87" s="101" t="s">
        <v>77</v>
      </c>
      <c r="J87" s="102"/>
      <c r="K87" s="49"/>
      <c r="L87" s="49"/>
      <c r="M87" s="49"/>
      <c r="N87" s="43"/>
      <c r="O87" s="103">
        <v>2.5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54" t="s">
        <v>78</v>
      </c>
      <c r="B89" s="355"/>
      <c r="C89" s="355"/>
      <c r="D89" s="355"/>
      <c r="E89" s="355"/>
      <c r="F89" s="355"/>
      <c r="G89" s="355"/>
      <c r="H89" s="355"/>
      <c r="I89" s="355"/>
      <c r="J89" s="355"/>
      <c r="K89" s="356"/>
      <c r="L89" s="102"/>
      <c r="M89" s="7"/>
      <c r="N89" s="107"/>
      <c r="O89" s="108">
        <f>O87</f>
        <v>2.5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57" t="s">
        <v>79</v>
      </c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9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0" t="s">
        <v>23</v>
      </c>
      <c r="B93" s="361"/>
      <c r="C93" s="361"/>
      <c r="D93" s="361"/>
      <c r="E93" s="361"/>
      <c r="F93" s="361"/>
      <c r="G93" s="361"/>
      <c r="H93" s="361"/>
      <c r="I93" s="361"/>
      <c r="J93" s="361"/>
      <c r="K93" s="362"/>
      <c r="L93" s="109"/>
      <c r="M93" s="109"/>
      <c r="N93" s="110"/>
      <c r="O93" s="111">
        <f>O41</f>
        <v>24.82</v>
      </c>
    </row>
    <row r="94" spans="1:15" ht="18" x14ac:dyDescent="0.25">
      <c r="A94" s="363" t="s">
        <v>80</v>
      </c>
      <c r="B94" s="364"/>
      <c r="C94" s="364"/>
      <c r="D94" s="364"/>
      <c r="E94" s="364"/>
      <c r="F94" s="364"/>
      <c r="G94" s="364"/>
      <c r="H94" s="364"/>
      <c r="I94" s="364"/>
      <c r="J94" s="364"/>
      <c r="K94" s="365"/>
      <c r="L94" s="109"/>
      <c r="M94" s="109"/>
      <c r="N94" s="110"/>
      <c r="O94" s="112">
        <f>O67</f>
        <v>31</v>
      </c>
    </row>
    <row r="95" spans="1:15" ht="18" x14ac:dyDescent="0.25">
      <c r="A95" s="363" t="s">
        <v>81</v>
      </c>
      <c r="B95" s="364"/>
      <c r="C95" s="364"/>
      <c r="D95" s="364"/>
      <c r="E95" s="364"/>
      <c r="F95" s="364"/>
      <c r="G95" s="364"/>
      <c r="H95" s="364"/>
      <c r="I95" s="364"/>
      <c r="J95" s="364"/>
      <c r="K95" s="365"/>
      <c r="L95" s="109"/>
      <c r="M95" s="109"/>
      <c r="N95" s="110"/>
      <c r="O95" s="113">
        <f>O74</f>
        <v>13.666666666666666</v>
      </c>
    </row>
    <row r="96" spans="1:15" ht="18" x14ac:dyDescent="0.25">
      <c r="A96" s="363" t="s">
        <v>82</v>
      </c>
      <c r="B96" s="364"/>
      <c r="C96" s="364"/>
      <c r="D96" s="364"/>
      <c r="E96" s="364"/>
      <c r="F96" s="364"/>
      <c r="G96" s="364"/>
      <c r="H96" s="364"/>
      <c r="I96" s="364"/>
      <c r="J96" s="364"/>
      <c r="K96" s="365"/>
      <c r="L96" s="109"/>
      <c r="M96" s="109"/>
      <c r="N96" s="110"/>
      <c r="O96" s="114">
        <f>O81</f>
        <v>13</v>
      </c>
    </row>
    <row r="97" spans="1:15" ht="18.75" thickBot="1" x14ac:dyDescent="0.3">
      <c r="A97" s="366" t="s">
        <v>83</v>
      </c>
      <c r="B97" s="367"/>
      <c r="C97" s="367"/>
      <c r="D97" s="367"/>
      <c r="E97" s="367"/>
      <c r="F97" s="367"/>
      <c r="G97" s="367"/>
      <c r="H97" s="367"/>
      <c r="I97" s="367"/>
      <c r="J97" s="367"/>
      <c r="K97" s="368"/>
      <c r="L97" s="109"/>
      <c r="M97" s="109"/>
      <c r="N97" s="110"/>
      <c r="O97" s="114">
        <f>O87</f>
        <v>2.5</v>
      </c>
    </row>
    <row r="98" spans="1:15" ht="24.75" thickTop="1" thickBot="1" x14ac:dyDescent="0.3">
      <c r="A98" s="341" t="s">
        <v>84</v>
      </c>
      <c r="B98" s="342"/>
      <c r="C98" s="342"/>
      <c r="D98" s="342"/>
      <c r="E98" s="342"/>
      <c r="F98" s="342"/>
      <c r="G98" s="342"/>
      <c r="H98" s="342"/>
      <c r="I98" s="342"/>
      <c r="J98" s="342"/>
      <c r="K98" s="343"/>
      <c r="L98" s="115"/>
      <c r="M98" s="116"/>
      <c r="N98" s="117"/>
      <c r="O98" s="118">
        <f>SUM(O93:O97)</f>
        <v>84.986666666666665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2" zoomScaleNormal="100" workbookViewId="0">
      <selection activeCell="K77" sqref="K7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0"/>
      <c r="B1" s="231"/>
      <c r="C1" s="231"/>
      <c r="D1" s="231"/>
      <c r="E1" s="232"/>
      <c r="F1" s="239" t="s">
        <v>9</v>
      </c>
      <c r="G1" s="239"/>
      <c r="H1" s="239"/>
      <c r="I1" s="239"/>
      <c r="J1" s="239"/>
      <c r="K1" s="239"/>
      <c r="L1" s="239"/>
      <c r="M1" s="239"/>
      <c r="N1" s="239"/>
      <c r="O1" s="240"/>
    </row>
    <row r="2" spans="1:17" ht="45" customHeight="1" thickBot="1" x14ac:dyDescent="0.3">
      <c r="A2" s="233"/>
      <c r="B2" s="234"/>
      <c r="C2" s="234"/>
      <c r="D2" s="234"/>
      <c r="E2" s="235"/>
      <c r="F2" s="239" t="s">
        <v>10</v>
      </c>
      <c r="G2" s="239"/>
      <c r="H2" s="239"/>
      <c r="I2" s="239"/>
      <c r="J2" s="239"/>
      <c r="K2" s="239"/>
      <c r="L2" s="239"/>
      <c r="M2" s="239"/>
      <c r="N2" s="239"/>
      <c r="O2" s="240"/>
      <c r="Q2" s="147" t="str">
        <f ca="1">MID(CELL("nombrearchivo",'EDGAR VARÓN'!E10),FIND("]", CELL("nombrearchivo",'EDGAR VARÓN'!E10),1)+1,LEN(CELL("nombrearchivo",'EDGAR VARÓN'!E10))-FIND("]",CELL("nombrearchivo",'EDGAR VARÓN'!E10),1))</f>
        <v>EDGAR VARÓN</v>
      </c>
    </row>
    <row r="3" spans="1:17" ht="19.5" customHeight="1" thickBot="1" x14ac:dyDescent="0.3">
      <c r="A3" s="236"/>
      <c r="B3" s="237"/>
      <c r="C3" s="237"/>
      <c r="D3" s="237"/>
      <c r="E3" s="238"/>
      <c r="F3" s="239" t="s">
        <v>95</v>
      </c>
      <c r="G3" s="239"/>
      <c r="H3" s="239"/>
      <c r="I3" s="239"/>
      <c r="J3" s="239"/>
      <c r="K3" s="239"/>
      <c r="L3" s="239"/>
      <c r="M3" s="239"/>
      <c r="N3" s="239"/>
      <c r="O3" s="240"/>
      <c r="Q3" s="147"/>
    </row>
    <row r="4" spans="1:17" ht="15.75" x14ac:dyDescent="0.25">
      <c r="A4" s="241" t="s">
        <v>11</v>
      </c>
      <c r="B4" s="242"/>
      <c r="C4" s="242"/>
      <c r="D4" s="242"/>
      <c r="E4" s="243" t="str">
        <f>'IA-P 03-1'!AC$2</f>
        <v>PLANTA</v>
      </c>
      <c r="F4" s="243"/>
      <c r="G4" s="243"/>
      <c r="H4" s="148"/>
      <c r="I4" s="148"/>
      <c r="J4" s="148"/>
      <c r="K4" s="148"/>
      <c r="L4" s="148"/>
      <c r="M4" s="148"/>
      <c r="N4" s="148"/>
      <c r="O4" s="149"/>
    </row>
    <row r="5" spans="1:17" ht="15.75" x14ac:dyDescent="0.25">
      <c r="A5" s="246" t="s">
        <v>12</v>
      </c>
      <c r="B5" s="247"/>
      <c r="C5" s="247"/>
      <c r="D5" s="247"/>
      <c r="E5" s="248" t="str">
        <f>'IA-P 03-1'!A$2</f>
        <v>IA-P-03-1</v>
      </c>
      <c r="F5" s="248"/>
      <c r="G5" s="248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46" t="s">
        <v>13</v>
      </c>
      <c r="B6" s="247"/>
      <c r="C6" s="247"/>
      <c r="D6" s="247"/>
      <c r="E6" s="7" t="str">
        <f>'IA-P 03-1'!A$1</f>
        <v xml:space="preserve">INGENIERIA AGRONOMICA 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49" t="s">
        <v>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</row>
    <row r="9" spans="1:17" ht="15" customHeight="1" x14ac:dyDescent="0.25">
      <c r="A9" s="252" t="s">
        <v>15</v>
      </c>
      <c r="B9" s="253"/>
      <c r="C9" s="256" t="s">
        <v>16</v>
      </c>
      <c r="D9" s="159"/>
      <c r="E9" s="258" t="s">
        <v>17</v>
      </c>
      <c r="F9" s="259"/>
      <c r="G9" s="258" t="s">
        <v>18</v>
      </c>
      <c r="H9" s="259"/>
      <c r="I9" s="261" t="s">
        <v>19</v>
      </c>
      <c r="J9" s="261" t="s">
        <v>20</v>
      </c>
      <c r="K9" s="261" t="s">
        <v>21</v>
      </c>
      <c r="L9" s="263" t="s">
        <v>22</v>
      </c>
      <c r="M9" s="265"/>
      <c r="N9" s="265"/>
      <c r="O9" s="267" t="s">
        <v>23</v>
      </c>
    </row>
    <row r="10" spans="1:17" ht="31.5" customHeight="1" thickBot="1" x14ac:dyDescent="0.3">
      <c r="A10" s="254"/>
      <c r="B10" s="255"/>
      <c r="C10" s="257"/>
      <c r="D10" s="163"/>
      <c r="E10" s="257"/>
      <c r="F10" s="260"/>
      <c r="G10" s="257"/>
      <c r="H10" s="260"/>
      <c r="I10" s="262"/>
      <c r="J10" s="262"/>
      <c r="K10" s="262"/>
      <c r="L10" s="264"/>
      <c r="M10" s="266"/>
      <c r="N10" s="266"/>
      <c r="O10" s="268"/>
    </row>
    <row r="11" spans="1:17" ht="44.25" customHeight="1" thickBot="1" x14ac:dyDescent="0.3">
      <c r="A11" s="288" t="s">
        <v>293</v>
      </c>
      <c r="B11" s="289"/>
      <c r="C11" s="164">
        <f>O15</f>
        <v>4</v>
      </c>
      <c r="D11" s="165"/>
      <c r="E11" s="244">
        <f>O17</f>
        <v>0</v>
      </c>
      <c r="F11" s="245"/>
      <c r="G11" s="244">
        <f>O19</f>
        <v>3</v>
      </c>
      <c r="H11" s="245"/>
      <c r="I11" s="19">
        <f>O21</f>
        <v>3</v>
      </c>
      <c r="J11" s="19">
        <f>O28</f>
        <v>5</v>
      </c>
      <c r="K11" s="19">
        <f>O33</f>
        <v>0.09</v>
      </c>
      <c r="L11" s="20">
        <f>O38</f>
        <v>10</v>
      </c>
      <c r="M11" s="21"/>
      <c r="N11" s="21"/>
      <c r="O11" s="22">
        <f>IF( SUM(C11:L11)&lt;=30,SUM(C11:L11),"EXCEDE LOS 30 PUNTOS")</f>
        <v>25.09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93" t="s">
        <v>24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5"/>
      <c r="O13" s="25" t="s">
        <v>25</v>
      </c>
    </row>
    <row r="14" spans="1:17" ht="24" thickBot="1" x14ac:dyDescent="0.3">
      <c r="A14" s="279" t="s">
        <v>26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1"/>
      <c r="N14" s="7"/>
      <c r="O14" s="24"/>
    </row>
    <row r="15" spans="1:17" ht="31.5" customHeight="1" thickBot="1" x14ac:dyDescent="0.3">
      <c r="A15" s="282" t="s">
        <v>27</v>
      </c>
      <c r="B15" s="283"/>
      <c r="C15" s="26"/>
      <c r="D15" s="284" t="s">
        <v>138</v>
      </c>
      <c r="E15" s="285"/>
      <c r="F15" s="285"/>
      <c r="G15" s="285"/>
      <c r="H15" s="285"/>
      <c r="I15" s="285"/>
      <c r="J15" s="285"/>
      <c r="K15" s="285"/>
      <c r="L15" s="285"/>
      <c r="M15" s="286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69" t="s">
        <v>28</v>
      </c>
      <c r="B17" s="270"/>
      <c r="C17" s="7"/>
      <c r="D17" s="32"/>
      <c r="E17" s="287"/>
      <c r="F17" s="271"/>
      <c r="G17" s="271"/>
      <c r="H17" s="271"/>
      <c r="I17" s="271"/>
      <c r="J17" s="271"/>
      <c r="K17" s="271"/>
      <c r="L17" s="271"/>
      <c r="M17" s="272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69" t="s">
        <v>29</v>
      </c>
      <c r="B19" s="270"/>
      <c r="C19" s="26"/>
      <c r="D19" s="158"/>
      <c r="E19" s="271" t="s">
        <v>139</v>
      </c>
      <c r="F19" s="271"/>
      <c r="G19" s="271"/>
      <c r="H19" s="271"/>
      <c r="I19" s="271"/>
      <c r="J19" s="271"/>
      <c r="K19" s="271"/>
      <c r="L19" s="271"/>
      <c r="M19" s="272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69" t="s">
        <v>30</v>
      </c>
      <c r="B21" s="270"/>
      <c r="C21" s="26"/>
      <c r="D21" s="273" t="s">
        <v>140</v>
      </c>
      <c r="E21" s="274"/>
      <c r="F21" s="274"/>
      <c r="G21" s="274"/>
      <c r="H21" s="274"/>
      <c r="I21" s="274"/>
      <c r="J21" s="274"/>
      <c r="K21" s="274"/>
      <c r="L21" s="274"/>
      <c r="M21" s="275"/>
      <c r="N21" s="27"/>
      <c r="O21" s="28">
        <v>3</v>
      </c>
    </row>
    <row r="22" spans="1:18" ht="16.5" thickBot="1" x14ac:dyDescent="0.3">
      <c r="A22" s="34"/>
      <c r="B22" s="35"/>
      <c r="C22" s="15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57"/>
      <c r="O22" s="38"/>
    </row>
    <row r="23" spans="1:18" ht="19.5" thickTop="1" thickBot="1" x14ac:dyDescent="0.3">
      <c r="A23" s="276" t="s">
        <v>31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8"/>
      <c r="N23" s="7"/>
      <c r="O23" s="146">
        <f>IF( SUM(O15:O21)&lt;=10,SUM(O15:O21),"EXCEDE LOS 10 PUNTOS VALIDOS")</f>
        <v>10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79" t="s">
        <v>32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1"/>
      <c r="N25" s="7"/>
      <c r="O25" s="38"/>
    </row>
    <row r="26" spans="1:18" ht="105" customHeight="1" thickBot="1" x14ac:dyDescent="0.3">
      <c r="A26" s="282" t="s">
        <v>33</v>
      </c>
      <c r="B26" s="283"/>
      <c r="C26" s="26"/>
      <c r="D26" s="284" t="s">
        <v>313</v>
      </c>
      <c r="E26" s="285"/>
      <c r="F26" s="285"/>
      <c r="G26" s="285"/>
      <c r="H26" s="285"/>
      <c r="I26" s="285"/>
      <c r="J26" s="285"/>
      <c r="K26" s="285"/>
      <c r="L26" s="285"/>
      <c r="M26" s="286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15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57"/>
      <c r="O27" s="38"/>
    </row>
    <row r="28" spans="1:18" ht="19.5" thickTop="1" thickBot="1" x14ac:dyDescent="0.3">
      <c r="A28" s="276" t="s">
        <v>34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8"/>
      <c r="N28" s="157"/>
      <c r="O28" s="146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79" t="s">
        <v>35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1"/>
      <c r="N30" s="43"/>
      <c r="O30" s="38"/>
    </row>
    <row r="31" spans="1:18" ht="104.25" customHeight="1" thickBot="1" x14ac:dyDescent="0.3">
      <c r="A31" s="282" t="s">
        <v>36</v>
      </c>
      <c r="B31" s="283"/>
      <c r="C31" s="26"/>
      <c r="D31" s="284" t="s">
        <v>316</v>
      </c>
      <c r="E31" s="285"/>
      <c r="F31" s="285"/>
      <c r="G31" s="285"/>
      <c r="H31" s="285"/>
      <c r="I31" s="285"/>
      <c r="J31" s="285"/>
      <c r="K31" s="285"/>
      <c r="L31" s="285"/>
      <c r="M31" s="286"/>
      <c r="N31" s="27"/>
      <c r="O31" s="28">
        <v>0.09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76" t="s">
        <v>37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8"/>
      <c r="N33" s="157"/>
      <c r="O33" s="146">
        <f>IF(O31&lt;=5,O31,"EXCEDE LOS 5 PUNTOS PERMITIDOS")</f>
        <v>0.09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79" t="s">
        <v>38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1"/>
      <c r="N35" s="7"/>
      <c r="O35" s="38"/>
    </row>
    <row r="36" spans="1:15" ht="105" customHeight="1" thickBot="1" x14ac:dyDescent="0.3">
      <c r="A36" s="269" t="s">
        <v>39</v>
      </c>
      <c r="B36" s="270"/>
      <c r="C36" s="26"/>
      <c r="D36" s="284" t="s">
        <v>314</v>
      </c>
      <c r="E36" s="285"/>
      <c r="F36" s="285"/>
      <c r="G36" s="285"/>
      <c r="H36" s="285"/>
      <c r="I36" s="285"/>
      <c r="J36" s="285"/>
      <c r="K36" s="285"/>
      <c r="L36" s="285"/>
      <c r="M36" s="286"/>
      <c r="N36" s="27"/>
      <c r="O36" s="28">
        <v>10</v>
      </c>
    </row>
    <row r="37" spans="1:15" ht="16.5" thickBot="1" x14ac:dyDescent="0.3">
      <c r="A37" s="34"/>
      <c r="B37" s="35"/>
      <c r="C37" s="15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57"/>
      <c r="O37" s="38"/>
    </row>
    <row r="38" spans="1:15" ht="19.5" thickTop="1" thickBot="1" x14ac:dyDescent="0.3">
      <c r="A38" s="276" t="s">
        <v>40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8"/>
      <c r="N38" s="157"/>
      <c r="O38" s="146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0" t="s">
        <v>23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2"/>
      <c r="N41" s="46"/>
      <c r="O41" s="47">
        <f>IF((O23+O28+O33+O38)&lt;=30,(O23+O28+O33+O38),"ERROR EXCEDE LOS 30 PUNTOS")</f>
        <v>25.09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49" t="s">
        <v>42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1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7.5" customHeight="1" thickBot="1" x14ac:dyDescent="0.3">
      <c r="A58" s="296" t="s">
        <v>43</v>
      </c>
      <c r="B58" s="297"/>
      <c r="C58" s="297"/>
      <c r="D58" s="297"/>
      <c r="E58" s="297"/>
      <c r="F58" s="299"/>
      <c r="G58" s="299"/>
      <c r="H58" s="300"/>
      <c r="I58" s="51" t="s">
        <v>44</v>
      </c>
      <c r="J58" s="52" t="s">
        <v>45</v>
      </c>
      <c r="K58" s="160" t="s">
        <v>46</v>
      </c>
      <c r="L58" s="54" t="s">
        <v>47</v>
      </c>
      <c r="M58" s="161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01" t="s">
        <v>49</v>
      </c>
      <c r="C59" s="301"/>
      <c r="D59" s="301"/>
      <c r="E59" s="301"/>
      <c r="F59" s="302"/>
      <c r="G59" s="302"/>
      <c r="H59" s="302"/>
      <c r="I59" s="57" t="s">
        <v>50</v>
      </c>
      <c r="J59" s="58">
        <v>2</v>
      </c>
      <c r="K59" s="58">
        <v>2</v>
      </c>
      <c r="L59" s="59">
        <v>2</v>
      </c>
      <c r="M59" s="43"/>
      <c r="N59" s="43"/>
      <c r="O59" s="60">
        <f>J59+K59+L59</f>
        <v>6</v>
      </c>
    </row>
    <row r="60" spans="1:15" ht="22.5" customHeight="1" thickTop="1" thickBot="1" x14ac:dyDescent="0.3">
      <c r="A60" s="61">
        <v>2</v>
      </c>
      <c r="B60" s="303" t="s">
        <v>51</v>
      </c>
      <c r="C60" s="304"/>
      <c r="D60" s="304"/>
      <c r="E60" s="304"/>
      <c r="F60" s="305"/>
      <c r="G60" s="305"/>
      <c r="H60" s="305"/>
      <c r="I60" s="62" t="s">
        <v>50</v>
      </c>
      <c r="J60" s="63">
        <v>2</v>
      </c>
      <c r="K60" s="63">
        <v>2</v>
      </c>
      <c r="L60" s="64">
        <v>2</v>
      </c>
      <c r="M60" s="43"/>
      <c r="N60" s="43"/>
      <c r="O60" s="60">
        <f t="shared" ref="O60:O65" si="0">J60+K60+L60</f>
        <v>6</v>
      </c>
    </row>
    <row r="61" spans="1:15" ht="43.5" customHeight="1" thickTop="1" thickBot="1" x14ac:dyDescent="0.3">
      <c r="A61" s="61">
        <v>3</v>
      </c>
      <c r="B61" s="304" t="s">
        <v>52</v>
      </c>
      <c r="C61" s="304"/>
      <c r="D61" s="304"/>
      <c r="E61" s="304"/>
      <c r="F61" s="305"/>
      <c r="G61" s="305"/>
      <c r="H61" s="305"/>
      <c r="I61" s="62" t="s">
        <v>53</v>
      </c>
      <c r="J61" s="63">
        <v>6</v>
      </c>
      <c r="K61" s="63">
        <v>5</v>
      </c>
      <c r="L61" s="64">
        <v>4</v>
      </c>
      <c r="M61" s="43"/>
      <c r="N61" s="43"/>
      <c r="O61" s="60">
        <f t="shared" si="0"/>
        <v>15</v>
      </c>
    </row>
    <row r="62" spans="1:15" ht="40.5" customHeight="1" thickTop="1" thickBot="1" x14ac:dyDescent="0.3">
      <c r="A62" s="61">
        <v>4</v>
      </c>
      <c r="B62" s="304" t="s">
        <v>54</v>
      </c>
      <c r="C62" s="304"/>
      <c r="D62" s="304"/>
      <c r="E62" s="304"/>
      <c r="F62" s="305"/>
      <c r="G62" s="305"/>
      <c r="H62" s="305"/>
      <c r="I62" s="62" t="s">
        <v>53</v>
      </c>
      <c r="J62" s="63">
        <v>6</v>
      </c>
      <c r="K62" s="63">
        <v>5</v>
      </c>
      <c r="L62" s="64">
        <v>5</v>
      </c>
      <c r="M62" s="43"/>
      <c r="N62" s="43"/>
      <c r="O62" s="60">
        <f t="shared" si="0"/>
        <v>16</v>
      </c>
    </row>
    <row r="63" spans="1:15" ht="33" customHeight="1" thickTop="1" thickBot="1" x14ac:dyDescent="0.3">
      <c r="A63" s="61">
        <v>5</v>
      </c>
      <c r="B63" s="304" t="s">
        <v>55</v>
      </c>
      <c r="C63" s="304"/>
      <c r="D63" s="304"/>
      <c r="E63" s="304"/>
      <c r="F63" s="305"/>
      <c r="G63" s="305"/>
      <c r="H63" s="305"/>
      <c r="I63" s="62" t="s">
        <v>53</v>
      </c>
      <c r="J63" s="63">
        <v>7</v>
      </c>
      <c r="K63" s="63">
        <v>5</v>
      </c>
      <c r="L63" s="64">
        <v>6</v>
      </c>
      <c r="M63" s="43"/>
      <c r="N63" s="43"/>
      <c r="O63" s="60">
        <f t="shared" si="0"/>
        <v>18</v>
      </c>
    </row>
    <row r="64" spans="1:15" ht="42" customHeight="1" thickTop="1" thickBot="1" x14ac:dyDescent="0.3">
      <c r="A64" s="61">
        <v>6</v>
      </c>
      <c r="B64" s="304" t="s">
        <v>56</v>
      </c>
      <c r="C64" s="304"/>
      <c r="D64" s="304"/>
      <c r="E64" s="304"/>
      <c r="F64" s="305"/>
      <c r="G64" s="305"/>
      <c r="H64" s="305"/>
      <c r="I64" s="62" t="s">
        <v>57</v>
      </c>
      <c r="J64" s="63">
        <v>4</v>
      </c>
      <c r="K64" s="63">
        <v>3</v>
      </c>
      <c r="L64" s="64">
        <v>4</v>
      </c>
      <c r="M64" s="43"/>
      <c r="N64" s="43"/>
      <c r="O64" s="60">
        <f t="shared" si="0"/>
        <v>11</v>
      </c>
    </row>
    <row r="65" spans="1:15" ht="44.25" customHeight="1" thickTop="1" thickBot="1" x14ac:dyDescent="0.3">
      <c r="A65" s="65">
        <v>7</v>
      </c>
      <c r="B65" s="306" t="s">
        <v>58</v>
      </c>
      <c r="C65" s="306"/>
      <c r="D65" s="306"/>
      <c r="E65" s="306"/>
      <c r="F65" s="307"/>
      <c r="G65" s="307"/>
      <c r="H65" s="307"/>
      <c r="I65" s="66" t="s">
        <v>57</v>
      </c>
      <c r="J65" s="67">
        <v>5</v>
      </c>
      <c r="K65" s="67">
        <v>3</v>
      </c>
      <c r="L65" s="68">
        <v>4</v>
      </c>
      <c r="M65" s="43"/>
      <c r="N65" s="43"/>
      <c r="O65" s="60">
        <f t="shared" si="0"/>
        <v>12</v>
      </c>
    </row>
    <row r="66" spans="1:15" ht="16.5" thickBot="1" x14ac:dyDescent="0.3">
      <c r="A66" s="308" t="s">
        <v>59</v>
      </c>
      <c r="B66" s="309"/>
      <c r="C66" s="309"/>
      <c r="D66" s="309"/>
      <c r="E66" s="309"/>
      <c r="F66" s="309"/>
      <c r="G66" s="309"/>
      <c r="H66" s="309"/>
      <c r="I66" s="310"/>
      <c r="J66" s="69">
        <f>SUM(J59:J65)</f>
        <v>32</v>
      </c>
      <c r="K66" s="70">
        <f>SUM(K59:K65)</f>
        <v>25</v>
      </c>
      <c r="L66" s="71">
        <f>SUM(L59:L65)</f>
        <v>27</v>
      </c>
      <c r="M66" s="72"/>
      <c r="N66" s="43"/>
      <c r="O66" s="73">
        <f>SUM(O59:O65)</f>
        <v>84</v>
      </c>
    </row>
    <row r="67" spans="1:15" ht="19.5" thickTop="1" thickBot="1" x14ac:dyDescent="0.3">
      <c r="A67" s="311" t="s">
        <v>60</v>
      </c>
      <c r="B67" s="312"/>
      <c r="C67" s="312"/>
      <c r="D67" s="312"/>
      <c r="E67" s="312"/>
      <c r="F67" s="312"/>
      <c r="G67" s="312"/>
      <c r="H67" s="312"/>
      <c r="I67" s="312"/>
      <c r="J67" s="313"/>
      <c r="K67" s="313"/>
      <c r="L67" s="314"/>
      <c r="M67" s="7"/>
      <c r="N67" s="74"/>
      <c r="O67" s="75">
        <f>O66/3</f>
        <v>28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3" customHeight="1" thickBot="1" x14ac:dyDescent="0.3">
      <c r="A69" s="296" t="s">
        <v>61</v>
      </c>
      <c r="B69" s="297"/>
      <c r="C69" s="297"/>
      <c r="D69" s="297"/>
      <c r="E69" s="297"/>
      <c r="F69" s="297"/>
      <c r="G69" s="297"/>
      <c r="H69" s="298"/>
      <c r="I69" s="76" t="s">
        <v>44</v>
      </c>
      <c r="J69" s="52" t="s">
        <v>45</v>
      </c>
      <c r="K69" s="160" t="s">
        <v>46</v>
      </c>
      <c r="L69" s="54" t="s">
        <v>47</v>
      </c>
      <c r="M69" s="161"/>
      <c r="N69" s="7"/>
      <c r="O69" s="55" t="s">
        <v>48</v>
      </c>
    </row>
    <row r="70" spans="1:15" ht="17.25" thickTop="1" thickBot="1" x14ac:dyDescent="0.3">
      <c r="A70" s="56">
        <v>1</v>
      </c>
      <c r="B70" s="318" t="s">
        <v>62</v>
      </c>
      <c r="C70" s="318"/>
      <c r="D70" s="318"/>
      <c r="E70" s="318"/>
      <c r="F70" s="302"/>
      <c r="G70" s="302"/>
      <c r="H70" s="302"/>
      <c r="I70" s="77" t="s">
        <v>63</v>
      </c>
      <c r="J70" s="78">
        <v>4</v>
      </c>
      <c r="K70" s="78">
        <v>4</v>
      </c>
      <c r="L70" s="79">
        <v>3</v>
      </c>
      <c r="M70" s="80"/>
      <c r="N70" s="43"/>
      <c r="O70" s="60">
        <f>J70+K70+L70</f>
        <v>11</v>
      </c>
    </row>
    <row r="71" spans="1:15" ht="30.75" customHeight="1" thickTop="1" thickBot="1" x14ac:dyDescent="0.3">
      <c r="A71" s="61">
        <v>2</v>
      </c>
      <c r="B71" s="303" t="s">
        <v>64</v>
      </c>
      <c r="C71" s="303"/>
      <c r="D71" s="303"/>
      <c r="E71" s="303"/>
      <c r="F71" s="305"/>
      <c r="G71" s="305"/>
      <c r="H71" s="305"/>
      <c r="I71" s="81" t="s">
        <v>63</v>
      </c>
      <c r="J71" s="82">
        <v>3</v>
      </c>
      <c r="K71" s="82">
        <v>4</v>
      </c>
      <c r="L71" s="83">
        <v>3</v>
      </c>
      <c r="M71" s="80"/>
      <c r="N71" s="43"/>
      <c r="O71" s="60">
        <f>J71+K71+L71</f>
        <v>10</v>
      </c>
    </row>
    <row r="72" spans="1:15" ht="17.25" thickTop="1" thickBot="1" x14ac:dyDescent="0.3">
      <c r="A72" s="65">
        <v>3</v>
      </c>
      <c r="B72" s="319" t="s">
        <v>65</v>
      </c>
      <c r="C72" s="319"/>
      <c r="D72" s="319"/>
      <c r="E72" s="319"/>
      <c r="F72" s="307"/>
      <c r="G72" s="307"/>
      <c r="H72" s="307"/>
      <c r="I72" s="84" t="s">
        <v>63</v>
      </c>
      <c r="J72" s="85">
        <v>4</v>
      </c>
      <c r="K72" s="85">
        <v>4</v>
      </c>
      <c r="L72" s="86">
        <v>3</v>
      </c>
      <c r="M72" s="80"/>
      <c r="N72" s="43"/>
      <c r="O72" s="60">
        <f>J72+K72+L72</f>
        <v>11</v>
      </c>
    </row>
    <row r="73" spans="1:15" ht="16.5" thickTop="1" thickBot="1" x14ac:dyDescent="0.3">
      <c r="A73" s="42"/>
      <c r="B73" s="282" t="s">
        <v>66</v>
      </c>
      <c r="C73" s="320"/>
      <c r="D73" s="320"/>
      <c r="E73" s="320"/>
      <c r="F73" s="320"/>
      <c r="G73" s="320"/>
      <c r="H73" s="320"/>
      <c r="I73" s="283"/>
      <c r="J73" s="87">
        <f>SUM(J70:J72)</f>
        <v>11</v>
      </c>
      <c r="K73" s="87">
        <f>SUM(K70:K72)</f>
        <v>12</v>
      </c>
      <c r="L73" s="88">
        <f>SUM(L70:L72)</f>
        <v>9</v>
      </c>
      <c r="M73" s="80"/>
      <c r="N73" s="43"/>
      <c r="O73" s="89">
        <f>SUM(O70:O72)</f>
        <v>32</v>
      </c>
    </row>
    <row r="74" spans="1:15" ht="19.5" thickTop="1" thickBot="1" x14ac:dyDescent="0.3">
      <c r="A74" s="321" t="s">
        <v>67</v>
      </c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3"/>
      <c r="M74" s="80"/>
      <c r="N74" s="43"/>
      <c r="O74" s="75">
        <f>O73/3</f>
        <v>10.666666666666666</v>
      </c>
    </row>
    <row r="75" spans="1:15" ht="19.5" thickTop="1" thickBot="1" x14ac:dyDescent="0.3">
      <c r="A75" s="324"/>
      <c r="B75" s="325"/>
      <c r="C75" s="325"/>
      <c r="D75" s="325"/>
      <c r="E75" s="325"/>
      <c r="F75" s="325"/>
      <c r="G75" s="325"/>
      <c r="H75" s="325"/>
      <c r="I75" s="325"/>
      <c r="J75" s="325"/>
      <c r="K75" s="326"/>
      <c r="L75" s="326"/>
      <c r="M75" s="80"/>
      <c r="N75" s="43"/>
      <c r="O75" s="162"/>
    </row>
    <row r="76" spans="1:15" ht="36.75" customHeight="1" thickBot="1" x14ac:dyDescent="0.3">
      <c r="A76" s="327" t="s">
        <v>68</v>
      </c>
      <c r="B76" s="328"/>
      <c r="C76" s="328"/>
      <c r="D76" s="328"/>
      <c r="E76" s="328"/>
      <c r="F76" s="328"/>
      <c r="G76" s="328"/>
      <c r="H76" s="329"/>
      <c r="I76" s="91" t="s">
        <v>44</v>
      </c>
      <c r="J76" s="55" t="s">
        <v>45</v>
      </c>
      <c r="K76" s="161"/>
      <c r="L76" s="161"/>
      <c r="M76" s="80"/>
      <c r="N76" s="43"/>
      <c r="O76" s="92" t="s">
        <v>48</v>
      </c>
    </row>
    <row r="77" spans="1:15" ht="45.75" customHeight="1" thickBot="1" x14ac:dyDescent="0.3">
      <c r="A77" s="93">
        <v>1</v>
      </c>
      <c r="B77" s="330" t="s">
        <v>69</v>
      </c>
      <c r="C77" s="330"/>
      <c r="D77" s="330"/>
      <c r="E77" s="330"/>
      <c r="F77" s="331"/>
      <c r="G77" s="332"/>
      <c r="H77" s="333"/>
      <c r="I77" s="94" t="s">
        <v>63</v>
      </c>
      <c r="J77" s="88">
        <v>3</v>
      </c>
      <c r="K77" s="80"/>
      <c r="L77" s="80"/>
      <c r="M77" s="80"/>
      <c r="N77" s="43"/>
      <c r="O77" s="95">
        <f>J77</f>
        <v>3</v>
      </c>
    </row>
    <row r="78" spans="1:15" ht="30.75" customHeight="1" thickBot="1" x14ac:dyDescent="0.3">
      <c r="A78" s="61">
        <v>2</v>
      </c>
      <c r="B78" s="303" t="s">
        <v>70</v>
      </c>
      <c r="C78" s="303"/>
      <c r="D78" s="303"/>
      <c r="E78" s="303"/>
      <c r="F78" s="305"/>
      <c r="G78" s="334"/>
      <c r="H78" s="335"/>
      <c r="I78" s="96" t="s">
        <v>63</v>
      </c>
      <c r="J78" s="97">
        <v>3</v>
      </c>
      <c r="K78" s="80"/>
      <c r="L78" s="80"/>
      <c r="M78" s="80"/>
      <c r="N78" s="43"/>
      <c r="O78" s="95">
        <f>J78</f>
        <v>3</v>
      </c>
    </row>
    <row r="79" spans="1:15" ht="28.5" customHeight="1" thickBot="1" x14ac:dyDescent="0.3">
      <c r="A79" s="65">
        <v>3</v>
      </c>
      <c r="B79" s="319" t="s">
        <v>71</v>
      </c>
      <c r="C79" s="319"/>
      <c r="D79" s="319"/>
      <c r="E79" s="319"/>
      <c r="F79" s="307"/>
      <c r="G79" s="336"/>
      <c r="H79" s="337"/>
      <c r="I79" s="98" t="s">
        <v>63</v>
      </c>
      <c r="J79" s="99">
        <v>2</v>
      </c>
      <c r="K79" s="80"/>
      <c r="L79" s="80"/>
      <c r="M79" s="80"/>
      <c r="N79" s="43"/>
      <c r="O79" s="95">
        <f>J79</f>
        <v>2</v>
      </c>
    </row>
    <row r="80" spans="1:15" ht="16.5" thickBot="1" x14ac:dyDescent="0.3">
      <c r="A80" s="338" t="s">
        <v>72</v>
      </c>
      <c r="B80" s="339"/>
      <c r="C80" s="339"/>
      <c r="D80" s="339"/>
      <c r="E80" s="339"/>
      <c r="F80" s="339"/>
      <c r="G80" s="339"/>
      <c r="H80" s="339"/>
      <c r="I80" s="340"/>
      <c r="J80" s="25">
        <f>SUM(J77:J79)</f>
        <v>8</v>
      </c>
      <c r="K80" s="72"/>
      <c r="L80" s="72"/>
      <c r="M80" s="72"/>
      <c r="N80" s="43"/>
      <c r="O80" s="38"/>
    </row>
    <row r="81" spans="1:15" ht="19.5" thickTop="1" thickBot="1" x14ac:dyDescent="0.3">
      <c r="A81" s="315" t="s">
        <v>73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7"/>
      <c r="M81" s="72"/>
      <c r="N81" s="43"/>
      <c r="O81" s="75">
        <f>SUM(O77:O79)</f>
        <v>8</v>
      </c>
    </row>
    <row r="82" spans="1:15" x14ac:dyDescent="0.25">
      <c r="A82" s="44"/>
      <c r="B82" s="7"/>
      <c r="C82" s="7"/>
      <c r="D82" s="7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5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49" t="s">
        <v>74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1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46" t="s">
        <v>75</v>
      </c>
      <c r="B86" s="347"/>
      <c r="C86" s="347"/>
      <c r="D86" s="347"/>
      <c r="E86" s="347"/>
      <c r="F86" s="348"/>
      <c r="G86" s="348"/>
      <c r="H86" s="349"/>
      <c r="I86" s="91" t="s">
        <v>44</v>
      </c>
      <c r="J86" s="161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0" t="s">
        <v>76</v>
      </c>
      <c r="C87" s="351"/>
      <c r="D87" s="351"/>
      <c r="E87" s="351"/>
      <c r="F87" s="352"/>
      <c r="G87" s="352"/>
      <c r="H87" s="353"/>
      <c r="I87" s="101" t="s">
        <v>77</v>
      </c>
      <c r="J87" s="102"/>
      <c r="K87" s="49"/>
      <c r="L87" s="49"/>
      <c r="M87" s="49"/>
      <c r="N87" s="43"/>
      <c r="O87" s="103">
        <v>4.7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54" t="s">
        <v>78</v>
      </c>
      <c r="B89" s="355"/>
      <c r="C89" s="355"/>
      <c r="D89" s="355"/>
      <c r="E89" s="355"/>
      <c r="F89" s="355"/>
      <c r="G89" s="355"/>
      <c r="H89" s="355"/>
      <c r="I89" s="355"/>
      <c r="J89" s="355"/>
      <c r="K89" s="356"/>
      <c r="L89" s="102"/>
      <c r="M89" s="7"/>
      <c r="N89" s="107"/>
      <c r="O89" s="108">
        <f>O87</f>
        <v>4.7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57" t="s">
        <v>79</v>
      </c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9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0" t="s">
        <v>23</v>
      </c>
      <c r="B93" s="361"/>
      <c r="C93" s="361"/>
      <c r="D93" s="361"/>
      <c r="E93" s="361"/>
      <c r="F93" s="361"/>
      <c r="G93" s="361"/>
      <c r="H93" s="361"/>
      <c r="I93" s="361"/>
      <c r="J93" s="361"/>
      <c r="K93" s="362"/>
      <c r="L93" s="109"/>
      <c r="M93" s="109"/>
      <c r="N93" s="110"/>
      <c r="O93" s="111">
        <f>O41</f>
        <v>25.09</v>
      </c>
    </row>
    <row r="94" spans="1:15" ht="18" x14ac:dyDescent="0.25">
      <c r="A94" s="363" t="s">
        <v>80</v>
      </c>
      <c r="B94" s="364"/>
      <c r="C94" s="364"/>
      <c r="D94" s="364"/>
      <c r="E94" s="364"/>
      <c r="F94" s="364"/>
      <c r="G94" s="364"/>
      <c r="H94" s="364"/>
      <c r="I94" s="364"/>
      <c r="J94" s="364"/>
      <c r="K94" s="365"/>
      <c r="L94" s="109"/>
      <c r="M94" s="109"/>
      <c r="N94" s="110"/>
      <c r="O94" s="112">
        <f>O67</f>
        <v>28</v>
      </c>
    </row>
    <row r="95" spans="1:15" ht="18" x14ac:dyDescent="0.25">
      <c r="A95" s="363" t="s">
        <v>81</v>
      </c>
      <c r="B95" s="364"/>
      <c r="C95" s="364"/>
      <c r="D95" s="364"/>
      <c r="E95" s="364"/>
      <c r="F95" s="364"/>
      <c r="G95" s="364"/>
      <c r="H95" s="364"/>
      <c r="I95" s="364"/>
      <c r="J95" s="364"/>
      <c r="K95" s="365"/>
      <c r="L95" s="109"/>
      <c r="M95" s="109"/>
      <c r="N95" s="110"/>
      <c r="O95" s="113">
        <f>O74</f>
        <v>10.666666666666666</v>
      </c>
    </row>
    <row r="96" spans="1:15" ht="18" x14ac:dyDescent="0.25">
      <c r="A96" s="363" t="s">
        <v>82</v>
      </c>
      <c r="B96" s="364"/>
      <c r="C96" s="364"/>
      <c r="D96" s="364"/>
      <c r="E96" s="364"/>
      <c r="F96" s="364"/>
      <c r="G96" s="364"/>
      <c r="H96" s="364"/>
      <c r="I96" s="364"/>
      <c r="J96" s="364"/>
      <c r="K96" s="365"/>
      <c r="L96" s="109"/>
      <c r="M96" s="109"/>
      <c r="N96" s="110"/>
      <c r="O96" s="114">
        <f>O81</f>
        <v>8</v>
      </c>
    </row>
    <row r="97" spans="1:15" ht="18.75" thickBot="1" x14ac:dyDescent="0.3">
      <c r="A97" s="366" t="s">
        <v>83</v>
      </c>
      <c r="B97" s="367"/>
      <c r="C97" s="367"/>
      <c r="D97" s="367"/>
      <c r="E97" s="367"/>
      <c r="F97" s="367"/>
      <c r="G97" s="367"/>
      <c r="H97" s="367"/>
      <c r="I97" s="367"/>
      <c r="J97" s="367"/>
      <c r="K97" s="368"/>
      <c r="L97" s="109"/>
      <c r="M97" s="109"/>
      <c r="N97" s="110"/>
      <c r="O97" s="114">
        <f>O87</f>
        <v>4.7</v>
      </c>
    </row>
    <row r="98" spans="1:15" ht="24.75" thickTop="1" thickBot="1" x14ac:dyDescent="0.3">
      <c r="A98" s="341" t="s">
        <v>84</v>
      </c>
      <c r="B98" s="342"/>
      <c r="C98" s="342"/>
      <c r="D98" s="342"/>
      <c r="E98" s="342"/>
      <c r="F98" s="342"/>
      <c r="G98" s="342"/>
      <c r="H98" s="342"/>
      <c r="I98" s="342"/>
      <c r="J98" s="342"/>
      <c r="K98" s="343"/>
      <c r="L98" s="115"/>
      <c r="M98" s="116"/>
      <c r="N98" s="117"/>
      <c r="O98" s="118">
        <f>SUM(O93:O97)</f>
        <v>76.456666666666663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70" zoomScaleNormal="100" workbookViewId="0">
      <selection activeCell="B77" sqref="B77:H7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0"/>
      <c r="B1" s="231"/>
      <c r="C1" s="231"/>
      <c r="D1" s="231"/>
      <c r="E1" s="232"/>
      <c r="F1" s="239" t="s">
        <v>9</v>
      </c>
      <c r="G1" s="239"/>
      <c r="H1" s="239"/>
      <c r="I1" s="239"/>
      <c r="J1" s="239"/>
      <c r="K1" s="239"/>
      <c r="L1" s="239"/>
      <c r="M1" s="239"/>
      <c r="N1" s="239"/>
      <c r="O1" s="240"/>
    </row>
    <row r="2" spans="1:17" ht="45" customHeight="1" thickBot="1" x14ac:dyDescent="0.3">
      <c r="A2" s="233"/>
      <c r="B2" s="234"/>
      <c r="C2" s="234"/>
      <c r="D2" s="234"/>
      <c r="E2" s="235"/>
      <c r="F2" s="239" t="s">
        <v>10</v>
      </c>
      <c r="G2" s="239"/>
      <c r="H2" s="239"/>
      <c r="I2" s="239"/>
      <c r="J2" s="239"/>
      <c r="K2" s="239"/>
      <c r="L2" s="239"/>
      <c r="M2" s="239"/>
      <c r="N2" s="239"/>
      <c r="O2" s="240"/>
      <c r="Q2" s="147" t="str">
        <f ca="1">MID(CELL("nombrearchivo",'LUIS C MARTINEZ'!E10),FIND("]", CELL("nombrearchivo",'LUIS C MARTINEZ'!E10),1)+1,LEN(CELL("nombrearchivo",'LUIS C MARTINEZ'!E10))-FIND("]",CELL("nombrearchivo",'LUIS C MARTINEZ'!E10),1))</f>
        <v>LUIS C MARTINEZ</v>
      </c>
    </row>
    <row r="3" spans="1:17" ht="19.5" customHeight="1" thickBot="1" x14ac:dyDescent="0.3">
      <c r="A3" s="236"/>
      <c r="B3" s="237"/>
      <c r="C3" s="237"/>
      <c r="D3" s="237"/>
      <c r="E3" s="238"/>
      <c r="F3" s="239" t="s">
        <v>95</v>
      </c>
      <c r="G3" s="239"/>
      <c r="H3" s="239"/>
      <c r="I3" s="239"/>
      <c r="J3" s="239"/>
      <c r="K3" s="239"/>
      <c r="L3" s="239"/>
      <c r="M3" s="239"/>
      <c r="N3" s="239"/>
      <c r="O3" s="240"/>
      <c r="Q3" s="147"/>
    </row>
    <row r="4" spans="1:17" ht="15.75" x14ac:dyDescent="0.25">
      <c r="A4" s="241" t="s">
        <v>11</v>
      </c>
      <c r="B4" s="242"/>
      <c r="C4" s="242"/>
      <c r="D4" s="242"/>
      <c r="E4" s="243" t="str">
        <f>'IA-P 03-1'!AC$2</f>
        <v>PLANTA</v>
      </c>
      <c r="F4" s="243"/>
      <c r="G4" s="243"/>
      <c r="H4" s="148"/>
      <c r="I4" s="148"/>
      <c r="J4" s="148"/>
      <c r="K4" s="148"/>
      <c r="L4" s="148"/>
      <c r="M4" s="148"/>
      <c r="N4" s="148"/>
      <c r="O4" s="149"/>
    </row>
    <row r="5" spans="1:17" ht="15.75" x14ac:dyDescent="0.25">
      <c r="A5" s="246" t="s">
        <v>12</v>
      </c>
      <c r="B5" s="247"/>
      <c r="C5" s="247"/>
      <c r="D5" s="247"/>
      <c r="E5" s="248" t="str">
        <f>'IA-P 03-1'!A$2</f>
        <v>IA-P-03-1</v>
      </c>
      <c r="F5" s="248"/>
      <c r="G5" s="248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46" t="s">
        <v>13</v>
      </c>
      <c r="B6" s="247"/>
      <c r="C6" s="247"/>
      <c r="D6" s="247"/>
      <c r="E6" s="7" t="str">
        <f>'IA-P 03-1'!A$1</f>
        <v xml:space="preserve">INGENIERIA AGRONOMICA 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49" t="s">
        <v>14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</row>
    <row r="9" spans="1:17" ht="15" customHeight="1" x14ac:dyDescent="0.25">
      <c r="A9" s="252" t="s">
        <v>15</v>
      </c>
      <c r="B9" s="253"/>
      <c r="C9" s="256" t="s">
        <v>16</v>
      </c>
      <c r="D9" s="14"/>
      <c r="E9" s="258" t="s">
        <v>17</v>
      </c>
      <c r="F9" s="259"/>
      <c r="G9" s="258" t="s">
        <v>18</v>
      </c>
      <c r="H9" s="259"/>
      <c r="I9" s="261" t="s">
        <v>19</v>
      </c>
      <c r="J9" s="261" t="s">
        <v>20</v>
      </c>
      <c r="K9" s="261" t="s">
        <v>21</v>
      </c>
      <c r="L9" s="263" t="s">
        <v>22</v>
      </c>
      <c r="M9" s="265"/>
      <c r="N9" s="265"/>
      <c r="O9" s="267" t="s">
        <v>23</v>
      </c>
    </row>
    <row r="10" spans="1:17" ht="31.5" customHeight="1" thickBot="1" x14ac:dyDescent="0.3">
      <c r="A10" s="254"/>
      <c r="B10" s="255"/>
      <c r="C10" s="257"/>
      <c r="D10" s="16"/>
      <c r="E10" s="257"/>
      <c r="F10" s="260"/>
      <c r="G10" s="257"/>
      <c r="H10" s="260"/>
      <c r="I10" s="262"/>
      <c r="J10" s="262"/>
      <c r="K10" s="262"/>
      <c r="L10" s="264"/>
      <c r="M10" s="266"/>
      <c r="N10" s="266"/>
      <c r="O10" s="268"/>
    </row>
    <row r="11" spans="1:17" ht="44.25" customHeight="1" thickBot="1" x14ac:dyDescent="0.3">
      <c r="A11" s="288" t="s">
        <v>301</v>
      </c>
      <c r="B11" s="289"/>
      <c r="C11" s="17">
        <f>O15</f>
        <v>4</v>
      </c>
      <c r="D11" s="18"/>
      <c r="E11" s="244">
        <f>O17</f>
        <v>0</v>
      </c>
      <c r="F11" s="245"/>
      <c r="G11" s="244">
        <f>O19</f>
        <v>3</v>
      </c>
      <c r="H11" s="245"/>
      <c r="I11" s="19">
        <f>O21</f>
        <v>0</v>
      </c>
      <c r="J11" s="19">
        <f>O28</f>
        <v>2.6900000000000004</v>
      </c>
      <c r="K11" s="19">
        <f>O33</f>
        <v>1</v>
      </c>
      <c r="L11" s="20">
        <f>O38</f>
        <v>10</v>
      </c>
      <c r="M11" s="21"/>
      <c r="N11" s="21"/>
      <c r="O11" s="22">
        <f>IF( SUM(C11:L11)&lt;=30,SUM(C11:L11),"EXCEDE LOS 30 PUNTOS")</f>
        <v>20.69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293" t="s">
        <v>24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5"/>
      <c r="O13" s="25" t="s">
        <v>25</v>
      </c>
    </row>
    <row r="14" spans="1:17" ht="24" thickBot="1" x14ac:dyDescent="0.3">
      <c r="A14" s="279" t="s">
        <v>26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1"/>
      <c r="N14" s="7"/>
      <c r="O14" s="24"/>
    </row>
    <row r="15" spans="1:17" ht="31.5" customHeight="1" thickBot="1" x14ac:dyDescent="0.3">
      <c r="A15" s="282" t="s">
        <v>27</v>
      </c>
      <c r="B15" s="283"/>
      <c r="C15" s="26"/>
      <c r="D15" s="284" t="s">
        <v>110</v>
      </c>
      <c r="E15" s="285"/>
      <c r="F15" s="285"/>
      <c r="G15" s="285"/>
      <c r="H15" s="285"/>
      <c r="I15" s="285"/>
      <c r="J15" s="285"/>
      <c r="K15" s="285"/>
      <c r="L15" s="285"/>
      <c r="M15" s="286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69" t="s">
        <v>28</v>
      </c>
      <c r="B17" s="270"/>
      <c r="C17" s="7"/>
      <c r="D17" s="32"/>
      <c r="E17" s="287"/>
      <c r="F17" s="271"/>
      <c r="G17" s="271"/>
      <c r="H17" s="271"/>
      <c r="I17" s="271"/>
      <c r="J17" s="271"/>
      <c r="K17" s="271"/>
      <c r="L17" s="271"/>
      <c r="M17" s="272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69" t="s">
        <v>29</v>
      </c>
      <c r="B19" s="270"/>
      <c r="C19" s="26"/>
      <c r="D19" s="33"/>
      <c r="E19" s="271" t="s">
        <v>111</v>
      </c>
      <c r="F19" s="271"/>
      <c r="G19" s="271"/>
      <c r="H19" s="271"/>
      <c r="I19" s="271"/>
      <c r="J19" s="271"/>
      <c r="K19" s="271"/>
      <c r="L19" s="271"/>
      <c r="M19" s="272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69" t="s">
        <v>30</v>
      </c>
      <c r="B21" s="270"/>
      <c r="C21" s="26"/>
      <c r="D21" s="273" t="s">
        <v>302</v>
      </c>
      <c r="E21" s="274"/>
      <c r="F21" s="274"/>
      <c r="G21" s="274"/>
      <c r="H21" s="274"/>
      <c r="I21" s="274"/>
      <c r="J21" s="274"/>
      <c r="K21" s="274"/>
      <c r="L21" s="274"/>
      <c r="M21" s="275"/>
      <c r="N21" s="27"/>
      <c r="O21" s="28">
        <v>0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276" t="s">
        <v>31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8"/>
      <c r="N23" s="7"/>
      <c r="O23" s="146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79" t="s">
        <v>32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1"/>
      <c r="N25" s="7"/>
      <c r="O25" s="38"/>
    </row>
    <row r="26" spans="1:18" ht="105" customHeight="1" thickBot="1" x14ac:dyDescent="0.3">
      <c r="A26" s="282" t="s">
        <v>33</v>
      </c>
      <c r="B26" s="283"/>
      <c r="C26" s="26"/>
      <c r="D26" s="284" t="s">
        <v>303</v>
      </c>
      <c r="E26" s="285"/>
      <c r="F26" s="285"/>
      <c r="G26" s="285"/>
      <c r="H26" s="285"/>
      <c r="I26" s="285"/>
      <c r="J26" s="285"/>
      <c r="K26" s="285"/>
      <c r="L26" s="285"/>
      <c r="M26" s="286"/>
      <c r="N26" s="27"/>
      <c r="O26" s="28">
        <f>2.24+0.45</f>
        <v>2.6900000000000004</v>
      </c>
      <c r="Q26" s="41"/>
      <c r="R26" s="41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276" t="s">
        <v>34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8"/>
      <c r="N28" s="36"/>
      <c r="O28" s="146">
        <f>IF(O26&lt;=5,O26,"EXCEDE LOS 5 PUNTOS PERMITIDOS")</f>
        <v>2.6900000000000004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79" t="s">
        <v>35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1"/>
      <c r="N30" s="43"/>
      <c r="O30" s="38"/>
    </row>
    <row r="31" spans="1:18" ht="104.25" customHeight="1" thickBot="1" x14ac:dyDescent="0.3">
      <c r="A31" s="282" t="s">
        <v>36</v>
      </c>
      <c r="B31" s="283"/>
      <c r="C31" s="26"/>
      <c r="D31" s="284" t="s">
        <v>304</v>
      </c>
      <c r="E31" s="285"/>
      <c r="F31" s="285"/>
      <c r="G31" s="285"/>
      <c r="H31" s="285"/>
      <c r="I31" s="285"/>
      <c r="J31" s="285"/>
      <c r="K31" s="285"/>
      <c r="L31" s="285"/>
      <c r="M31" s="286"/>
      <c r="N31" s="27"/>
      <c r="O31" s="28">
        <v>1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76" t="s">
        <v>37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8"/>
      <c r="N33" s="36"/>
      <c r="O33" s="146">
        <f>IF(O31&lt;=5,O31,"EXCEDE LOS 5 PUNTOS PERMITIDOS")</f>
        <v>1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79" t="s">
        <v>38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1"/>
      <c r="N35" s="7"/>
      <c r="O35" s="38"/>
    </row>
    <row r="36" spans="1:15" ht="153" customHeight="1" thickBot="1" x14ac:dyDescent="0.3">
      <c r="A36" s="269" t="s">
        <v>39</v>
      </c>
      <c r="B36" s="270"/>
      <c r="C36" s="26"/>
      <c r="D36" s="284" t="s">
        <v>305</v>
      </c>
      <c r="E36" s="285"/>
      <c r="F36" s="285"/>
      <c r="G36" s="285"/>
      <c r="H36" s="285"/>
      <c r="I36" s="285"/>
      <c r="J36" s="285"/>
      <c r="K36" s="285"/>
      <c r="L36" s="285"/>
      <c r="M36" s="286"/>
      <c r="N36" s="27"/>
      <c r="O36" s="28">
        <v>10</v>
      </c>
    </row>
    <row r="37" spans="1:15" ht="16.5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9.5" thickTop="1" thickBot="1" x14ac:dyDescent="0.3">
      <c r="A38" s="276" t="s">
        <v>40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8"/>
      <c r="N38" s="36"/>
      <c r="O38" s="146">
        <f>IF(O36&lt;=10,O36,"EXCEDE LOS 10 PUNTOS PERMITIDOS")</f>
        <v>10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0" t="s">
        <v>23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2"/>
      <c r="N41" s="46"/>
      <c r="O41" s="47">
        <f>IF((O23+O28+O33+O38)&lt;=30,(O23+O28+O33+O38),"ERROR EXCEDE LOS 30 PUNTOS")</f>
        <v>20.69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49" t="s">
        <v>42</v>
      </c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1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9" customHeight="1" thickBot="1" x14ac:dyDescent="0.3">
      <c r="A58" s="296" t="s">
        <v>43</v>
      </c>
      <c r="B58" s="297"/>
      <c r="C58" s="297"/>
      <c r="D58" s="297"/>
      <c r="E58" s="297"/>
      <c r="F58" s="299"/>
      <c r="G58" s="299"/>
      <c r="H58" s="300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01" t="s">
        <v>49</v>
      </c>
      <c r="C59" s="301"/>
      <c r="D59" s="301"/>
      <c r="E59" s="301"/>
      <c r="F59" s="302"/>
      <c r="G59" s="302"/>
      <c r="H59" s="302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6.5" thickTop="1" thickBot="1" x14ac:dyDescent="0.3">
      <c r="A60" s="61">
        <v>2</v>
      </c>
      <c r="B60" s="303" t="s">
        <v>51</v>
      </c>
      <c r="C60" s="304"/>
      <c r="D60" s="304"/>
      <c r="E60" s="304"/>
      <c r="F60" s="305"/>
      <c r="G60" s="305"/>
      <c r="H60" s="305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43.5" customHeight="1" thickTop="1" thickBot="1" x14ac:dyDescent="0.3">
      <c r="A61" s="61">
        <v>3</v>
      </c>
      <c r="B61" s="304" t="s">
        <v>52</v>
      </c>
      <c r="C61" s="304"/>
      <c r="D61" s="304"/>
      <c r="E61" s="304"/>
      <c r="F61" s="305"/>
      <c r="G61" s="305"/>
      <c r="H61" s="305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39.75" customHeight="1" thickTop="1" thickBot="1" x14ac:dyDescent="0.3">
      <c r="A62" s="61">
        <v>4</v>
      </c>
      <c r="B62" s="304" t="s">
        <v>54</v>
      </c>
      <c r="C62" s="304"/>
      <c r="D62" s="304"/>
      <c r="E62" s="304"/>
      <c r="F62" s="305"/>
      <c r="G62" s="305"/>
      <c r="H62" s="305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32.25" customHeight="1" thickTop="1" thickBot="1" x14ac:dyDescent="0.3">
      <c r="A63" s="61">
        <v>5</v>
      </c>
      <c r="B63" s="304" t="s">
        <v>55</v>
      </c>
      <c r="C63" s="304"/>
      <c r="D63" s="304"/>
      <c r="E63" s="304"/>
      <c r="F63" s="305"/>
      <c r="G63" s="305"/>
      <c r="H63" s="305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37.5" customHeight="1" thickTop="1" thickBot="1" x14ac:dyDescent="0.3">
      <c r="A64" s="61">
        <v>6</v>
      </c>
      <c r="B64" s="304" t="s">
        <v>56</v>
      </c>
      <c r="C64" s="304"/>
      <c r="D64" s="304"/>
      <c r="E64" s="304"/>
      <c r="F64" s="305"/>
      <c r="G64" s="305"/>
      <c r="H64" s="305"/>
      <c r="I64" s="62" t="s">
        <v>57</v>
      </c>
      <c r="J64" s="63">
        <v>0</v>
      </c>
      <c r="K64" s="63"/>
      <c r="L64" s="64">
        <v>0</v>
      </c>
      <c r="M64" s="43"/>
      <c r="N64" s="43"/>
      <c r="O64" s="60">
        <f t="shared" si="0"/>
        <v>0</v>
      </c>
    </row>
    <row r="65" spans="1:15" ht="42.75" customHeight="1" thickTop="1" thickBot="1" x14ac:dyDescent="0.3">
      <c r="A65" s="65">
        <v>7</v>
      </c>
      <c r="B65" s="306" t="s">
        <v>58</v>
      </c>
      <c r="C65" s="306"/>
      <c r="D65" s="306"/>
      <c r="E65" s="306"/>
      <c r="F65" s="307"/>
      <c r="G65" s="307"/>
      <c r="H65" s="307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5" thickBot="1" x14ac:dyDescent="0.3">
      <c r="A66" s="308" t="s">
        <v>59</v>
      </c>
      <c r="B66" s="309"/>
      <c r="C66" s="309"/>
      <c r="D66" s="309"/>
      <c r="E66" s="309"/>
      <c r="F66" s="309"/>
      <c r="G66" s="309"/>
      <c r="H66" s="309"/>
      <c r="I66" s="310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9.5" thickTop="1" thickBot="1" x14ac:dyDescent="0.3">
      <c r="A67" s="311" t="s">
        <v>60</v>
      </c>
      <c r="B67" s="312"/>
      <c r="C67" s="312"/>
      <c r="D67" s="312"/>
      <c r="E67" s="312"/>
      <c r="F67" s="312"/>
      <c r="G67" s="312"/>
      <c r="H67" s="312"/>
      <c r="I67" s="312"/>
      <c r="J67" s="313"/>
      <c r="K67" s="313"/>
      <c r="L67" s="314"/>
      <c r="M67" s="7"/>
      <c r="N67" s="74"/>
      <c r="O67" s="167">
        <f>O66/3</f>
        <v>0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6.25" thickBot="1" x14ac:dyDescent="0.3">
      <c r="A69" s="296" t="s">
        <v>61</v>
      </c>
      <c r="B69" s="297"/>
      <c r="C69" s="297"/>
      <c r="D69" s="297"/>
      <c r="E69" s="297"/>
      <c r="F69" s="297"/>
      <c r="G69" s="297"/>
      <c r="H69" s="298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7.25" thickTop="1" thickBot="1" x14ac:dyDescent="0.3">
      <c r="A70" s="56">
        <v>1</v>
      </c>
      <c r="B70" s="318" t="s">
        <v>62</v>
      </c>
      <c r="C70" s="318"/>
      <c r="D70" s="318"/>
      <c r="E70" s="318"/>
      <c r="F70" s="302"/>
      <c r="G70" s="302"/>
      <c r="H70" s="302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32.25" customHeight="1" thickTop="1" thickBot="1" x14ac:dyDescent="0.3">
      <c r="A71" s="61">
        <v>2</v>
      </c>
      <c r="B71" s="303" t="s">
        <v>64</v>
      </c>
      <c r="C71" s="303"/>
      <c r="D71" s="303"/>
      <c r="E71" s="303"/>
      <c r="F71" s="305"/>
      <c r="G71" s="305"/>
      <c r="H71" s="305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7.25" thickTop="1" thickBot="1" x14ac:dyDescent="0.3">
      <c r="A72" s="65">
        <v>3</v>
      </c>
      <c r="B72" s="319" t="s">
        <v>65</v>
      </c>
      <c r="C72" s="319"/>
      <c r="D72" s="319"/>
      <c r="E72" s="319"/>
      <c r="F72" s="307"/>
      <c r="G72" s="307"/>
      <c r="H72" s="307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6.5" thickTop="1" thickBot="1" x14ac:dyDescent="0.3">
      <c r="A73" s="42"/>
      <c r="B73" s="282" t="s">
        <v>66</v>
      </c>
      <c r="C73" s="320"/>
      <c r="D73" s="320"/>
      <c r="E73" s="320"/>
      <c r="F73" s="320"/>
      <c r="G73" s="320"/>
      <c r="H73" s="320"/>
      <c r="I73" s="283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9.5" thickTop="1" thickBot="1" x14ac:dyDescent="0.3">
      <c r="A74" s="321" t="s">
        <v>67</v>
      </c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3"/>
      <c r="M74" s="80"/>
      <c r="N74" s="43"/>
      <c r="O74" s="167">
        <f>O73/3</f>
        <v>0</v>
      </c>
    </row>
    <row r="75" spans="1:15" ht="19.5" thickTop="1" thickBot="1" x14ac:dyDescent="0.3">
      <c r="A75" s="324"/>
      <c r="B75" s="325"/>
      <c r="C75" s="325"/>
      <c r="D75" s="325"/>
      <c r="E75" s="325"/>
      <c r="F75" s="325"/>
      <c r="G75" s="325"/>
      <c r="H75" s="325"/>
      <c r="I75" s="325"/>
      <c r="J75" s="325"/>
      <c r="K75" s="326"/>
      <c r="L75" s="326"/>
      <c r="M75" s="80"/>
      <c r="N75" s="43"/>
      <c r="O75" s="90"/>
    </row>
    <row r="76" spans="1:15" ht="36" customHeight="1" thickBot="1" x14ac:dyDescent="0.3">
      <c r="A76" s="327" t="s">
        <v>68</v>
      </c>
      <c r="B76" s="328"/>
      <c r="C76" s="328"/>
      <c r="D76" s="328"/>
      <c r="E76" s="328"/>
      <c r="F76" s="328"/>
      <c r="G76" s="328"/>
      <c r="H76" s="329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46.5" customHeight="1" thickBot="1" x14ac:dyDescent="0.3">
      <c r="A77" s="93">
        <v>1</v>
      </c>
      <c r="B77" s="330" t="s">
        <v>69</v>
      </c>
      <c r="C77" s="330"/>
      <c r="D77" s="330"/>
      <c r="E77" s="330"/>
      <c r="F77" s="331"/>
      <c r="G77" s="332"/>
      <c r="H77" s="333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34.5" customHeight="1" thickBot="1" x14ac:dyDescent="0.3">
      <c r="A78" s="61">
        <v>2</v>
      </c>
      <c r="B78" s="303" t="s">
        <v>70</v>
      </c>
      <c r="C78" s="303"/>
      <c r="D78" s="303"/>
      <c r="E78" s="303"/>
      <c r="F78" s="305"/>
      <c r="G78" s="334"/>
      <c r="H78" s="335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33" customHeight="1" thickBot="1" x14ac:dyDescent="0.3">
      <c r="A79" s="65">
        <v>3</v>
      </c>
      <c r="B79" s="319" t="s">
        <v>71</v>
      </c>
      <c r="C79" s="319"/>
      <c r="D79" s="319"/>
      <c r="E79" s="319"/>
      <c r="F79" s="307"/>
      <c r="G79" s="336"/>
      <c r="H79" s="337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38" t="s">
        <v>72</v>
      </c>
      <c r="B80" s="339"/>
      <c r="C80" s="339"/>
      <c r="D80" s="339"/>
      <c r="E80" s="339"/>
      <c r="F80" s="339"/>
      <c r="G80" s="339"/>
      <c r="H80" s="339"/>
      <c r="I80" s="340"/>
      <c r="J80" s="25">
        <f>SUM(J77:J79)</f>
        <v>0</v>
      </c>
      <c r="K80" s="72"/>
      <c r="L80" s="72"/>
      <c r="M80" s="72"/>
      <c r="N80" s="43"/>
      <c r="O80" s="38"/>
    </row>
    <row r="81" spans="1:15" ht="19.5" thickTop="1" thickBot="1" x14ac:dyDescent="0.3">
      <c r="A81" s="315" t="s">
        <v>73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7"/>
      <c r="M81" s="72"/>
      <c r="N81" s="43"/>
      <c r="O81" s="167">
        <f>SUM(O77:O79)</f>
        <v>0</v>
      </c>
    </row>
    <row r="82" spans="1:15" x14ac:dyDescent="0.25">
      <c r="A82" s="44"/>
      <c r="B82" s="7"/>
      <c r="C82" s="7"/>
      <c r="D82" s="7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5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49" t="s">
        <v>74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1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46" t="s">
        <v>75</v>
      </c>
      <c r="B86" s="347"/>
      <c r="C86" s="347"/>
      <c r="D86" s="347"/>
      <c r="E86" s="347"/>
      <c r="F86" s="348"/>
      <c r="G86" s="348"/>
      <c r="H86" s="349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0" t="s">
        <v>76</v>
      </c>
      <c r="C87" s="351"/>
      <c r="D87" s="351"/>
      <c r="E87" s="351"/>
      <c r="F87" s="352"/>
      <c r="G87" s="352"/>
      <c r="H87" s="353"/>
      <c r="I87" s="101" t="s">
        <v>77</v>
      </c>
      <c r="J87" s="102"/>
      <c r="K87" s="49"/>
      <c r="L87" s="49"/>
      <c r="M87" s="49"/>
      <c r="N87" s="43"/>
      <c r="O87" s="103">
        <v>4.0999999999999996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54" t="s">
        <v>78</v>
      </c>
      <c r="B89" s="355"/>
      <c r="C89" s="355"/>
      <c r="D89" s="355"/>
      <c r="E89" s="355"/>
      <c r="F89" s="355"/>
      <c r="G89" s="355"/>
      <c r="H89" s="355"/>
      <c r="I89" s="355"/>
      <c r="J89" s="355"/>
      <c r="K89" s="356"/>
      <c r="L89" s="102"/>
      <c r="M89" s="7"/>
      <c r="N89" s="107"/>
      <c r="O89" s="108">
        <f>O87</f>
        <v>4.0999999999999996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57" t="s">
        <v>79</v>
      </c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9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0" t="s">
        <v>23</v>
      </c>
      <c r="B93" s="361"/>
      <c r="C93" s="361"/>
      <c r="D93" s="361"/>
      <c r="E93" s="361"/>
      <c r="F93" s="361"/>
      <c r="G93" s="361"/>
      <c r="H93" s="361"/>
      <c r="I93" s="361"/>
      <c r="J93" s="361"/>
      <c r="K93" s="362"/>
      <c r="L93" s="109"/>
      <c r="M93" s="109"/>
      <c r="N93" s="110"/>
      <c r="O93" s="111">
        <f>O41</f>
        <v>20.69</v>
      </c>
    </row>
    <row r="94" spans="1:15" ht="18" x14ac:dyDescent="0.25">
      <c r="A94" s="363" t="s">
        <v>80</v>
      </c>
      <c r="B94" s="364"/>
      <c r="C94" s="364"/>
      <c r="D94" s="364"/>
      <c r="E94" s="364"/>
      <c r="F94" s="364"/>
      <c r="G94" s="364"/>
      <c r="H94" s="364"/>
      <c r="I94" s="364"/>
      <c r="J94" s="364"/>
      <c r="K94" s="365"/>
      <c r="L94" s="109"/>
      <c r="M94" s="109"/>
      <c r="N94" s="110"/>
      <c r="O94" s="112">
        <f>O67</f>
        <v>0</v>
      </c>
    </row>
    <row r="95" spans="1:15" ht="18" x14ac:dyDescent="0.25">
      <c r="A95" s="363" t="s">
        <v>81</v>
      </c>
      <c r="B95" s="364"/>
      <c r="C95" s="364"/>
      <c r="D95" s="364"/>
      <c r="E95" s="364"/>
      <c r="F95" s="364"/>
      <c r="G95" s="364"/>
      <c r="H95" s="364"/>
      <c r="I95" s="364"/>
      <c r="J95" s="364"/>
      <c r="K95" s="365"/>
      <c r="L95" s="109"/>
      <c r="M95" s="109"/>
      <c r="N95" s="110"/>
      <c r="O95" s="113">
        <f>O74</f>
        <v>0</v>
      </c>
    </row>
    <row r="96" spans="1:15" ht="18" x14ac:dyDescent="0.25">
      <c r="A96" s="363" t="s">
        <v>82</v>
      </c>
      <c r="B96" s="364"/>
      <c r="C96" s="364"/>
      <c r="D96" s="364"/>
      <c r="E96" s="364"/>
      <c r="F96" s="364"/>
      <c r="G96" s="364"/>
      <c r="H96" s="364"/>
      <c r="I96" s="364"/>
      <c r="J96" s="364"/>
      <c r="K96" s="365"/>
      <c r="L96" s="109"/>
      <c r="M96" s="109"/>
      <c r="N96" s="110"/>
      <c r="O96" s="114">
        <f>O81</f>
        <v>0</v>
      </c>
    </row>
    <row r="97" spans="1:15" ht="18.75" thickBot="1" x14ac:dyDescent="0.3">
      <c r="A97" s="366" t="s">
        <v>83</v>
      </c>
      <c r="B97" s="367"/>
      <c r="C97" s="367"/>
      <c r="D97" s="367"/>
      <c r="E97" s="367"/>
      <c r="F97" s="367"/>
      <c r="G97" s="367"/>
      <c r="H97" s="367"/>
      <c r="I97" s="367"/>
      <c r="J97" s="367"/>
      <c r="K97" s="368"/>
      <c r="L97" s="109"/>
      <c r="M97" s="109"/>
      <c r="N97" s="110"/>
      <c r="O97" s="114">
        <f>O87</f>
        <v>4.0999999999999996</v>
      </c>
    </row>
    <row r="98" spans="1:15" ht="24.75" thickTop="1" thickBot="1" x14ac:dyDescent="0.3">
      <c r="A98" s="341" t="s">
        <v>84</v>
      </c>
      <c r="B98" s="342"/>
      <c r="C98" s="342"/>
      <c r="D98" s="342"/>
      <c r="E98" s="342"/>
      <c r="F98" s="342"/>
      <c r="G98" s="342"/>
      <c r="H98" s="342"/>
      <c r="I98" s="342"/>
      <c r="J98" s="342"/>
      <c r="K98" s="343"/>
      <c r="L98" s="115"/>
      <c r="M98" s="116"/>
      <c r="N98" s="117"/>
      <c r="O98" s="118">
        <f>SUM(O93:O97)</f>
        <v>24.79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IA-P 03-1</vt:lpstr>
      <vt:lpstr>RESULTADOS</vt:lpstr>
      <vt:lpstr>TITO BACA</vt:lpstr>
      <vt:lpstr>OSCAR SANTOS</vt:lpstr>
      <vt:lpstr>EDGAR VARÓN</vt:lpstr>
      <vt:lpstr>LUIS C MARTINEZ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2015-03-28T18:02:31Z</cp:lastPrinted>
  <dcterms:created xsi:type="dcterms:W3CDTF">2014-02-18T13:10:52Z</dcterms:created>
  <dcterms:modified xsi:type="dcterms:W3CDTF">2015-06-23T01:38:33Z</dcterms:modified>
</cp:coreProperties>
</file>