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8. CIENCIAS DE LA SALUD\"/>
    </mc:Choice>
  </mc:AlternateContent>
  <workbookProtection workbookPassword="D6E2" lockStructure="1"/>
  <bookViews>
    <workbookView xWindow="0" yWindow="0" windowWidth="20490" windowHeight="7155" tabRatio="500"/>
  </bookViews>
  <sheets>
    <sheet name="RESULTADOS" sheetId="11" r:id="rId1"/>
    <sheet name="GENERAL" sheetId="1" state="hidden" r:id="rId2"/>
    <sheet name="MARCO AVILA" sheetId="3" r:id="rId3"/>
    <sheet name="DUVERNEY GAVIRIA" sheetId="2" r:id="rId4"/>
    <sheet name="JORGE HERNANDEZ" sheetId="10" r:id="rId5"/>
    <sheet name="LEIDY FRANCO" sheetId="5" r:id="rId6"/>
  </sheets>
  <externalReferences>
    <externalReference r:id="rId7"/>
  </externalReferences>
  <definedNames>
    <definedName name="_xlnm._FilterDatabase" localSheetId="1" hidden="1">GENERAL!$B$3:$WWB$5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1" l="1"/>
  <c r="H10" i="11"/>
  <c r="G10" i="11"/>
  <c r="O97" i="10"/>
  <c r="O89" i="10"/>
  <c r="J80" i="10"/>
  <c r="O79" i="10"/>
  <c r="O78" i="10"/>
  <c r="O77" i="10"/>
  <c r="L73" i="10"/>
  <c r="K73" i="10"/>
  <c r="J73" i="10"/>
  <c r="O72" i="10"/>
  <c r="O71" i="10"/>
  <c r="O70" i="10"/>
  <c r="L66" i="10"/>
  <c r="K66" i="10"/>
  <c r="J66" i="10"/>
  <c r="O65" i="10"/>
  <c r="O64" i="10"/>
  <c r="O63" i="10"/>
  <c r="O62" i="10"/>
  <c r="O61" i="10"/>
  <c r="O60" i="10"/>
  <c r="O59" i="10"/>
  <c r="O38" i="10"/>
  <c r="O41" i="10" s="1"/>
  <c r="O93" i="10" s="1"/>
  <c r="O33" i="10"/>
  <c r="O28" i="10"/>
  <c r="O23" i="10"/>
  <c r="K11" i="10"/>
  <c r="J11" i="10"/>
  <c r="I11" i="10"/>
  <c r="G11" i="10"/>
  <c r="E11" i="10"/>
  <c r="C11" i="10"/>
  <c r="E6" i="10"/>
  <c r="E5" i="10"/>
  <c r="E4" i="10"/>
  <c r="Q2" i="10"/>
  <c r="O81" i="10" l="1"/>
  <c r="O96" i="10" s="1"/>
  <c r="O73" i="10"/>
  <c r="O74" i="10" s="1"/>
  <c r="O95" i="10" s="1"/>
  <c r="O66" i="10"/>
  <c r="O67" i="10" s="1"/>
  <c r="O94" i="10" s="1"/>
  <c r="L11" i="10"/>
  <c r="O11" i="10" s="1"/>
  <c r="O98" i="10" l="1"/>
  <c r="J8" i="11" l="1"/>
  <c r="I8" i="11"/>
  <c r="H8" i="11"/>
  <c r="G8" i="11"/>
  <c r="J9" i="11"/>
  <c r="I9" i="11"/>
  <c r="H9" i="11"/>
  <c r="J11" i="11"/>
  <c r="K14" i="11"/>
  <c r="K10" i="11"/>
  <c r="K12" i="11"/>
  <c r="K13" i="11"/>
  <c r="J7" i="11"/>
  <c r="I7" i="11"/>
  <c r="H7" i="11"/>
  <c r="G7" i="11"/>
  <c r="K7" i="11" l="1"/>
  <c r="K8" i="11"/>
  <c r="K11" i="1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O26" i="5" l="1"/>
  <c r="O23" i="5"/>
  <c r="O97" i="5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I11" i="5"/>
  <c r="G11" i="5"/>
  <c r="E11" i="5"/>
  <c r="C11" i="5"/>
  <c r="E6" i="5"/>
  <c r="E5" i="5"/>
  <c r="E4" i="5"/>
  <c r="Q2" i="5"/>
  <c r="O33" i="3"/>
  <c r="O97" i="3"/>
  <c r="O89" i="3"/>
  <c r="J80" i="3"/>
  <c r="O79" i="3"/>
  <c r="O78" i="3"/>
  <c r="O77" i="3"/>
  <c r="L73" i="3"/>
  <c r="K73" i="3"/>
  <c r="J73" i="3"/>
  <c r="O72" i="3"/>
  <c r="O71" i="3"/>
  <c r="O70" i="3"/>
  <c r="L66" i="3"/>
  <c r="K66" i="3"/>
  <c r="J66" i="3"/>
  <c r="O65" i="3"/>
  <c r="O64" i="3"/>
  <c r="O63" i="3"/>
  <c r="O62" i="3"/>
  <c r="O61" i="3"/>
  <c r="O60" i="3"/>
  <c r="O59" i="3"/>
  <c r="O38" i="3"/>
  <c r="L11" i="3" s="1"/>
  <c r="O28" i="3"/>
  <c r="J11" i="3" s="1"/>
  <c r="O23" i="3"/>
  <c r="K11" i="3"/>
  <c r="I11" i="3"/>
  <c r="G11" i="3"/>
  <c r="E11" i="3"/>
  <c r="C11" i="3"/>
  <c r="E6" i="3"/>
  <c r="E5" i="3"/>
  <c r="E4" i="3"/>
  <c r="Q2" i="3"/>
  <c r="O81" i="3" l="1"/>
  <c r="O96" i="3" s="1"/>
  <c r="O73" i="3"/>
  <c r="O74" i="3" s="1"/>
  <c r="O95" i="3" s="1"/>
  <c r="O66" i="3"/>
  <c r="O67" i="3" s="1"/>
  <c r="O94" i="3" s="1"/>
  <c r="O81" i="5"/>
  <c r="O96" i="5" s="1"/>
  <c r="O73" i="5"/>
  <c r="O74" i="5" s="1"/>
  <c r="O95" i="5" s="1"/>
  <c r="O66" i="5"/>
  <c r="O67" i="5" s="1"/>
  <c r="O94" i="5" s="1"/>
  <c r="G9" i="11" s="1"/>
  <c r="K9" i="11" s="1"/>
  <c r="O11" i="5"/>
  <c r="O11" i="3"/>
  <c r="O41" i="5"/>
  <c r="O93" i="5" s="1"/>
  <c r="O41" i="3"/>
  <c r="O93" i="3" s="1"/>
  <c r="I11" i="2"/>
  <c r="G11" i="2"/>
  <c r="O98" i="3" l="1"/>
  <c r="O98" i="5"/>
  <c r="Q2" i="2"/>
  <c r="E6" i="2"/>
  <c r="E5" i="2"/>
  <c r="O38" i="2"/>
  <c r="L11" i="2" s="1"/>
  <c r="O33" i="2"/>
  <c r="K11" i="2" s="1"/>
  <c r="O28" i="2"/>
  <c r="J11" i="2" s="1"/>
  <c r="O23" i="2"/>
  <c r="O11" i="2" l="1"/>
  <c r="O41" i="2"/>
  <c r="AD2" i="1"/>
  <c r="E4" i="2" l="1"/>
  <c r="AD1" i="1"/>
  <c r="E28" i="1" l="1"/>
  <c r="E27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73" i="2" l="1"/>
  <c r="O74" i="2" s="1"/>
  <c r="O95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<sst xmlns="http://schemas.openxmlformats.org/spreadsheetml/2006/main" count="698" uniqueCount="280">
  <si>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</si>
  <si>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</si>
  <si>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</si>
  <si>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</si>
  <si>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</si>
  <si>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</si>
  <si>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</si>
  <si>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</si>
  <si>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</si>
  <si>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</si>
  <si>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</si>
  <si>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</si>
  <si>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</si>
  <si>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</si>
  <si>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</si>
  <si>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</si>
  <si>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</si>
  <si>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</si>
  <si>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</si>
  <si>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</si>
  <si>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</si>
  <si>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</si>
  <si>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</si>
  <si>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</si>
  <si>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</si>
  <si>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</si>
  <si>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</si>
  <si>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</si>
  <si>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</si>
  <si>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</si>
  <si>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</si>
  <si>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</si>
  <si>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</si>
  <si>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</si>
  <si>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</si>
  <si>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</si>
  <si>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</si>
  <si>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</si>
  <si>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</si>
  <si>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</si>
  <si>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</si>
  <si>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</si>
  <si>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</si>
  <si>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</si>
  <si>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</si>
  <si>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</si>
  <si>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</si>
  <si>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</si>
  <si>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</si>
  <si>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</si>
  <si>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</si>
  <si>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</si>
  <si>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</si>
  <si>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</si>
  <si>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</si>
  <si>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</si>
  <si>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</si>
  <si>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</si>
  <si>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</si>
  <si>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</si>
  <si>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</si>
  <si>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</si>
  <si>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</si>
  <si>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</si>
  <si>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</si>
  <si>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</si>
  <si>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</si>
  <si>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</si>
  <si>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</si>
  <si>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</si>
  <si>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</si>
  <si>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</si>
  <si>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</si>
  <si>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</si>
  <si>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</si>
  <si>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</si>
  <si>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</si>
  <si>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</si>
  <si>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</si>
  <si>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</si>
  <si>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</si>
  <si>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</si>
  <si>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</si>
  <si>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</si>
  <si>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</si>
  <si>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</si>
  <si>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</si>
  <si>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</si>
  <si>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</si>
  <si>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</si>
  <si>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</si>
  <si>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</si>
  <si>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</si>
  <si>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</si>
  <si>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</si>
  <si>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</si>
  <si>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</si>
  <si>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</si>
  <si>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</si>
  <si>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</si>
  <si>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</si>
  <si>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</si>
  <si>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</si>
  <si>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POVEDA MORALES</t>
  </si>
  <si>
    <t>MARTIN HUMBERTO</t>
  </si>
  <si>
    <t>3214446209
4600641</t>
  </si>
  <si>
    <t>marhupomor@gmail.com</t>
  </si>
  <si>
    <t>CALLE 1 G BIS # 29-71</t>
  </si>
  <si>
    <t>BOGOTA</t>
  </si>
  <si>
    <t>CUNDINAMARCA</t>
  </si>
  <si>
    <t>NO GRADUADO</t>
  </si>
  <si>
    <t>ESPECIALISTA EN GERENCIA DE LA SALUD - FUNDACION UNIVERSITARIA DE CIENCIAS DE LA SALUD - 14/06/2012
ESPECIALISTA EN DOCENCIA UNIVERSITARIA - FUNDACION UNIVERSITARIA DE CIENCIAS DE LA SALUD - 11/12/2014</t>
  </si>
  <si>
    <t>CS-P-08-3</t>
  </si>
  <si>
    <t>SOLANO ROA</t>
  </si>
  <si>
    <t>MAGDA VIANNETH</t>
  </si>
  <si>
    <t>3177005403
4792896</t>
  </si>
  <si>
    <t>mvsolanor@una.edu.co</t>
  </si>
  <si>
    <t>CALLE 8A #1BE-94 SUPERMANZANA 10 INTERIOR 4 CASA 8 - QUINTAS DEL TREBOL</t>
  </si>
  <si>
    <t>MOSQUERA</t>
  </si>
  <si>
    <t>ENFERMERA - UNIVERSIDAD NACIONAL DE COLOMBIA - 22/08/2012</t>
  </si>
  <si>
    <t>MAGISTER EN CIENCIAS - FARMACOLOGIA - UNIVERSIDAD NACIONAL DE COLOMBIA - 22/08/2012</t>
  </si>
  <si>
    <t>JOTTY ARROYO</t>
  </si>
  <si>
    <t>KARICK</t>
  </si>
  <si>
    <t>kjottya@unicartagena.edu.co</t>
  </si>
  <si>
    <t>CARRERA 65 NO. 75-52 APTO, 6 BARRIO LA CONCEPCION</t>
  </si>
  <si>
    <t>BARRANQUILLA</t>
  </si>
  <si>
    <t>BIOLOGO - UNIVERSIDAD DEL ATRANTICO - 17/12/2004</t>
  </si>
  <si>
    <t>MASTER EN FISIOLOGIA Y NEUROCIENCIA - UNIVERSIDAD DE SEVILLA - 12/01/2009</t>
  </si>
  <si>
    <t>DOCTOR POR LA UNIVERSIDAD DE SEVILLA EN BIOLOGIA MOLECULAR Y BIOMEDICINA - UNIVERSIDAD DE SEVILLA, ESPAÑA - 19/12/2011</t>
  </si>
  <si>
    <t>RODRIGUEZ RODRIGUEZ</t>
  </si>
  <si>
    <t>ALEJANDRA MARCELA</t>
  </si>
  <si>
    <t>3002509985
4765132</t>
  </si>
  <si>
    <t>microaleja@gmail.com</t>
  </si>
  <si>
    <t>CALLE 104 77A-31 INTERIOR 201</t>
  </si>
  <si>
    <t>MEDELLIN</t>
  </si>
  <si>
    <t>MICROBIOLOGA Y BIOANALITICA - UNIVERSIDAD DE ANTIOQUIA -14/10/2005</t>
  </si>
  <si>
    <t>DCOTORADO EN CIENCIAS BASICAS BIOMEDICAS CON ENFASIS EN GENETICA - UNIVERSIDAD DE ANTIOQUIA - NO GRADUADO</t>
  </si>
  <si>
    <t>SALAZAR BUITRAGO</t>
  </si>
  <si>
    <t>NELSON ARTURO</t>
  </si>
  <si>
    <t>3115014703
2010987</t>
  </si>
  <si>
    <t>salazarnelson@gmail.com</t>
  </si>
  <si>
    <t>CARRERA 37 NO. 1-D 42 PISO 3</t>
  </si>
  <si>
    <t>MICROBIOLOGO - UNIVERSIDAD DE LOS ANDES - 10/10/1985</t>
  </si>
  <si>
    <t>MAGISTER EN BIOLOGIA MOLECULAR - INSTITUTO CIENTIFICO WEIZMANN, ISRAEL - 16/11/1900</t>
  </si>
  <si>
    <t>DOCTORADO EN PARASITOLOGIA MOLECULAR - ESCUELA DE HIGIENE Y MEDICINA TROPICAL LONDRES - 09/1996</t>
  </si>
  <si>
    <t>FRANCO MONTAÑO</t>
  </si>
  <si>
    <t>LEIDY JOHANA</t>
  </si>
  <si>
    <t>CLL 1 A # 79A-60 TORE15 APTO 404 BARRIO PARQUES DE CASTILLA 5</t>
  </si>
  <si>
    <t>BACTERIOLOGA Y LABORATORISTA CLINICO - UNIVERSIDAD COLEGIO MAYOR DE CUNDINAMARCA - 19/12/2003</t>
  </si>
  <si>
    <t>MAGISTER EN CIENCIAS BIOLOGICAS - PONTIFICIA UNIVERSIDAD JAVERIANA - 20/09/2012</t>
  </si>
  <si>
    <t>URBANO CARO</t>
  </si>
  <si>
    <t>ASTRID LORENA</t>
  </si>
  <si>
    <t>3183964159
8207657</t>
  </si>
  <si>
    <t>lorenitaurbano@gmail.com</t>
  </si>
  <si>
    <t>CARRERA 14 # 3-30 BARRIO EL CADILLAL</t>
  </si>
  <si>
    <t>POPAYAN</t>
  </si>
  <si>
    <t>BIOLOGA - UNIVERSIDAD DEL CAUCA -03/03/2006</t>
  </si>
  <si>
    <t>MAGISTER EN CIENCIAS BASICAS BIOMEDICAS - UNIVERSIDAD DE ANTIOQUIA - 09/12/2011</t>
  </si>
  <si>
    <t>HERNANDEZ CASTRO</t>
  </si>
  <si>
    <t>CAROLINA</t>
  </si>
  <si>
    <t>3012822277
5866883</t>
  </si>
  <si>
    <t>carohedz@gmail.com</t>
  </si>
  <si>
    <t>CALLE 5 # 76 A 97 APTO 847</t>
  </si>
  <si>
    <t>MICROBIOLOGIA Y BIOANALISTA - UNIVERSIDAD DE ANTIOQUIA - 28/03/2008</t>
  </si>
  <si>
    <t>MAGISTER EN BIOLOGIA - UNIVERSIDAD DE ANTIOQUIA - 31/07/2013</t>
  </si>
  <si>
    <t>CAMARGO JIMENEZ</t>
  </si>
  <si>
    <t>MARIA HELENA</t>
  </si>
  <si>
    <t>camargocheque@gmail.com</t>
  </si>
  <si>
    <t>CALLE 2C N° 53A59</t>
  </si>
  <si>
    <t>BIOLOGA - UNIVERSIDAD NACIONAL DE COLOMBIA, BOGOTA - 6/12/2000</t>
  </si>
  <si>
    <t>MAGISTER EN BIOQUIMICA - UNIVERSIDAD NACIONAL DE COLOMBIA - 16/07/2010</t>
  </si>
  <si>
    <t>GAVIRIA ARIAS</t>
  </si>
  <si>
    <t>DUVERNEY</t>
  </si>
  <si>
    <t>3163699112
3289411</t>
  </si>
  <si>
    <t>duverney-gaviria@gmail.com</t>
  </si>
  <si>
    <t>TEJARES DE LA LOMA MANZANA 13 CASA 26</t>
  </si>
  <si>
    <t>DOSQUEBRADAS</t>
  </si>
  <si>
    <t>BIOLOGO CON ENFASIS EN GENETICA - UNIVERSIDAD DEL VALLE - 28/05/1999</t>
  </si>
  <si>
    <t>MASTER EN BIOLOGIA MOLECULAR Y BIOTECNOLOGIA - UNIVERSIDAD TECNOLOGICA DE PEREIRA - 14/12/2007</t>
  </si>
  <si>
    <t>DOCTORADO EN CIENCIAS BIOMEDICAS ENFASIS BIOLOGIA MOLECULAR - UNIVERSIDAD TECNOLOGICA DE PEREIRA - NO GRADUADO</t>
  </si>
  <si>
    <t>AVILA RODRIGUEZ</t>
  </si>
  <si>
    <t>MARCO FIDEL</t>
  </si>
  <si>
    <t>marco.avila@javeriana.edu.co</t>
  </si>
  <si>
    <t>CRA 2 NO. 4-125 BARRIO LIBERTADOR</t>
  </si>
  <si>
    <t>IBAGUE</t>
  </si>
  <si>
    <t>LICENCIADO EN BIOLOGIA Y QUIMICA - UNIVERSIDAD DEL TOLIMA - 12/12/2003</t>
  </si>
  <si>
    <t>MAGISTER EN CIENCIAS BIOLOGICAS (ENFASIS NEUROCIENCIAS) - UNIVERSIDAD DEL TOLIMA - 13/02/2009</t>
  </si>
  <si>
    <t>CANDIDATO A DOCTOR EN CIENCIAS BIOLOGICAS - NUTRICION Y BIOQUIMICA - UNIVERSIDAD JAVERIANA - NO GRADUADO</t>
  </si>
  <si>
    <t>SANCHEZ ENCINALES</t>
  </si>
  <si>
    <t>VIVIANA</t>
  </si>
  <si>
    <t>0034-656454887</t>
  </si>
  <si>
    <t>vivibiolg27@gmail.com</t>
  </si>
  <si>
    <t>SEVILLA</t>
  </si>
  <si>
    <t>SEVILLA - ESPAÑA</t>
  </si>
  <si>
    <t>BIOLOGO - UNIVERSIDAD DEL TOLIMA - 19/12/2008</t>
  </si>
  <si>
    <t>MASTER EN BIOMEDICINA - UNIVERSIDAD DE CADIZ, ESPAÑA - 11/11/2010</t>
  </si>
  <si>
    <t>DOCTORA EN CIENCIAS DE LA SALID - UNIVERSIDAD DE CADIZ, ESPAÑA - 27/10/2014</t>
  </si>
  <si>
    <t>CORREO ELECTRÓNICO</t>
  </si>
  <si>
    <t>FRAYLE SALAMANCA</t>
  </si>
  <si>
    <t>HELENA</t>
  </si>
  <si>
    <t>00393495897915
003900429697094</t>
  </si>
  <si>
    <t>fraylesa@hotmail.com
fraylesa@yahoo.com</t>
  </si>
  <si>
    <t>VIA CANAL VECCHIO N° 4A LOZZO ATESTINO PADOVA ITALIA CAP: 35034</t>
  </si>
  <si>
    <t>PADOVA</t>
  </si>
  <si>
    <t>ITALIA</t>
  </si>
  <si>
    <t>LICENCIATURA EN BIOLOGIA Y QUIMICA - UNIVERSIDAD LIBRE DE COLOMBIA - 18/02/1992</t>
  </si>
  <si>
    <t>MAESTRIA EN BIOLOGIA CON ENFASIS EN GENETICA - UNIVERSIDAD JAVERIANA - 19/08/1998</t>
  </si>
  <si>
    <t>DOCTOR EN INVESTIGACION ONCOLOGICA - UNIVERSIDAD DE PADOVA - 17/04/2009</t>
  </si>
  <si>
    <t>PASAPORTE</t>
  </si>
  <si>
    <t>G09547284</t>
  </si>
  <si>
    <t>GOMEZ ICAZBALCETA</t>
  </si>
  <si>
    <t>GUILLERMO</t>
  </si>
  <si>
    <t>5591110425
525556667256</t>
  </si>
  <si>
    <t>ggicazbalceta@gmail.com</t>
  </si>
  <si>
    <t>AV PANAMERICANA 240 8 403, CP 04700</t>
  </si>
  <si>
    <t>MEXICO DF</t>
  </si>
  <si>
    <t>MEXICO</t>
  </si>
  <si>
    <t>BIOLOGO EXPERIMENTAL - UNIVERSIDAD AUTONOMA METROPOLITANA, MEXICO - 23/08/2002</t>
  </si>
  <si>
    <t>DOCTOR EN CIENCIAS - UNIVERSIDAD NACIONAL AUTONOMA DE MEXICO, MEXICO - 08/12/2010</t>
  </si>
  <si>
    <t>BAUTISTA AMOROCHO</t>
  </si>
  <si>
    <t>HENRY</t>
  </si>
  <si>
    <t>henrybau33@gmail.com</t>
  </si>
  <si>
    <t>CARRERA 6 A 11-57 BARRIO SANTA ANA, FLORIDABLANCA SANTANDER</t>
  </si>
  <si>
    <t>SAN ANTONIO</t>
  </si>
  <si>
    <t>TEXAS</t>
  </si>
  <si>
    <t>BACTERIOLOGO Y LABORATORISTA CLINICO - UNIVERSIDAD INDUSTRIAL DE SANTANDER - 20/04/2004</t>
  </si>
  <si>
    <t>MAESTRO EN CIENCIAS BASICAS BIOMEDICAS - UNIVERSIDAD INDUSTRIAL DE SANTANDER - 20/11/2007</t>
  </si>
  <si>
    <t>HERNANDEZ CARVAJAL</t>
  </si>
  <si>
    <t>JORGE ENRIQUE</t>
  </si>
  <si>
    <t>3164702904
2664706</t>
  </si>
  <si>
    <t>tolijhernandez@hotmail.com</t>
  </si>
  <si>
    <t>CALLE 25 N° 4A-45 BARRIO EL CARMEN</t>
  </si>
  <si>
    <t>TOLIMA</t>
  </si>
  <si>
    <t>LICENCIADO EN BIOLOGIA Y QUIMICA - UNIVERSIDAD DEL TOLIMA - 04/04/2003</t>
  </si>
  <si>
    <t>ESPECIALISTA EN QUIMICA DE PRODUCTOS NATURALES - UNIVERSIDAD DEL TOLIMA - 10/12/2004</t>
  </si>
  <si>
    <t>MAGISTER EN CIENCIAS FARMACEUTICAS - UNIVERSIDAD COOPERATIVA DE COLOMBIA - 04/07/2012</t>
  </si>
  <si>
    <t>DOCTORADO EN CIENCIAS FARMACEUTICAS - UNIVERSIDAD NACIONAL DE COLOMBIA - NO GRADUADO</t>
  </si>
  <si>
    <t>GAVIRIA ARIAS DUVERNEY</t>
  </si>
  <si>
    <t>ÁVILA RODRÍGUEZ MARCO FIDEL</t>
  </si>
  <si>
    <t>HERNANDEZ CASTRO CAROLINA</t>
  </si>
  <si>
    <t>BAUTISTA AMOROCHO HENRY</t>
  </si>
  <si>
    <t>SALAZAR BUITRAGO NELSON ARTURO</t>
  </si>
  <si>
    <t>UNIVERSIDAD DEL TOLIMA COMO CATEDRATICO - 2.423,6 HORAS, EXCEDE EL MAXIMO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</si>
  <si>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</si>
  <si>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</si>
  <si>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</si>
  <si>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</si>
  <si>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</si>
  <si>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HERNANDEZ CARVAJAL JORGE ENRIQUE</t>
  </si>
  <si>
    <t>FRANCO MONTAÑO LEIDY JOHANA</t>
  </si>
  <si>
    <t xml:space="preserve">
INSTITUO DE REFERENCIAS ANDINO S.A.S- 16/03/2005 AL 15/12/2012= 7.74, EXCEDE EL MAXIMO PUNTAJE</t>
  </si>
  <si>
    <t>FORERO DUARTE</t>
  </si>
  <si>
    <t xml:space="preserve">JORGE EDUARDO </t>
  </si>
  <si>
    <t>jforeroduarte@gmail.com</t>
  </si>
  <si>
    <t>CARRERA 86 No 47a-27 APARTAMENTO 1105 EDIFICIO HABITAT P.H</t>
  </si>
  <si>
    <t>BACTERIÓLOGO Y LABORATISTA CLÍNICO 19 DE OCTUBRE 2001</t>
  </si>
  <si>
    <t>MAGÍSTER EN CIENCIAS BASICAS BIOMÉDICAS 15 DE JUNIO DE 2007</t>
  </si>
  <si>
    <t>UNIVERSIDAD TECNOLOGICA DE PEREIRA - 02/04/2001 AL 05/03/2015 = 5 PUNTOS</t>
  </si>
  <si>
    <t>UNIVERSIDAD TECNOLOGICA DE PEREIRA: 1980 HORAS =4.13 PUNTOS
CORPORACIÓN UNIVERSITARIA SANTA ROSA DE CABAL - 100 HORAS= 0,20</t>
  </si>
  <si>
    <t>ANALISIS GENOTIPICO DE LOS POLIMORFISMOS C677T Y A1298C EN EL GEN DE LA METILENTETRAHIDROFOLATO REDUCTASA Y EL POLIMORFISMO A66G EN EL GEN DE METIONINA SINTASA REDUCTASA EN SINDROME DE DOWN - 2014 -JOURNAL OF BASICS AND APPLIED GENETICS ISSN: 1852-6233 - A1 - 2 AUTORES = 4 PUNTOS
MOLECULAR CHARACTERIZATION OF THE POLYPHENOL OXIDASE GENE IN LULO (SOLANUM QUITOENSE LAM) VAR. CASILLA - 4 AUTORES - 2012 - BRAZ. J. PLANT PHYSIOL - ISSN:1677-0420 - CATEGORIA A1 = 4/2 = 2 PUNTOS
POLIMORFISMOS DEL GEN APOE EN INDIVIDUOS CON SINDROME DE DOWN Y SUS PROGENITORES EN UNA POBLACION COLOMBIANA - CATEGORIA A1 - 3 AUTORES - BIOMEDICA - ISSN: 0120-4157 - 2012 = 4 PUNTOS</t>
  </si>
  <si>
    <t>ISSN: 1065-6995 - CATEGORIA A1 - INTERNACIONAL - NOVEL INTERATIONS OF GRP78:UPR AND ESTROGEN RESPONSES IN THE BRAIN - 8 AUTORES -2013  = 1 PUNTO
ISSN: 1662-5102 CATEGORIA A1 - ASTROCYTIC MODULATION OF BLOOD BRAIN BARRIER:PERSPETIVES ON PARKINSON´S DISEASE- 10 AUTORES - 2014 = 0,8 PUNTOS
ISSN: 1029-8428 - PDGF-BB PROTECTS MITOCHONDRIA FROM ROTENONE IN T98G CELLS- 5 AUTORES - 2014 = 2 PUNTOS
ISSN: 1657-9534 - CATEGORIA A1 - REGULATORY EFFECT OF DIMETHYL SULFOXIDE (DMSO) ON ASTROCYTIC REACTIVITY IN A MURINE MODEL OF CEREBRAL INFRACTION BY ARTERIAL EMBOLIZATION - 4 AUTORES = 2 PUNTOS
ISSN: 0022-5193 - CATEGORIA A1 - STRUCTURAL INSIGHTS FROM GRP78-NF-KB BINDING INTERATIONS- 7 AUTORES - 2013 = 1,14 PUNTOS
ISSN: 1543-5245 - CATEGORIA A2 - NMDARS IN NEUROLOGICAL DISEASES - 6 AUTORES - 2014 = 1,33 PUNTOS
ISSN: 0960-0760 - CATEGORIA A1 - TIBOLONE PROTECTS T98G CELLS FROM GLUCOSE DEPRIVATION - 7 AUTORES - 2014= 1,14 PUNTOS
ISSN: 0960-3271 - CATEGORIA A2 - PARACRINE FACTORS OF HUMAN MESENCHYMAL STEM CELLS INCREASE OXYGEN SPECIES PRODUCTION IN A TRAUMATIC BRAIN INJUTY IN VITRO MODEL- 7 AUTORES - 2013 = 1,14 PUNTOS
EXCEDE EL MAXIMO</t>
  </si>
  <si>
    <t>BAJO POLIMORFISMO EN EL SISTEMA DE ANTIGENOS DE LEUCOCITOS HUMANOS EN POBLACION MESTIZA COLOMBIANA - REVISTA UNIVESITAS MEDICA - ISSN: 0041-9095 - 6 AUTORES - 2010 - CATEGORIA B = 0,66 PUNTOS
ANALISIS GENETICO DEL POLIMORFISMO DEL VIRUS DE LA INMUNODEFICIENCIA HUMANA EN PACIENTES COLOMBIANOS - REVISTA UNIVERSITAS MEDICA - ISSN: 0041-9095 - 7 AUTORES - 2011 - CATEGORIA B = 0,57 PUNTOS</t>
  </si>
  <si>
    <t>VAC/BENÍTEZ/ESTEBAN LARA.</t>
  </si>
  <si>
    <t>AVILA RODRIGUEZ MARCO FIDEL</t>
  </si>
  <si>
    <t xml:space="preserve">FORERO DUARTE JORGE EDUARDO </t>
  </si>
  <si>
    <t>ÁREA</t>
  </si>
  <si>
    <t>CIENCIAS BIOMÉDICAS</t>
  </si>
  <si>
    <t>PROFESIONAL DE LA SALUD HUMANA O DE LAS CIENCIAS BIOLÓGICAS CON POSGRADO EN EL ÁREA DE LAS CIENCIAS BIOMÉDICAS O BÁSICAS MÉDICAS, CON EXPERIENCIA PROFESIONAL O DOCENTE DE TRES (3) AÑOS EN EL ÁREA.</t>
  </si>
  <si>
    <t>UNIVERSIDAD DEL TOLIMA COMO SUPERNUMERARIO 01/09/2003 AL 05/12/2003
UNIVERSIDAD DEL TOLIMA COMO SUPERNUMERARIO 09/02/2004 AL 28/05/2004
UNIVERSIDAD DEL TOLIMA COMO SUPERNUMERARIO 17/08/2004 AL 26/11/2004
UNIVERSIDAD DEL TOLIMA COMO SUPERNUMERARIO 28/02/2005 AL 10/06/2005
UNIVERSIDAD DEL TOLIMA COMO SUPERNUMERARIO 08/02/2007 AL 30/06/2007
UNIVERSIDAD DEL TOLIMA COMO SUPERNUMERARIO 21/08/2007 AL 20/12/2007
UNIVERSIDAD DEL TOLIMA COMO SUPERNUMERARIO 04/02/2008 AL 30/06/2008
UNIVERSIDAD DEL TOLIMA COMO SUPERNUMERARIO 04/08/2008 AL 30/11/2008
UNIVERSIDAD DEL TOLIMA COMO SUPERNUMERARIO 02/03/2009 AL 30/06/2009
UNIVERSIDAD DEL TOLIMA COMO SUPERNUMERARIO 10/08/2009 AL 11/12/2009</t>
  </si>
  <si>
    <t>PRUEBA DE CONOCIMIENTOS</t>
  </si>
  <si>
    <t>PRESENTACIÓN ORAL/ EVALUACION JURADOS AREA (HASTA 15 PUNTOS)</t>
  </si>
  <si>
    <t>TOTAL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</si>
  <si>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</si>
  <si>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 xml:space="preserve">NO PRESENTÓ PRUEBAS DE CONOCIMIENTOS </t>
  </si>
  <si>
    <t>GANADOR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</si>
  <si>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PRESENTÓ PRUEBA DE INGLES
CLAUSULA DE EXCLUSIÓN 
TÉRMINOS DE REFERENCIA</t>
    </r>
  </si>
  <si>
    <t>UNIVERSIDAD DEL TOLIMA- AUX INVESTIGATIVO- 09/12/2008 AL 09/12/2009- 1H/SEMANAL=0,10 PUNTOS
UNIVERSIDAD DEL TOLIMA- AUX INVESTIGATIVO- 10/06/2004 AL 10/04/2005- 8H/SEMANALES=0,71 PUNTOS
COLEGIO CHAMPAGNAT- 25/04/2006 AL 09/12/2006=0.62 PUNTOS
COLEGIO CHAMPAGNAT- 209/01/2007 AL 08/12/2007=0.91 PUNTOS
UNIVERSIDAD DEL TOLIMA-SUPERNUMERARIO-25/08/2003 AL 05/12/2003= 0,27 PUNTOS
UNIVERSIDAD DEL TOLIMA-SUPERNUMERARIO-09/02/2004 AL 28/05/2004= 0,30 PUNTOS 
UNIVERSIDAD DEL TOLIMA-SUPERNUMERARIO-17/08/2004 AL 26/11/2004= 0,27 PUNTOS</t>
  </si>
  <si>
    <t>UNIVERSIDAD DEL TOLIMA- 2.458,4 HORAS CATEDRA=5,12 PUNTOS,EXCEDE EL MAXIMO PUNTAJE</t>
  </si>
  <si>
    <t>REVISTA CUBANA DE FARMACIA - CATEGORIA A1 - ISSN: 1561-2988 - 2010 - 3 AUTORES - EVALUACION DE LA ACTIVIDAD INSECTICIDA DE SOLANUM MACRANTHUM SOBRE NINFAS DE LOS ESTADIOS IV  = 4 PUNTOS
REVISTA CUBANA DE PLANTAS MEDICINALES - ISSN: 1028-4796 - CATEGORIA A1 - 2013 - ESTUDIO FITOQUIMICO PRELIMINAR DE CECROPIA MEMBRANACEA TRECUL Y CECROPIA METENSIS CUATREC - 2 AUTORES = 4 PUNTOS
REVISTA CUBANA DE MEDICINA TROPICAL - CATEGORIA A2 - ISSN: 1561-3054 - ACTIVIDAD ANTIPLASMODICA Y HEMOLITICA DE EXTRACTOS ETANOLICOS Y FRACCIONES OBTENIDAS DE CECROPIA MEMBRANACEA - 2014 - 4 AUTORES = 2 PUNTOS
EXCEDE EL MÁXIMO</t>
  </si>
  <si>
    <t>LISTADO DEFINITIVO DE GANADORES AL CÓDIGO DE CONCURSO CS-P-08-3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</si>
</sst>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0" fontId="7" fillId="5" borderId="47" xfId="4" applyFont="1" applyFill="1" applyBorder="1" applyAlignment="1">
      <alignment horizontal="center" vertical="center" wrapText="1"/>
    </xf>
    <xf numFmtId="0" fontId="0" fillId="5" borderId="0" xfId="0" applyFill="1"/>
    <xf numFmtId="0" fontId="7" fillId="0" borderId="47" xfId="4" applyFont="1" applyBorder="1" applyAlignment="1">
      <alignment horizontal="center" vertical="center" wrapText="1"/>
    </xf>
    <xf numFmtId="0" fontId="7" fillId="5" borderId="49" xfId="4" applyFont="1" applyFill="1" applyBorder="1" applyAlignment="1">
      <alignment horizontal="center" vertical="center" wrapText="1"/>
    </xf>
    <xf numFmtId="0" fontId="29" fillId="0" borderId="0" xfId="4" applyFont="1"/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2" fontId="34" fillId="4" borderId="2" xfId="4" applyNumberFormat="1" applyFont="1" applyFill="1" applyBorder="1" applyAlignment="1" applyProtection="1">
      <alignment horizontal="center" vertical="center" wrapText="1"/>
    </xf>
    <xf numFmtId="0" fontId="32" fillId="4" borderId="2" xfId="4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2" fontId="11" fillId="5" borderId="6" xfId="4" applyNumberFormat="1" applyFont="1" applyFill="1" applyBorder="1" applyAlignment="1">
      <alignment horizontal="center" vertical="center" wrapText="1"/>
    </xf>
    <xf numFmtId="2" fontId="11" fillId="0" borderId="6" xfId="4" applyNumberFormat="1" applyFont="1" applyBorder="1" applyAlignment="1">
      <alignment horizontal="center" vertical="center"/>
    </xf>
    <xf numFmtId="2" fontId="11" fillId="0" borderId="6" xfId="4" applyNumberFormat="1" applyFont="1" applyBorder="1" applyAlignment="1">
      <alignment horizontal="center" vertical="center" wrapText="1"/>
    </xf>
    <xf numFmtId="2" fontId="36" fillId="0" borderId="44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2" fontId="11" fillId="5" borderId="44" xfId="4" applyNumberFormat="1" applyFont="1" applyFill="1" applyBorder="1" applyAlignment="1">
      <alignment horizontal="center" vertical="center" wrapText="1"/>
    </xf>
    <xf numFmtId="2" fontId="36" fillId="0" borderId="6" xfId="0" applyNumberFormat="1" applyFont="1" applyBorder="1" applyAlignment="1">
      <alignment horizontal="center" vertical="center"/>
    </xf>
    <xf numFmtId="2" fontId="36" fillId="5" borderId="6" xfId="0" applyNumberFormat="1" applyFont="1" applyFill="1" applyBorder="1" applyAlignment="1">
      <alignment horizontal="center" vertical="center"/>
    </xf>
    <xf numFmtId="2" fontId="37" fillId="0" borderId="6" xfId="0" applyNumberFormat="1" applyFont="1" applyBorder="1" applyAlignment="1">
      <alignment horizontal="center" vertical="center"/>
    </xf>
    <xf numFmtId="2" fontId="37" fillId="0" borderId="44" xfId="0" applyNumberFormat="1" applyFont="1" applyBorder="1" applyAlignment="1">
      <alignment horizontal="center" vertical="center"/>
    </xf>
    <xf numFmtId="2" fontId="9" fillId="0" borderId="48" xfId="4" applyNumberFormat="1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11" fillId="5" borderId="50" xfId="4" applyNumberFormat="1" applyFont="1" applyFill="1" applyBorder="1" applyAlignment="1">
      <alignment horizontal="center" vertical="center" wrapText="1"/>
    </xf>
    <xf numFmtId="2" fontId="36" fillId="5" borderId="50" xfId="0" applyNumberFormat="1" applyFont="1" applyFill="1" applyBorder="1" applyAlignment="1">
      <alignment horizontal="center" vertical="center"/>
    </xf>
    <xf numFmtId="2" fontId="37" fillId="0" borderId="50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" xfId="4" applyFont="1" applyBorder="1" applyAlignment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4" borderId="2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horizontal="center" vertical="center" wrapText="1"/>
    </xf>
    <xf numFmtId="2" fontId="32" fillId="4" borderId="2" xfId="4" applyNumberFormat="1" applyFont="1" applyFill="1" applyBorder="1" applyAlignment="1">
      <alignment horizontal="center" vertical="center" wrapText="1"/>
    </xf>
    <xf numFmtId="2" fontId="32" fillId="4" borderId="10" xfId="4" applyNumberFormat="1" applyFont="1" applyFill="1" applyBorder="1" applyAlignment="1">
      <alignment horizontal="center" vertical="center" wrapText="1"/>
    </xf>
    <xf numFmtId="2" fontId="32" fillId="4" borderId="12" xfId="4" applyNumberFormat="1" applyFont="1" applyFill="1" applyBorder="1" applyAlignment="1" applyProtection="1">
      <alignment horizontal="center" vertical="center"/>
    </xf>
    <xf numFmtId="2" fontId="32" fillId="4" borderId="13" xfId="4" applyNumberFormat="1" applyFont="1" applyFill="1" applyBorder="1" applyAlignment="1" applyProtection="1">
      <alignment horizontal="center" vertical="center"/>
    </xf>
    <xf numFmtId="2" fontId="32" fillId="4" borderId="14" xfId="4" applyNumberFormat="1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152401</xdr:rowOff>
    </xdr:from>
    <xdr:to>
      <xdr:col>1</xdr:col>
      <xdr:colOff>228601</xdr:colOff>
      <xdr:row>1</xdr:row>
      <xdr:rowOff>222150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52401"/>
          <a:ext cx="819150" cy="46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stado\CS-P-08-3%20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DE PERFIL"/>
      <sheetName val="GENERAL"/>
      <sheetName val="CAROLINA HERNANDEZ"/>
      <sheetName val="DUVERNEY GAVIRIA"/>
      <sheetName val="HENRY BAUTISTA"/>
      <sheetName val="JORGE FORERO DUARTE"/>
      <sheetName val="JORGE HERNANDEZ"/>
      <sheetName val="LEIDY FRANCO"/>
      <sheetName val="MARCO AVILA"/>
      <sheetName val="NELSON SALAZAR"/>
    </sheetNames>
    <sheetDataSet>
      <sheetData sheetId="0"/>
      <sheetData sheetId="1">
        <row r="1">
          <cell r="A1" t="str">
            <v>CIENCIAS DE LA SALUD</v>
          </cell>
        </row>
        <row r="2">
          <cell r="A2" t="str">
            <v>CS-P-08-3</v>
          </cell>
          <cell r="AD2" t="str">
            <v>PLANTA</v>
          </cell>
        </row>
      </sheetData>
      <sheetData sheetId="2"/>
      <sheetData sheetId="3"/>
      <sheetData sheetId="4"/>
      <sheetData sheetId="5"/>
      <sheetData sheetId="6">
        <row r="10">
          <cell r="E10"/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amargocheque@gmail.com" TargetMode="External"/><Relationship Id="rId13" Type="http://schemas.openxmlformats.org/officeDocument/2006/relationships/hyperlink" Target="mailto:henrybau33@gmail.com" TargetMode="External"/><Relationship Id="rId3" Type="http://schemas.openxmlformats.org/officeDocument/2006/relationships/hyperlink" Target="mailto:kjottya@unicartagena.edu.co" TargetMode="External"/><Relationship Id="rId7" Type="http://schemas.openxmlformats.org/officeDocument/2006/relationships/hyperlink" Target="mailto:carohedz@gmail.com" TargetMode="External"/><Relationship Id="rId12" Type="http://schemas.openxmlformats.org/officeDocument/2006/relationships/hyperlink" Target="mailto:ggicazbalceta@gmail.com" TargetMode="External"/><Relationship Id="rId2" Type="http://schemas.openxmlformats.org/officeDocument/2006/relationships/hyperlink" Target="mailto:mvsolanor@una.edu.co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marhupomor@gmail.com" TargetMode="External"/><Relationship Id="rId6" Type="http://schemas.openxmlformats.org/officeDocument/2006/relationships/hyperlink" Target="mailto:lorenitaurbano@gmail.com" TargetMode="External"/><Relationship Id="rId11" Type="http://schemas.openxmlformats.org/officeDocument/2006/relationships/hyperlink" Target="mailto:vivibiolg27@gmail.com" TargetMode="External"/><Relationship Id="rId5" Type="http://schemas.openxmlformats.org/officeDocument/2006/relationships/hyperlink" Target="mailto:salazarnelson@gmail.com" TargetMode="External"/><Relationship Id="rId15" Type="http://schemas.openxmlformats.org/officeDocument/2006/relationships/hyperlink" Target="mailto:jforeroduarte@gmail.com" TargetMode="External"/><Relationship Id="rId10" Type="http://schemas.openxmlformats.org/officeDocument/2006/relationships/hyperlink" Target="mailto:marco.avila@javeriana.edu.co" TargetMode="External"/><Relationship Id="rId4" Type="http://schemas.openxmlformats.org/officeDocument/2006/relationships/hyperlink" Target="mailto:microaleja@gmail.com" TargetMode="External"/><Relationship Id="rId9" Type="http://schemas.openxmlformats.org/officeDocument/2006/relationships/hyperlink" Target="mailto:duverney-gaviria@gmail.com" TargetMode="External"/><Relationship Id="rId14" Type="http://schemas.openxmlformats.org/officeDocument/2006/relationships/hyperlink" Target="mailto:tolijhernandez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tabSelected="1" workbookViewId="0">
      <selection activeCell="F3" sqref="F3"/>
    </sheetView>
  </sheetViews>
  <sheetFormatPr baseColWidth="10" defaultRowHeight="15" x14ac:dyDescent="0.25"/>
  <cols>
    <col min="2" max="2" width="22.85546875" customWidth="1"/>
    <col min="3" max="3" width="20.42578125" customWidth="1"/>
    <col min="4" max="4" width="22" bestFit="1" customWidth="1"/>
    <col min="5" max="5" width="34.85546875" customWidth="1"/>
    <col min="6" max="6" width="19.5703125" style="172" customWidth="1"/>
    <col min="7" max="7" width="17.5703125" customWidth="1"/>
    <col min="8" max="9" width="20.7109375" customWidth="1"/>
    <col min="10" max="10" width="17.42578125" customWidth="1"/>
    <col min="11" max="11" width="15.85546875" style="186" customWidth="1"/>
    <col min="12" max="12" width="33.42578125" customWidth="1"/>
  </cols>
  <sheetData>
    <row r="1" spans="1:12" ht="30.75" customHeight="1" x14ac:dyDescent="0.25">
      <c r="A1" s="217" t="s">
        <v>243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2.5" customHeight="1" x14ac:dyDescent="0.25">
      <c r="A2" s="216" t="s">
        <v>279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2.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</row>
    <row r="4" spans="1:12" ht="13.5" customHeight="1" thickBot="1" x14ac:dyDescent="0.3">
      <c r="A4" s="162"/>
      <c r="B4" s="162"/>
      <c r="C4" s="162"/>
      <c r="D4" s="162"/>
      <c r="E4" s="162"/>
      <c r="F4" s="171"/>
      <c r="G4" s="162"/>
      <c r="H4" s="162"/>
      <c r="I4" s="162"/>
    </row>
    <row r="5" spans="1:12" ht="63.75" customHeight="1" thickBot="1" x14ac:dyDescent="0.3">
      <c r="A5" s="218" t="s">
        <v>244</v>
      </c>
      <c r="B5" s="218" t="s">
        <v>245</v>
      </c>
      <c r="C5" s="218" t="s">
        <v>246</v>
      </c>
      <c r="D5" s="218" t="s">
        <v>265</v>
      </c>
      <c r="E5" s="218" t="s">
        <v>247</v>
      </c>
      <c r="F5" s="220" t="s">
        <v>23</v>
      </c>
      <c r="G5" s="222" t="s">
        <v>269</v>
      </c>
      <c r="H5" s="223"/>
      <c r="I5" s="223"/>
      <c r="J5" s="223"/>
      <c r="K5" s="223"/>
      <c r="L5" s="224"/>
    </row>
    <row r="6" spans="1:12" ht="56.25" customHeight="1" thickBot="1" x14ac:dyDescent="0.3">
      <c r="A6" s="219"/>
      <c r="B6" s="219"/>
      <c r="C6" s="219"/>
      <c r="D6" s="219"/>
      <c r="E6" s="219"/>
      <c r="F6" s="221"/>
      <c r="G6" s="183" t="s">
        <v>43</v>
      </c>
      <c r="H6" s="183" t="s">
        <v>270</v>
      </c>
      <c r="I6" s="183" t="s">
        <v>68</v>
      </c>
      <c r="J6" s="183" t="s">
        <v>74</v>
      </c>
      <c r="K6" s="184" t="s">
        <v>271</v>
      </c>
      <c r="L6" s="185" t="s">
        <v>6</v>
      </c>
    </row>
    <row r="7" spans="1:12" ht="39" customHeight="1" x14ac:dyDescent="0.25">
      <c r="A7" s="189">
        <v>1</v>
      </c>
      <c r="B7" s="187" t="s">
        <v>263</v>
      </c>
      <c r="C7" s="207" t="s">
        <v>102</v>
      </c>
      <c r="D7" s="210" t="s">
        <v>266</v>
      </c>
      <c r="E7" s="213" t="s">
        <v>267</v>
      </c>
      <c r="F7" s="194">
        <v>24.37</v>
      </c>
      <c r="G7" s="194">
        <f>'MARCO AVILA'!O94</f>
        <v>29.666666666666668</v>
      </c>
      <c r="H7" s="194">
        <f>'MARCO AVILA'!O95</f>
        <v>13</v>
      </c>
      <c r="I7" s="197">
        <f>'MARCO AVILA'!O96</f>
        <v>14</v>
      </c>
      <c r="J7" s="194">
        <f>'MARCO AVILA'!O97</f>
        <v>4.9000000000000004</v>
      </c>
      <c r="K7" s="201">
        <f t="shared" ref="K7:K14" si="0">SUM(F7:J7)</f>
        <v>85.936666666666667</v>
      </c>
      <c r="L7" s="196" t="s">
        <v>274</v>
      </c>
    </row>
    <row r="8" spans="1:12" ht="40.5" customHeight="1" x14ac:dyDescent="0.25">
      <c r="A8" s="190">
        <v>2</v>
      </c>
      <c r="B8" s="188" t="s">
        <v>237</v>
      </c>
      <c r="C8" s="208"/>
      <c r="D8" s="211"/>
      <c r="E8" s="214"/>
      <c r="F8" s="193">
        <v>26.33</v>
      </c>
      <c r="G8" s="193">
        <f>'DUVERNEY GAVIRIA'!O94</f>
        <v>20.166666666666668</v>
      </c>
      <c r="H8" s="198">
        <f>'DUVERNEY GAVIRIA'!O95</f>
        <v>9.8333333333333339</v>
      </c>
      <c r="I8" s="191">
        <f>'DUVERNEY GAVIRIA'!O96</f>
        <v>7</v>
      </c>
      <c r="J8" s="198">
        <f>'DUVERNEY GAVIRIA'!O97</f>
        <v>4.9000000000000004</v>
      </c>
      <c r="K8" s="200">
        <f t="shared" si="0"/>
        <v>68.23</v>
      </c>
      <c r="L8" s="202" t="s">
        <v>272</v>
      </c>
    </row>
    <row r="9" spans="1:12" s="164" customFormat="1" ht="42" customHeight="1" x14ac:dyDescent="0.25">
      <c r="A9" s="163">
        <v>3</v>
      </c>
      <c r="B9" s="188" t="s">
        <v>249</v>
      </c>
      <c r="C9" s="208"/>
      <c r="D9" s="211"/>
      <c r="E9" s="214"/>
      <c r="F9" s="191">
        <v>13.23</v>
      </c>
      <c r="G9" s="191">
        <f>'LEIDY FRANCO'!O94</f>
        <v>22</v>
      </c>
      <c r="H9" s="199">
        <f>'LEIDY FRANCO'!O95</f>
        <v>11.833333333333334</v>
      </c>
      <c r="I9" s="191">
        <f>'LEIDY FRANCO'!O96</f>
        <v>12</v>
      </c>
      <c r="J9" s="199">
        <f>'LEIDY FRANCO'!O97</f>
        <v>3.4</v>
      </c>
      <c r="K9" s="200">
        <f t="shared" si="0"/>
        <v>62.463333333333338</v>
      </c>
      <c r="L9" s="202" t="s">
        <v>272</v>
      </c>
    </row>
    <row r="10" spans="1:12" ht="56.25" x14ac:dyDescent="0.25">
      <c r="A10" s="165">
        <v>5</v>
      </c>
      <c r="B10" s="188" t="s">
        <v>248</v>
      </c>
      <c r="C10" s="208"/>
      <c r="D10" s="211"/>
      <c r="E10" s="214"/>
      <c r="F10" s="191">
        <v>27.18</v>
      </c>
      <c r="G10" s="191">
        <f>'JORGE HERNANDEZ'!O94</f>
        <v>27.333333333333332</v>
      </c>
      <c r="H10" s="191">
        <f>'JORGE HERNANDEZ'!O95</f>
        <v>13.166666666666666</v>
      </c>
      <c r="I10" s="191">
        <f>'JORGE HERNANDEZ'!O96</f>
        <v>15</v>
      </c>
      <c r="J10" s="191">
        <v>0</v>
      </c>
      <c r="K10" s="200">
        <f>SUM(F10:J10)</f>
        <v>82.68</v>
      </c>
      <c r="L10" s="202" t="s">
        <v>275</v>
      </c>
    </row>
    <row r="11" spans="1:12" s="164" customFormat="1" ht="34.5" customHeight="1" x14ac:dyDescent="0.25">
      <c r="A11" s="163">
        <v>4</v>
      </c>
      <c r="B11" s="188" t="s">
        <v>264</v>
      </c>
      <c r="C11" s="208"/>
      <c r="D11" s="211"/>
      <c r="E11" s="214"/>
      <c r="F11" s="192">
        <v>22.99</v>
      </c>
      <c r="G11" s="192">
        <v>0</v>
      </c>
      <c r="H11" s="198">
        <v>0</v>
      </c>
      <c r="I11" s="191">
        <v>0</v>
      </c>
      <c r="J11" s="198">
        <f>'JORGE HERNANDEZ'!O97</f>
        <v>0</v>
      </c>
      <c r="K11" s="200">
        <f t="shared" si="0"/>
        <v>22.99</v>
      </c>
      <c r="L11" s="202" t="s">
        <v>273</v>
      </c>
    </row>
    <row r="12" spans="1:12" s="164" customFormat="1" ht="34.5" customHeight="1" x14ac:dyDescent="0.25">
      <c r="A12" s="163">
        <v>6</v>
      </c>
      <c r="B12" s="188" t="s">
        <v>239</v>
      </c>
      <c r="C12" s="208"/>
      <c r="D12" s="211"/>
      <c r="E12" s="214"/>
      <c r="F12" s="191">
        <v>20.83</v>
      </c>
      <c r="G12" s="191">
        <v>0</v>
      </c>
      <c r="H12" s="191">
        <v>0</v>
      </c>
      <c r="I12" s="191">
        <v>0</v>
      </c>
      <c r="J12" s="191">
        <v>0</v>
      </c>
      <c r="K12" s="200">
        <f t="shared" si="0"/>
        <v>20.83</v>
      </c>
      <c r="L12" s="202" t="s">
        <v>273</v>
      </c>
    </row>
    <row r="13" spans="1:12" s="164" customFormat="1" ht="34.5" customHeight="1" x14ac:dyDescent="0.25">
      <c r="A13" s="163">
        <v>7</v>
      </c>
      <c r="B13" s="188" t="s">
        <v>241</v>
      </c>
      <c r="C13" s="208"/>
      <c r="D13" s="211"/>
      <c r="E13" s="214"/>
      <c r="F13" s="191">
        <v>18</v>
      </c>
      <c r="G13" s="191">
        <v>0</v>
      </c>
      <c r="H13" s="191">
        <v>0</v>
      </c>
      <c r="I13" s="191">
        <v>0</v>
      </c>
      <c r="J13" s="191">
        <v>0</v>
      </c>
      <c r="K13" s="200">
        <f t="shared" si="0"/>
        <v>18</v>
      </c>
      <c r="L13" s="202" t="s">
        <v>273</v>
      </c>
    </row>
    <row r="14" spans="1:12" s="164" customFormat="1" ht="34.5" customHeight="1" thickBot="1" x14ac:dyDescent="0.3">
      <c r="A14" s="166">
        <v>8</v>
      </c>
      <c r="B14" s="203" t="s">
        <v>240</v>
      </c>
      <c r="C14" s="209"/>
      <c r="D14" s="212"/>
      <c r="E14" s="215"/>
      <c r="F14" s="204">
        <v>12</v>
      </c>
      <c r="G14" s="204">
        <v>0</v>
      </c>
      <c r="H14" s="205">
        <v>0</v>
      </c>
      <c r="I14" s="204">
        <v>0</v>
      </c>
      <c r="J14" s="205">
        <v>0</v>
      </c>
      <c r="K14" s="206">
        <f t="shared" si="0"/>
        <v>12</v>
      </c>
      <c r="L14" s="195" t="s">
        <v>273</v>
      </c>
    </row>
    <row r="15" spans="1:12" x14ac:dyDescent="0.25">
      <c r="A15" s="167" t="s">
        <v>262</v>
      </c>
    </row>
  </sheetData>
  <sheetProtection password="D6E2" sheet="1" objects="1" scenarios="1"/>
  <sortState ref="B7:L14">
    <sortCondition descending="1" ref="K7:K14"/>
  </sortState>
  <mergeCells count="12">
    <mergeCell ref="C7:C14"/>
    <mergeCell ref="D7:D14"/>
    <mergeCell ref="E7:E14"/>
    <mergeCell ref="A2:L2"/>
    <mergeCell ref="A1:L1"/>
    <mergeCell ref="D5:D6"/>
    <mergeCell ref="A5:A6"/>
    <mergeCell ref="B5:B6"/>
    <mergeCell ref="C5:C6"/>
    <mergeCell ref="E5:E6"/>
    <mergeCell ref="F5:F6"/>
    <mergeCell ref="G5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2"/>
  <sheetViews>
    <sheetView topLeftCell="H4" zoomScale="80" zoomScaleNormal="80" workbookViewId="0">
      <selection activeCell="O9" sqref="O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6" width="20.28515625" style="5" customWidth="1"/>
    <col min="7" max="7" width="19.5703125" style="5" customWidth="1"/>
    <col min="8" max="8" width="32.140625" style="5" customWidth="1"/>
    <col min="9" max="9" width="19.42578125" style="5" customWidth="1"/>
    <col min="10" max="10" width="14.42578125" style="152" customWidth="1"/>
    <col min="11" max="11" width="15" style="5" customWidth="1"/>
    <col min="12" max="14" width="33.42578125" style="3" customWidth="1"/>
    <col min="15" max="15" width="39.28515625" style="3" customWidth="1"/>
    <col min="16" max="16" width="11.5703125" style="3" customWidth="1"/>
    <col min="17" max="17" width="13.140625" style="3" customWidth="1"/>
    <col min="18" max="18" width="9" style="3" customWidth="1"/>
    <col min="19" max="19" width="8.85546875" style="3" customWidth="1"/>
    <col min="20" max="20" width="33" style="3" customWidth="1"/>
    <col min="21" max="21" width="11.42578125" style="3"/>
    <col min="22" max="22" width="17.28515625" style="3" customWidth="1"/>
    <col min="23" max="24" width="11.42578125" style="3"/>
    <col min="25" max="25" width="13.42578125" style="3" customWidth="1"/>
    <col min="26" max="26" width="13.28515625" style="3" customWidth="1"/>
    <col min="27" max="27" width="12.140625" style="3" customWidth="1"/>
    <col min="28" max="28" width="13.85546875" style="3" customWidth="1"/>
    <col min="29" max="263" width="11.42578125" style="3"/>
    <col min="264" max="264" width="4.7109375" style="3" customWidth="1"/>
    <col min="265" max="265" width="11" style="3" customWidth="1"/>
    <col min="266" max="266" width="24.85546875" style="3" customWidth="1"/>
    <col min="267" max="267" width="11.28515625" style="3" customWidth="1"/>
    <col min="268" max="268" width="19.5703125" style="3" customWidth="1"/>
    <col min="269" max="269" width="32.140625" style="3" customWidth="1"/>
    <col min="270" max="270" width="19.42578125" style="3" customWidth="1"/>
    <col min="271" max="271" width="13.7109375" style="3" customWidth="1"/>
    <col min="272" max="272" width="33.42578125" style="3" customWidth="1"/>
    <col min="273" max="273" width="39.28515625" style="3" customWidth="1"/>
    <col min="274" max="274" width="8.140625" style="3" customWidth="1"/>
    <col min="275" max="275" width="33" style="3" customWidth="1"/>
    <col min="276" max="519" width="11.42578125" style="3"/>
    <col min="520" max="520" width="4.7109375" style="3" customWidth="1"/>
    <col min="521" max="521" width="11" style="3" customWidth="1"/>
    <col min="522" max="522" width="24.85546875" style="3" customWidth="1"/>
    <col min="523" max="523" width="11.28515625" style="3" customWidth="1"/>
    <col min="524" max="524" width="19.5703125" style="3" customWidth="1"/>
    <col min="525" max="525" width="32.140625" style="3" customWidth="1"/>
    <col min="526" max="526" width="19.42578125" style="3" customWidth="1"/>
    <col min="527" max="527" width="13.7109375" style="3" customWidth="1"/>
    <col min="528" max="528" width="33.42578125" style="3" customWidth="1"/>
    <col min="529" max="529" width="39.28515625" style="3" customWidth="1"/>
    <col min="530" max="530" width="8.140625" style="3" customWidth="1"/>
    <col min="531" max="531" width="33" style="3" customWidth="1"/>
    <col min="532" max="775" width="11.42578125" style="3"/>
    <col min="776" max="776" width="4.7109375" style="3" customWidth="1"/>
    <col min="777" max="777" width="11" style="3" customWidth="1"/>
    <col min="778" max="778" width="24.85546875" style="3" customWidth="1"/>
    <col min="779" max="779" width="11.28515625" style="3" customWidth="1"/>
    <col min="780" max="780" width="19.5703125" style="3" customWidth="1"/>
    <col min="781" max="781" width="32.140625" style="3" customWidth="1"/>
    <col min="782" max="782" width="19.42578125" style="3" customWidth="1"/>
    <col min="783" max="783" width="13.7109375" style="3" customWidth="1"/>
    <col min="784" max="784" width="33.42578125" style="3" customWidth="1"/>
    <col min="785" max="785" width="39.28515625" style="3" customWidth="1"/>
    <col min="786" max="786" width="8.140625" style="3" customWidth="1"/>
    <col min="787" max="787" width="33" style="3" customWidth="1"/>
    <col min="788" max="1031" width="11.42578125" style="3"/>
    <col min="1032" max="1032" width="4.7109375" style="3" customWidth="1"/>
    <col min="1033" max="1033" width="11" style="3" customWidth="1"/>
    <col min="1034" max="1034" width="24.85546875" style="3" customWidth="1"/>
    <col min="1035" max="1035" width="11.28515625" style="3" customWidth="1"/>
    <col min="1036" max="1036" width="19.5703125" style="3" customWidth="1"/>
    <col min="1037" max="1037" width="32.140625" style="3" customWidth="1"/>
    <col min="1038" max="1038" width="19.42578125" style="3" customWidth="1"/>
    <col min="1039" max="1039" width="13.7109375" style="3" customWidth="1"/>
    <col min="1040" max="1040" width="33.42578125" style="3" customWidth="1"/>
    <col min="1041" max="1041" width="39.28515625" style="3" customWidth="1"/>
    <col min="1042" max="1042" width="8.140625" style="3" customWidth="1"/>
    <col min="1043" max="1043" width="33" style="3" customWidth="1"/>
    <col min="1044" max="1287" width="11.42578125" style="3"/>
    <col min="1288" max="1288" width="4.7109375" style="3" customWidth="1"/>
    <col min="1289" max="1289" width="11" style="3" customWidth="1"/>
    <col min="1290" max="1290" width="24.85546875" style="3" customWidth="1"/>
    <col min="1291" max="1291" width="11.28515625" style="3" customWidth="1"/>
    <col min="1292" max="1292" width="19.5703125" style="3" customWidth="1"/>
    <col min="1293" max="1293" width="32.140625" style="3" customWidth="1"/>
    <col min="1294" max="1294" width="19.42578125" style="3" customWidth="1"/>
    <col min="1295" max="1295" width="13.7109375" style="3" customWidth="1"/>
    <col min="1296" max="1296" width="33.42578125" style="3" customWidth="1"/>
    <col min="1297" max="1297" width="39.28515625" style="3" customWidth="1"/>
    <col min="1298" max="1298" width="8.140625" style="3" customWidth="1"/>
    <col min="1299" max="1299" width="33" style="3" customWidth="1"/>
    <col min="1300" max="1543" width="11.42578125" style="3"/>
    <col min="1544" max="1544" width="4.7109375" style="3" customWidth="1"/>
    <col min="1545" max="1545" width="11" style="3" customWidth="1"/>
    <col min="1546" max="1546" width="24.85546875" style="3" customWidth="1"/>
    <col min="1547" max="1547" width="11.28515625" style="3" customWidth="1"/>
    <col min="1548" max="1548" width="19.5703125" style="3" customWidth="1"/>
    <col min="1549" max="1549" width="32.140625" style="3" customWidth="1"/>
    <col min="1550" max="1550" width="19.42578125" style="3" customWidth="1"/>
    <col min="1551" max="1551" width="13.7109375" style="3" customWidth="1"/>
    <col min="1552" max="1552" width="33.42578125" style="3" customWidth="1"/>
    <col min="1553" max="1553" width="39.28515625" style="3" customWidth="1"/>
    <col min="1554" max="1554" width="8.140625" style="3" customWidth="1"/>
    <col min="1555" max="1555" width="33" style="3" customWidth="1"/>
    <col min="1556" max="1799" width="11.42578125" style="3"/>
    <col min="1800" max="1800" width="4.7109375" style="3" customWidth="1"/>
    <col min="1801" max="1801" width="11" style="3" customWidth="1"/>
    <col min="1802" max="1802" width="24.85546875" style="3" customWidth="1"/>
    <col min="1803" max="1803" width="11.28515625" style="3" customWidth="1"/>
    <col min="1804" max="1804" width="19.5703125" style="3" customWidth="1"/>
    <col min="1805" max="1805" width="32.140625" style="3" customWidth="1"/>
    <col min="1806" max="1806" width="19.42578125" style="3" customWidth="1"/>
    <col min="1807" max="1807" width="13.7109375" style="3" customWidth="1"/>
    <col min="1808" max="1808" width="33.42578125" style="3" customWidth="1"/>
    <col min="1809" max="1809" width="39.28515625" style="3" customWidth="1"/>
    <col min="1810" max="1810" width="8.140625" style="3" customWidth="1"/>
    <col min="1811" max="1811" width="33" style="3" customWidth="1"/>
    <col min="1812" max="2055" width="11.42578125" style="3"/>
    <col min="2056" max="2056" width="4.7109375" style="3" customWidth="1"/>
    <col min="2057" max="2057" width="11" style="3" customWidth="1"/>
    <col min="2058" max="2058" width="24.85546875" style="3" customWidth="1"/>
    <col min="2059" max="2059" width="11.28515625" style="3" customWidth="1"/>
    <col min="2060" max="2060" width="19.5703125" style="3" customWidth="1"/>
    <col min="2061" max="2061" width="32.140625" style="3" customWidth="1"/>
    <col min="2062" max="2062" width="19.42578125" style="3" customWidth="1"/>
    <col min="2063" max="2063" width="13.7109375" style="3" customWidth="1"/>
    <col min="2064" max="2064" width="33.42578125" style="3" customWidth="1"/>
    <col min="2065" max="2065" width="39.28515625" style="3" customWidth="1"/>
    <col min="2066" max="2066" width="8.140625" style="3" customWidth="1"/>
    <col min="2067" max="2067" width="33" style="3" customWidth="1"/>
    <col min="2068" max="2311" width="11.42578125" style="3"/>
    <col min="2312" max="2312" width="4.7109375" style="3" customWidth="1"/>
    <col min="2313" max="2313" width="11" style="3" customWidth="1"/>
    <col min="2314" max="2314" width="24.85546875" style="3" customWidth="1"/>
    <col min="2315" max="2315" width="11.28515625" style="3" customWidth="1"/>
    <col min="2316" max="2316" width="19.5703125" style="3" customWidth="1"/>
    <col min="2317" max="2317" width="32.140625" style="3" customWidth="1"/>
    <col min="2318" max="2318" width="19.42578125" style="3" customWidth="1"/>
    <col min="2319" max="2319" width="13.7109375" style="3" customWidth="1"/>
    <col min="2320" max="2320" width="33.42578125" style="3" customWidth="1"/>
    <col min="2321" max="2321" width="39.28515625" style="3" customWidth="1"/>
    <col min="2322" max="2322" width="8.140625" style="3" customWidth="1"/>
    <col min="2323" max="2323" width="33" style="3" customWidth="1"/>
    <col min="2324" max="2567" width="11.42578125" style="3"/>
    <col min="2568" max="2568" width="4.7109375" style="3" customWidth="1"/>
    <col min="2569" max="2569" width="11" style="3" customWidth="1"/>
    <col min="2570" max="2570" width="24.85546875" style="3" customWidth="1"/>
    <col min="2571" max="2571" width="11.28515625" style="3" customWidth="1"/>
    <col min="2572" max="2572" width="19.5703125" style="3" customWidth="1"/>
    <col min="2573" max="2573" width="32.140625" style="3" customWidth="1"/>
    <col min="2574" max="2574" width="19.42578125" style="3" customWidth="1"/>
    <col min="2575" max="2575" width="13.7109375" style="3" customWidth="1"/>
    <col min="2576" max="2576" width="33.42578125" style="3" customWidth="1"/>
    <col min="2577" max="2577" width="39.28515625" style="3" customWidth="1"/>
    <col min="2578" max="2578" width="8.140625" style="3" customWidth="1"/>
    <col min="2579" max="2579" width="33" style="3" customWidth="1"/>
    <col min="2580" max="2823" width="11.42578125" style="3"/>
    <col min="2824" max="2824" width="4.7109375" style="3" customWidth="1"/>
    <col min="2825" max="2825" width="11" style="3" customWidth="1"/>
    <col min="2826" max="2826" width="24.85546875" style="3" customWidth="1"/>
    <col min="2827" max="2827" width="11.28515625" style="3" customWidth="1"/>
    <col min="2828" max="2828" width="19.5703125" style="3" customWidth="1"/>
    <col min="2829" max="2829" width="32.140625" style="3" customWidth="1"/>
    <col min="2830" max="2830" width="19.42578125" style="3" customWidth="1"/>
    <col min="2831" max="2831" width="13.7109375" style="3" customWidth="1"/>
    <col min="2832" max="2832" width="33.42578125" style="3" customWidth="1"/>
    <col min="2833" max="2833" width="39.28515625" style="3" customWidth="1"/>
    <col min="2834" max="2834" width="8.140625" style="3" customWidth="1"/>
    <col min="2835" max="2835" width="33" style="3" customWidth="1"/>
    <col min="2836" max="3079" width="11.42578125" style="3"/>
    <col min="3080" max="3080" width="4.7109375" style="3" customWidth="1"/>
    <col min="3081" max="3081" width="11" style="3" customWidth="1"/>
    <col min="3082" max="3082" width="24.85546875" style="3" customWidth="1"/>
    <col min="3083" max="3083" width="11.28515625" style="3" customWidth="1"/>
    <col min="3084" max="3084" width="19.5703125" style="3" customWidth="1"/>
    <col min="3085" max="3085" width="32.140625" style="3" customWidth="1"/>
    <col min="3086" max="3086" width="19.42578125" style="3" customWidth="1"/>
    <col min="3087" max="3087" width="13.7109375" style="3" customWidth="1"/>
    <col min="3088" max="3088" width="33.42578125" style="3" customWidth="1"/>
    <col min="3089" max="3089" width="39.28515625" style="3" customWidth="1"/>
    <col min="3090" max="3090" width="8.140625" style="3" customWidth="1"/>
    <col min="3091" max="3091" width="33" style="3" customWidth="1"/>
    <col min="3092" max="3335" width="11.42578125" style="3"/>
    <col min="3336" max="3336" width="4.7109375" style="3" customWidth="1"/>
    <col min="3337" max="3337" width="11" style="3" customWidth="1"/>
    <col min="3338" max="3338" width="24.85546875" style="3" customWidth="1"/>
    <col min="3339" max="3339" width="11.28515625" style="3" customWidth="1"/>
    <col min="3340" max="3340" width="19.5703125" style="3" customWidth="1"/>
    <col min="3341" max="3341" width="32.140625" style="3" customWidth="1"/>
    <col min="3342" max="3342" width="19.42578125" style="3" customWidth="1"/>
    <col min="3343" max="3343" width="13.7109375" style="3" customWidth="1"/>
    <col min="3344" max="3344" width="33.42578125" style="3" customWidth="1"/>
    <col min="3345" max="3345" width="39.28515625" style="3" customWidth="1"/>
    <col min="3346" max="3346" width="8.140625" style="3" customWidth="1"/>
    <col min="3347" max="3347" width="33" style="3" customWidth="1"/>
    <col min="3348" max="3591" width="11.42578125" style="3"/>
    <col min="3592" max="3592" width="4.7109375" style="3" customWidth="1"/>
    <col min="3593" max="3593" width="11" style="3" customWidth="1"/>
    <col min="3594" max="3594" width="24.85546875" style="3" customWidth="1"/>
    <col min="3595" max="3595" width="11.28515625" style="3" customWidth="1"/>
    <col min="3596" max="3596" width="19.5703125" style="3" customWidth="1"/>
    <col min="3597" max="3597" width="32.140625" style="3" customWidth="1"/>
    <col min="3598" max="3598" width="19.42578125" style="3" customWidth="1"/>
    <col min="3599" max="3599" width="13.7109375" style="3" customWidth="1"/>
    <col min="3600" max="3600" width="33.42578125" style="3" customWidth="1"/>
    <col min="3601" max="3601" width="39.28515625" style="3" customWidth="1"/>
    <col min="3602" max="3602" width="8.140625" style="3" customWidth="1"/>
    <col min="3603" max="3603" width="33" style="3" customWidth="1"/>
    <col min="3604" max="3847" width="11.42578125" style="3"/>
    <col min="3848" max="3848" width="4.7109375" style="3" customWidth="1"/>
    <col min="3849" max="3849" width="11" style="3" customWidth="1"/>
    <col min="3850" max="3850" width="24.85546875" style="3" customWidth="1"/>
    <col min="3851" max="3851" width="11.28515625" style="3" customWidth="1"/>
    <col min="3852" max="3852" width="19.5703125" style="3" customWidth="1"/>
    <col min="3853" max="3853" width="32.140625" style="3" customWidth="1"/>
    <col min="3854" max="3854" width="19.42578125" style="3" customWidth="1"/>
    <col min="3855" max="3855" width="13.7109375" style="3" customWidth="1"/>
    <col min="3856" max="3856" width="33.42578125" style="3" customWidth="1"/>
    <col min="3857" max="3857" width="39.28515625" style="3" customWidth="1"/>
    <col min="3858" max="3858" width="8.140625" style="3" customWidth="1"/>
    <col min="3859" max="3859" width="33" style="3" customWidth="1"/>
    <col min="3860" max="4103" width="11.42578125" style="3"/>
    <col min="4104" max="4104" width="4.7109375" style="3" customWidth="1"/>
    <col min="4105" max="4105" width="11" style="3" customWidth="1"/>
    <col min="4106" max="4106" width="24.85546875" style="3" customWidth="1"/>
    <col min="4107" max="4107" width="11.28515625" style="3" customWidth="1"/>
    <col min="4108" max="4108" width="19.5703125" style="3" customWidth="1"/>
    <col min="4109" max="4109" width="32.140625" style="3" customWidth="1"/>
    <col min="4110" max="4110" width="19.42578125" style="3" customWidth="1"/>
    <col min="4111" max="4111" width="13.7109375" style="3" customWidth="1"/>
    <col min="4112" max="4112" width="33.42578125" style="3" customWidth="1"/>
    <col min="4113" max="4113" width="39.28515625" style="3" customWidth="1"/>
    <col min="4114" max="4114" width="8.140625" style="3" customWidth="1"/>
    <col min="4115" max="4115" width="33" style="3" customWidth="1"/>
    <col min="4116" max="4359" width="11.42578125" style="3"/>
    <col min="4360" max="4360" width="4.7109375" style="3" customWidth="1"/>
    <col min="4361" max="4361" width="11" style="3" customWidth="1"/>
    <col min="4362" max="4362" width="24.85546875" style="3" customWidth="1"/>
    <col min="4363" max="4363" width="11.28515625" style="3" customWidth="1"/>
    <col min="4364" max="4364" width="19.5703125" style="3" customWidth="1"/>
    <col min="4365" max="4365" width="32.140625" style="3" customWidth="1"/>
    <col min="4366" max="4366" width="19.42578125" style="3" customWidth="1"/>
    <col min="4367" max="4367" width="13.7109375" style="3" customWidth="1"/>
    <col min="4368" max="4368" width="33.42578125" style="3" customWidth="1"/>
    <col min="4369" max="4369" width="39.28515625" style="3" customWidth="1"/>
    <col min="4370" max="4370" width="8.140625" style="3" customWidth="1"/>
    <col min="4371" max="4371" width="33" style="3" customWidth="1"/>
    <col min="4372" max="4615" width="11.42578125" style="3"/>
    <col min="4616" max="4616" width="4.7109375" style="3" customWidth="1"/>
    <col min="4617" max="4617" width="11" style="3" customWidth="1"/>
    <col min="4618" max="4618" width="24.85546875" style="3" customWidth="1"/>
    <col min="4619" max="4619" width="11.28515625" style="3" customWidth="1"/>
    <col min="4620" max="4620" width="19.5703125" style="3" customWidth="1"/>
    <col min="4621" max="4621" width="32.140625" style="3" customWidth="1"/>
    <col min="4622" max="4622" width="19.42578125" style="3" customWidth="1"/>
    <col min="4623" max="4623" width="13.7109375" style="3" customWidth="1"/>
    <col min="4624" max="4624" width="33.42578125" style="3" customWidth="1"/>
    <col min="4625" max="4625" width="39.28515625" style="3" customWidth="1"/>
    <col min="4626" max="4626" width="8.140625" style="3" customWidth="1"/>
    <col min="4627" max="4627" width="33" style="3" customWidth="1"/>
    <col min="4628" max="4871" width="11.42578125" style="3"/>
    <col min="4872" max="4872" width="4.7109375" style="3" customWidth="1"/>
    <col min="4873" max="4873" width="11" style="3" customWidth="1"/>
    <col min="4874" max="4874" width="24.85546875" style="3" customWidth="1"/>
    <col min="4875" max="4875" width="11.28515625" style="3" customWidth="1"/>
    <col min="4876" max="4876" width="19.5703125" style="3" customWidth="1"/>
    <col min="4877" max="4877" width="32.140625" style="3" customWidth="1"/>
    <col min="4878" max="4878" width="19.42578125" style="3" customWidth="1"/>
    <col min="4879" max="4879" width="13.7109375" style="3" customWidth="1"/>
    <col min="4880" max="4880" width="33.42578125" style="3" customWidth="1"/>
    <col min="4881" max="4881" width="39.28515625" style="3" customWidth="1"/>
    <col min="4882" max="4882" width="8.140625" style="3" customWidth="1"/>
    <col min="4883" max="4883" width="33" style="3" customWidth="1"/>
    <col min="4884" max="5127" width="11.42578125" style="3"/>
    <col min="5128" max="5128" width="4.7109375" style="3" customWidth="1"/>
    <col min="5129" max="5129" width="11" style="3" customWidth="1"/>
    <col min="5130" max="5130" width="24.85546875" style="3" customWidth="1"/>
    <col min="5131" max="5131" width="11.28515625" style="3" customWidth="1"/>
    <col min="5132" max="5132" width="19.5703125" style="3" customWidth="1"/>
    <col min="5133" max="5133" width="32.140625" style="3" customWidth="1"/>
    <col min="5134" max="5134" width="19.42578125" style="3" customWidth="1"/>
    <col min="5135" max="5135" width="13.7109375" style="3" customWidth="1"/>
    <col min="5136" max="5136" width="33.42578125" style="3" customWidth="1"/>
    <col min="5137" max="5137" width="39.28515625" style="3" customWidth="1"/>
    <col min="5138" max="5138" width="8.140625" style="3" customWidth="1"/>
    <col min="5139" max="5139" width="33" style="3" customWidth="1"/>
    <col min="5140" max="5383" width="11.42578125" style="3"/>
    <col min="5384" max="5384" width="4.7109375" style="3" customWidth="1"/>
    <col min="5385" max="5385" width="11" style="3" customWidth="1"/>
    <col min="5386" max="5386" width="24.85546875" style="3" customWidth="1"/>
    <col min="5387" max="5387" width="11.28515625" style="3" customWidth="1"/>
    <col min="5388" max="5388" width="19.5703125" style="3" customWidth="1"/>
    <col min="5389" max="5389" width="32.140625" style="3" customWidth="1"/>
    <col min="5390" max="5390" width="19.42578125" style="3" customWidth="1"/>
    <col min="5391" max="5391" width="13.7109375" style="3" customWidth="1"/>
    <col min="5392" max="5392" width="33.42578125" style="3" customWidth="1"/>
    <col min="5393" max="5393" width="39.28515625" style="3" customWidth="1"/>
    <col min="5394" max="5394" width="8.140625" style="3" customWidth="1"/>
    <col min="5395" max="5395" width="33" style="3" customWidth="1"/>
    <col min="5396" max="5639" width="11.42578125" style="3"/>
    <col min="5640" max="5640" width="4.7109375" style="3" customWidth="1"/>
    <col min="5641" max="5641" width="11" style="3" customWidth="1"/>
    <col min="5642" max="5642" width="24.85546875" style="3" customWidth="1"/>
    <col min="5643" max="5643" width="11.28515625" style="3" customWidth="1"/>
    <col min="5644" max="5644" width="19.5703125" style="3" customWidth="1"/>
    <col min="5645" max="5645" width="32.140625" style="3" customWidth="1"/>
    <col min="5646" max="5646" width="19.42578125" style="3" customWidth="1"/>
    <col min="5647" max="5647" width="13.7109375" style="3" customWidth="1"/>
    <col min="5648" max="5648" width="33.42578125" style="3" customWidth="1"/>
    <col min="5649" max="5649" width="39.28515625" style="3" customWidth="1"/>
    <col min="5650" max="5650" width="8.140625" style="3" customWidth="1"/>
    <col min="5651" max="5651" width="33" style="3" customWidth="1"/>
    <col min="5652" max="5895" width="11.42578125" style="3"/>
    <col min="5896" max="5896" width="4.7109375" style="3" customWidth="1"/>
    <col min="5897" max="5897" width="11" style="3" customWidth="1"/>
    <col min="5898" max="5898" width="24.85546875" style="3" customWidth="1"/>
    <col min="5899" max="5899" width="11.28515625" style="3" customWidth="1"/>
    <col min="5900" max="5900" width="19.5703125" style="3" customWidth="1"/>
    <col min="5901" max="5901" width="32.140625" style="3" customWidth="1"/>
    <col min="5902" max="5902" width="19.42578125" style="3" customWidth="1"/>
    <col min="5903" max="5903" width="13.7109375" style="3" customWidth="1"/>
    <col min="5904" max="5904" width="33.42578125" style="3" customWidth="1"/>
    <col min="5905" max="5905" width="39.28515625" style="3" customWidth="1"/>
    <col min="5906" max="5906" width="8.140625" style="3" customWidth="1"/>
    <col min="5907" max="5907" width="33" style="3" customWidth="1"/>
    <col min="5908" max="6151" width="11.42578125" style="3"/>
    <col min="6152" max="6152" width="4.7109375" style="3" customWidth="1"/>
    <col min="6153" max="6153" width="11" style="3" customWidth="1"/>
    <col min="6154" max="6154" width="24.85546875" style="3" customWidth="1"/>
    <col min="6155" max="6155" width="11.28515625" style="3" customWidth="1"/>
    <col min="6156" max="6156" width="19.5703125" style="3" customWidth="1"/>
    <col min="6157" max="6157" width="32.140625" style="3" customWidth="1"/>
    <col min="6158" max="6158" width="19.42578125" style="3" customWidth="1"/>
    <col min="6159" max="6159" width="13.7109375" style="3" customWidth="1"/>
    <col min="6160" max="6160" width="33.42578125" style="3" customWidth="1"/>
    <col min="6161" max="6161" width="39.28515625" style="3" customWidth="1"/>
    <col min="6162" max="6162" width="8.140625" style="3" customWidth="1"/>
    <col min="6163" max="6163" width="33" style="3" customWidth="1"/>
    <col min="6164" max="6407" width="11.42578125" style="3"/>
    <col min="6408" max="6408" width="4.7109375" style="3" customWidth="1"/>
    <col min="6409" max="6409" width="11" style="3" customWidth="1"/>
    <col min="6410" max="6410" width="24.85546875" style="3" customWidth="1"/>
    <col min="6411" max="6411" width="11.28515625" style="3" customWidth="1"/>
    <col min="6412" max="6412" width="19.5703125" style="3" customWidth="1"/>
    <col min="6413" max="6413" width="32.140625" style="3" customWidth="1"/>
    <col min="6414" max="6414" width="19.42578125" style="3" customWidth="1"/>
    <col min="6415" max="6415" width="13.7109375" style="3" customWidth="1"/>
    <col min="6416" max="6416" width="33.42578125" style="3" customWidth="1"/>
    <col min="6417" max="6417" width="39.28515625" style="3" customWidth="1"/>
    <col min="6418" max="6418" width="8.140625" style="3" customWidth="1"/>
    <col min="6419" max="6419" width="33" style="3" customWidth="1"/>
    <col min="6420" max="6663" width="11.42578125" style="3"/>
    <col min="6664" max="6664" width="4.7109375" style="3" customWidth="1"/>
    <col min="6665" max="6665" width="11" style="3" customWidth="1"/>
    <col min="6666" max="6666" width="24.85546875" style="3" customWidth="1"/>
    <col min="6667" max="6667" width="11.28515625" style="3" customWidth="1"/>
    <col min="6668" max="6668" width="19.5703125" style="3" customWidth="1"/>
    <col min="6669" max="6669" width="32.140625" style="3" customWidth="1"/>
    <col min="6670" max="6670" width="19.42578125" style="3" customWidth="1"/>
    <col min="6671" max="6671" width="13.7109375" style="3" customWidth="1"/>
    <col min="6672" max="6672" width="33.42578125" style="3" customWidth="1"/>
    <col min="6673" max="6673" width="39.28515625" style="3" customWidth="1"/>
    <col min="6674" max="6674" width="8.140625" style="3" customWidth="1"/>
    <col min="6675" max="6675" width="33" style="3" customWidth="1"/>
    <col min="6676" max="6919" width="11.42578125" style="3"/>
    <col min="6920" max="6920" width="4.7109375" style="3" customWidth="1"/>
    <col min="6921" max="6921" width="11" style="3" customWidth="1"/>
    <col min="6922" max="6922" width="24.85546875" style="3" customWidth="1"/>
    <col min="6923" max="6923" width="11.28515625" style="3" customWidth="1"/>
    <col min="6924" max="6924" width="19.5703125" style="3" customWidth="1"/>
    <col min="6925" max="6925" width="32.140625" style="3" customWidth="1"/>
    <col min="6926" max="6926" width="19.42578125" style="3" customWidth="1"/>
    <col min="6927" max="6927" width="13.7109375" style="3" customWidth="1"/>
    <col min="6928" max="6928" width="33.42578125" style="3" customWidth="1"/>
    <col min="6929" max="6929" width="39.28515625" style="3" customWidth="1"/>
    <col min="6930" max="6930" width="8.140625" style="3" customWidth="1"/>
    <col min="6931" max="6931" width="33" style="3" customWidth="1"/>
    <col min="6932" max="7175" width="11.42578125" style="3"/>
    <col min="7176" max="7176" width="4.7109375" style="3" customWidth="1"/>
    <col min="7177" max="7177" width="11" style="3" customWidth="1"/>
    <col min="7178" max="7178" width="24.85546875" style="3" customWidth="1"/>
    <col min="7179" max="7179" width="11.28515625" style="3" customWidth="1"/>
    <col min="7180" max="7180" width="19.5703125" style="3" customWidth="1"/>
    <col min="7181" max="7181" width="32.140625" style="3" customWidth="1"/>
    <col min="7182" max="7182" width="19.42578125" style="3" customWidth="1"/>
    <col min="7183" max="7183" width="13.7109375" style="3" customWidth="1"/>
    <col min="7184" max="7184" width="33.42578125" style="3" customWidth="1"/>
    <col min="7185" max="7185" width="39.28515625" style="3" customWidth="1"/>
    <col min="7186" max="7186" width="8.140625" style="3" customWidth="1"/>
    <col min="7187" max="7187" width="33" style="3" customWidth="1"/>
    <col min="7188" max="7431" width="11.42578125" style="3"/>
    <col min="7432" max="7432" width="4.7109375" style="3" customWidth="1"/>
    <col min="7433" max="7433" width="11" style="3" customWidth="1"/>
    <col min="7434" max="7434" width="24.85546875" style="3" customWidth="1"/>
    <col min="7435" max="7435" width="11.28515625" style="3" customWidth="1"/>
    <col min="7436" max="7436" width="19.5703125" style="3" customWidth="1"/>
    <col min="7437" max="7437" width="32.140625" style="3" customWidth="1"/>
    <col min="7438" max="7438" width="19.42578125" style="3" customWidth="1"/>
    <col min="7439" max="7439" width="13.7109375" style="3" customWidth="1"/>
    <col min="7440" max="7440" width="33.42578125" style="3" customWidth="1"/>
    <col min="7441" max="7441" width="39.28515625" style="3" customWidth="1"/>
    <col min="7442" max="7442" width="8.140625" style="3" customWidth="1"/>
    <col min="7443" max="7443" width="33" style="3" customWidth="1"/>
    <col min="7444" max="7687" width="11.42578125" style="3"/>
    <col min="7688" max="7688" width="4.7109375" style="3" customWidth="1"/>
    <col min="7689" max="7689" width="11" style="3" customWidth="1"/>
    <col min="7690" max="7690" width="24.85546875" style="3" customWidth="1"/>
    <col min="7691" max="7691" width="11.28515625" style="3" customWidth="1"/>
    <col min="7692" max="7692" width="19.5703125" style="3" customWidth="1"/>
    <col min="7693" max="7693" width="32.140625" style="3" customWidth="1"/>
    <col min="7694" max="7694" width="19.42578125" style="3" customWidth="1"/>
    <col min="7695" max="7695" width="13.7109375" style="3" customWidth="1"/>
    <col min="7696" max="7696" width="33.42578125" style="3" customWidth="1"/>
    <col min="7697" max="7697" width="39.28515625" style="3" customWidth="1"/>
    <col min="7698" max="7698" width="8.140625" style="3" customWidth="1"/>
    <col min="7699" max="7699" width="33" style="3" customWidth="1"/>
    <col min="7700" max="7943" width="11.42578125" style="3"/>
    <col min="7944" max="7944" width="4.7109375" style="3" customWidth="1"/>
    <col min="7945" max="7945" width="11" style="3" customWidth="1"/>
    <col min="7946" max="7946" width="24.85546875" style="3" customWidth="1"/>
    <col min="7947" max="7947" width="11.28515625" style="3" customWidth="1"/>
    <col min="7948" max="7948" width="19.5703125" style="3" customWidth="1"/>
    <col min="7949" max="7949" width="32.140625" style="3" customWidth="1"/>
    <col min="7950" max="7950" width="19.42578125" style="3" customWidth="1"/>
    <col min="7951" max="7951" width="13.7109375" style="3" customWidth="1"/>
    <col min="7952" max="7952" width="33.42578125" style="3" customWidth="1"/>
    <col min="7953" max="7953" width="39.28515625" style="3" customWidth="1"/>
    <col min="7954" max="7954" width="8.140625" style="3" customWidth="1"/>
    <col min="7955" max="7955" width="33" style="3" customWidth="1"/>
    <col min="7956" max="8199" width="11.42578125" style="3"/>
    <col min="8200" max="8200" width="4.7109375" style="3" customWidth="1"/>
    <col min="8201" max="8201" width="11" style="3" customWidth="1"/>
    <col min="8202" max="8202" width="24.85546875" style="3" customWidth="1"/>
    <col min="8203" max="8203" width="11.28515625" style="3" customWidth="1"/>
    <col min="8204" max="8204" width="19.5703125" style="3" customWidth="1"/>
    <col min="8205" max="8205" width="32.140625" style="3" customWidth="1"/>
    <col min="8206" max="8206" width="19.42578125" style="3" customWidth="1"/>
    <col min="8207" max="8207" width="13.7109375" style="3" customWidth="1"/>
    <col min="8208" max="8208" width="33.42578125" style="3" customWidth="1"/>
    <col min="8209" max="8209" width="39.28515625" style="3" customWidth="1"/>
    <col min="8210" max="8210" width="8.140625" style="3" customWidth="1"/>
    <col min="8211" max="8211" width="33" style="3" customWidth="1"/>
    <col min="8212" max="8455" width="11.42578125" style="3"/>
    <col min="8456" max="8456" width="4.7109375" style="3" customWidth="1"/>
    <col min="8457" max="8457" width="11" style="3" customWidth="1"/>
    <col min="8458" max="8458" width="24.85546875" style="3" customWidth="1"/>
    <col min="8459" max="8459" width="11.28515625" style="3" customWidth="1"/>
    <col min="8460" max="8460" width="19.5703125" style="3" customWidth="1"/>
    <col min="8461" max="8461" width="32.140625" style="3" customWidth="1"/>
    <col min="8462" max="8462" width="19.42578125" style="3" customWidth="1"/>
    <col min="8463" max="8463" width="13.7109375" style="3" customWidth="1"/>
    <col min="8464" max="8464" width="33.42578125" style="3" customWidth="1"/>
    <col min="8465" max="8465" width="39.28515625" style="3" customWidth="1"/>
    <col min="8466" max="8466" width="8.140625" style="3" customWidth="1"/>
    <col min="8467" max="8467" width="33" style="3" customWidth="1"/>
    <col min="8468" max="8711" width="11.42578125" style="3"/>
    <col min="8712" max="8712" width="4.7109375" style="3" customWidth="1"/>
    <col min="8713" max="8713" width="11" style="3" customWidth="1"/>
    <col min="8714" max="8714" width="24.85546875" style="3" customWidth="1"/>
    <col min="8715" max="8715" width="11.28515625" style="3" customWidth="1"/>
    <col min="8716" max="8716" width="19.5703125" style="3" customWidth="1"/>
    <col min="8717" max="8717" width="32.140625" style="3" customWidth="1"/>
    <col min="8718" max="8718" width="19.42578125" style="3" customWidth="1"/>
    <col min="8719" max="8719" width="13.7109375" style="3" customWidth="1"/>
    <col min="8720" max="8720" width="33.42578125" style="3" customWidth="1"/>
    <col min="8721" max="8721" width="39.28515625" style="3" customWidth="1"/>
    <col min="8722" max="8722" width="8.140625" style="3" customWidth="1"/>
    <col min="8723" max="8723" width="33" style="3" customWidth="1"/>
    <col min="8724" max="8967" width="11.42578125" style="3"/>
    <col min="8968" max="8968" width="4.7109375" style="3" customWidth="1"/>
    <col min="8969" max="8969" width="11" style="3" customWidth="1"/>
    <col min="8970" max="8970" width="24.85546875" style="3" customWidth="1"/>
    <col min="8971" max="8971" width="11.28515625" style="3" customWidth="1"/>
    <col min="8972" max="8972" width="19.5703125" style="3" customWidth="1"/>
    <col min="8973" max="8973" width="32.140625" style="3" customWidth="1"/>
    <col min="8974" max="8974" width="19.42578125" style="3" customWidth="1"/>
    <col min="8975" max="8975" width="13.7109375" style="3" customWidth="1"/>
    <col min="8976" max="8976" width="33.42578125" style="3" customWidth="1"/>
    <col min="8977" max="8977" width="39.28515625" style="3" customWidth="1"/>
    <col min="8978" max="8978" width="8.140625" style="3" customWidth="1"/>
    <col min="8979" max="8979" width="33" style="3" customWidth="1"/>
    <col min="8980" max="9223" width="11.42578125" style="3"/>
    <col min="9224" max="9224" width="4.7109375" style="3" customWidth="1"/>
    <col min="9225" max="9225" width="11" style="3" customWidth="1"/>
    <col min="9226" max="9226" width="24.85546875" style="3" customWidth="1"/>
    <col min="9227" max="9227" width="11.28515625" style="3" customWidth="1"/>
    <col min="9228" max="9228" width="19.5703125" style="3" customWidth="1"/>
    <col min="9229" max="9229" width="32.140625" style="3" customWidth="1"/>
    <col min="9230" max="9230" width="19.42578125" style="3" customWidth="1"/>
    <col min="9231" max="9231" width="13.7109375" style="3" customWidth="1"/>
    <col min="9232" max="9232" width="33.42578125" style="3" customWidth="1"/>
    <col min="9233" max="9233" width="39.28515625" style="3" customWidth="1"/>
    <col min="9234" max="9234" width="8.140625" style="3" customWidth="1"/>
    <col min="9235" max="9235" width="33" style="3" customWidth="1"/>
    <col min="9236" max="9479" width="11.42578125" style="3"/>
    <col min="9480" max="9480" width="4.7109375" style="3" customWidth="1"/>
    <col min="9481" max="9481" width="11" style="3" customWidth="1"/>
    <col min="9482" max="9482" width="24.85546875" style="3" customWidth="1"/>
    <col min="9483" max="9483" width="11.28515625" style="3" customWidth="1"/>
    <col min="9484" max="9484" width="19.5703125" style="3" customWidth="1"/>
    <col min="9485" max="9485" width="32.140625" style="3" customWidth="1"/>
    <col min="9486" max="9486" width="19.42578125" style="3" customWidth="1"/>
    <col min="9487" max="9487" width="13.7109375" style="3" customWidth="1"/>
    <col min="9488" max="9488" width="33.42578125" style="3" customWidth="1"/>
    <col min="9489" max="9489" width="39.28515625" style="3" customWidth="1"/>
    <col min="9490" max="9490" width="8.140625" style="3" customWidth="1"/>
    <col min="9491" max="9491" width="33" style="3" customWidth="1"/>
    <col min="9492" max="9735" width="11.42578125" style="3"/>
    <col min="9736" max="9736" width="4.7109375" style="3" customWidth="1"/>
    <col min="9737" max="9737" width="11" style="3" customWidth="1"/>
    <col min="9738" max="9738" width="24.85546875" style="3" customWidth="1"/>
    <col min="9739" max="9739" width="11.28515625" style="3" customWidth="1"/>
    <col min="9740" max="9740" width="19.5703125" style="3" customWidth="1"/>
    <col min="9741" max="9741" width="32.140625" style="3" customWidth="1"/>
    <col min="9742" max="9742" width="19.42578125" style="3" customWidth="1"/>
    <col min="9743" max="9743" width="13.7109375" style="3" customWidth="1"/>
    <col min="9744" max="9744" width="33.42578125" style="3" customWidth="1"/>
    <col min="9745" max="9745" width="39.28515625" style="3" customWidth="1"/>
    <col min="9746" max="9746" width="8.140625" style="3" customWidth="1"/>
    <col min="9747" max="9747" width="33" style="3" customWidth="1"/>
    <col min="9748" max="9991" width="11.42578125" style="3"/>
    <col min="9992" max="9992" width="4.7109375" style="3" customWidth="1"/>
    <col min="9993" max="9993" width="11" style="3" customWidth="1"/>
    <col min="9994" max="9994" width="24.85546875" style="3" customWidth="1"/>
    <col min="9995" max="9995" width="11.28515625" style="3" customWidth="1"/>
    <col min="9996" max="9996" width="19.5703125" style="3" customWidth="1"/>
    <col min="9997" max="9997" width="32.140625" style="3" customWidth="1"/>
    <col min="9998" max="9998" width="19.42578125" style="3" customWidth="1"/>
    <col min="9999" max="9999" width="13.7109375" style="3" customWidth="1"/>
    <col min="10000" max="10000" width="33.42578125" style="3" customWidth="1"/>
    <col min="10001" max="10001" width="39.28515625" style="3" customWidth="1"/>
    <col min="10002" max="10002" width="8.140625" style="3" customWidth="1"/>
    <col min="10003" max="10003" width="33" style="3" customWidth="1"/>
    <col min="10004" max="10247" width="11.42578125" style="3"/>
    <col min="10248" max="10248" width="4.7109375" style="3" customWidth="1"/>
    <col min="10249" max="10249" width="11" style="3" customWidth="1"/>
    <col min="10250" max="10250" width="24.85546875" style="3" customWidth="1"/>
    <col min="10251" max="10251" width="11.28515625" style="3" customWidth="1"/>
    <col min="10252" max="10252" width="19.5703125" style="3" customWidth="1"/>
    <col min="10253" max="10253" width="32.140625" style="3" customWidth="1"/>
    <col min="10254" max="10254" width="19.42578125" style="3" customWidth="1"/>
    <col min="10255" max="10255" width="13.7109375" style="3" customWidth="1"/>
    <col min="10256" max="10256" width="33.42578125" style="3" customWidth="1"/>
    <col min="10257" max="10257" width="39.28515625" style="3" customWidth="1"/>
    <col min="10258" max="10258" width="8.140625" style="3" customWidth="1"/>
    <col min="10259" max="10259" width="33" style="3" customWidth="1"/>
    <col min="10260" max="10503" width="11.42578125" style="3"/>
    <col min="10504" max="10504" width="4.7109375" style="3" customWidth="1"/>
    <col min="10505" max="10505" width="11" style="3" customWidth="1"/>
    <col min="10506" max="10506" width="24.85546875" style="3" customWidth="1"/>
    <col min="10507" max="10507" width="11.28515625" style="3" customWidth="1"/>
    <col min="10508" max="10508" width="19.5703125" style="3" customWidth="1"/>
    <col min="10509" max="10509" width="32.140625" style="3" customWidth="1"/>
    <col min="10510" max="10510" width="19.42578125" style="3" customWidth="1"/>
    <col min="10511" max="10511" width="13.7109375" style="3" customWidth="1"/>
    <col min="10512" max="10512" width="33.42578125" style="3" customWidth="1"/>
    <col min="10513" max="10513" width="39.28515625" style="3" customWidth="1"/>
    <col min="10514" max="10514" width="8.140625" style="3" customWidth="1"/>
    <col min="10515" max="10515" width="33" style="3" customWidth="1"/>
    <col min="10516" max="10759" width="11.42578125" style="3"/>
    <col min="10760" max="10760" width="4.7109375" style="3" customWidth="1"/>
    <col min="10761" max="10761" width="11" style="3" customWidth="1"/>
    <col min="10762" max="10762" width="24.85546875" style="3" customWidth="1"/>
    <col min="10763" max="10763" width="11.28515625" style="3" customWidth="1"/>
    <col min="10764" max="10764" width="19.5703125" style="3" customWidth="1"/>
    <col min="10765" max="10765" width="32.140625" style="3" customWidth="1"/>
    <col min="10766" max="10766" width="19.42578125" style="3" customWidth="1"/>
    <col min="10767" max="10767" width="13.7109375" style="3" customWidth="1"/>
    <col min="10768" max="10768" width="33.42578125" style="3" customWidth="1"/>
    <col min="10769" max="10769" width="39.28515625" style="3" customWidth="1"/>
    <col min="10770" max="10770" width="8.140625" style="3" customWidth="1"/>
    <col min="10771" max="10771" width="33" style="3" customWidth="1"/>
    <col min="10772" max="11015" width="11.42578125" style="3"/>
    <col min="11016" max="11016" width="4.7109375" style="3" customWidth="1"/>
    <col min="11017" max="11017" width="11" style="3" customWidth="1"/>
    <col min="11018" max="11018" width="24.85546875" style="3" customWidth="1"/>
    <col min="11019" max="11019" width="11.28515625" style="3" customWidth="1"/>
    <col min="11020" max="11020" width="19.5703125" style="3" customWidth="1"/>
    <col min="11021" max="11021" width="32.140625" style="3" customWidth="1"/>
    <col min="11022" max="11022" width="19.42578125" style="3" customWidth="1"/>
    <col min="11023" max="11023" width="13.7109375" style="3" customWidth="1"/>
    <col min="11024" max="11024" width="33.42578125" style="3" customWidth="1"/>
    <col min="11025" max="11025" width="39.28515625" style="3" customWidth="1"/>
    <col min="11026" max="11026" width="8.140625" style="3" customWidth="1"/>
    <col min="11027" max="11027" width="33" style="3" customWidth="1"/>
    <col min="11028" max="11271" width="11.42578125" style="3"/>
    <col min="11272" max="11272" width="4.7109375" style="3" customWidth="1"/>
    <col min="11273" max="11273" width="11" style="3" customWidth="1"/>
    <col min="11274" max="11274" width="24.85546875" style="3" customWidth="1"/>
    <col min="11275" max="11275" width="11.28515625" style="3" customWidth="1"/>
    <col min="11276" max="11276" width="19.5703125" style="3" customWidth="1"/>
    <col min="11277" max="11277" width="32.140625" style="3" customWidth="1"/>
    <col min="11278" max="11278" width="19.42578125" style="3" customWidth="1"/>
    <col min="11279" max="11279" width="13.7109375" style="3" customWidth="1"/>
    <col min="11280" max="11280" width="33.42578125" style="3" customWidth="1"/>
    <col min="11281" max="11281" width="39.28515625" style="3" customWidth="1"/>
    <col min="11282" max="11282" width="8.140625" style="3" customWidth="1"/>
    <col min="11283" max="11283" width="33" style="3" customWidth="1"/>
    <col min="11284" max="11527" width="11.42578125" style="3"/>
    <col min="11528" max="11528" width="4.7109375" style="3" customWidth="1"/>
    <col min="11529" max="11529" width="11" style="3" customWidth="1"/>
    <col min="11530" max="11530" width="24.85546875" style="3" customWidth="1"/>
    <col min="11531" max="11531" width="11.28515625" style="3" customWidth="1"/>
    <col min="11532" max="11532" width="19.5703125" style="3" customWidth="1"/>
    <col min="11533" max="11533" width="32.140625" style="3" customWidth="1"/>
    <col min="11534" max="11534" width="19.42578125" style="3" customWidth="1"/>
    <col min="11535" max="11535" width="13.7109375" style="3" customWidth="1"/>
    <col min="11536" max="11536" width="33.42578125" style="3" customWidth="1"/>
    <col min="11537" max="11537" width="39.28515625" style="3" customWidth="1"/>
    <col min="11538" max="11538" width="8.140625" style="3" customWidth="1"/>
    <col min="11539" max="11539" width="33" style="3" customWidth="1"/>
    <col min="11540" max="11783" width="11.42578125" style="3"/>
    <col min="11784" max="11784" width="4.7109375" style="3" customWidth="1"/>
    <col min="11785" max="11785" width="11" style="3" customWidth="1"/>
    <col min="11786" max="11786" width="24.85546875" style="3" customWidth="1"/>
    <col min="11787" max="11787" width="11.28515625" style="3" customWidth="1"/>
    <col min="11788" max="11788" width="19.5703125" style="3" customWidth="1"/>
    <col min="11789" max="11789" width="32.140625" style="3" customWidth="1"/>
    <col min="11790" max="11790" width="19.42578125" style="3" customWidth="1"/>
    <col min="11791" max="11791" width="13.7109375" style="3" customWidth="1"/>
    <col min="11792" max="11792" width="33.42578125" style="3" customWidth="1"/>
    <col min="11793" max="11793" width="39.28515625" style="3" customWidth="1"/>
    <col min="11794" max="11794" width="8.140625" style="3" customWidth="1"/>
    <col min="11795" max="11795" width="33" style="3" customWidth="1"/>
    <col min="11796" max="12039" width="11.42578125" style="3"/>
    <col min="12040" max="12040" width="4.7109375" style="3" customWidth="1"/>
    <col min="12041" max="12041" width="11" style="3" customWidth="1"/>
    <col min="12042" max="12042" width="24.85546875" style="3" customWidth="1"/>
    <col min="12043" max="12043" width="11.28515625" style="3" customWidth="1"/>
    <col min="12044" max="12044" width="19.5703125" style="3" customWidth="1"/>
    <col min="12045" max="12045" width="32.140625" style="3" customWidth="1"/>
    <col min="12046" max="12046" width="19.42578125" style="3" customWidth="1"/>
    <col min="12047" max="12047" width="13.7109375" style="3" customWidth="1"/>
    <col min="12048" max="12048" width="33.42578125" style="3" customWidth="1"/>
    <col min="12049" max="12049" width="39.28515625" style="3" customWidth="1"/>
    <col min="12050" max="12050" width="8.140625" style="3" customWidth="1"/>
    <col min="12051" max="12051" width="33" style="3" customWidth="1"/>
    <col min="12052" max="12295" width="11.42578125" style="3"/>
    <col min="12296" max="12296" width="4.7109375" style="3" customWidth="1"/>
    <col min="12297" max="12297" width="11" style="3" customWidth="1"/>
    <col min="12298" max="12298" width="24.85546875" style="3" customWidth="1"/>
    <col min="12299" max="12299" width="11.28515625" style="3" customWidth="1"/>
    <col min="12300" max="12300" width="19.5703125" style="3" customWidth="1"/>
    <col min="12301" max="12301" width="32.140625" style="3" customWidth="1"/>
    <col min="12302" max="12302" width="19.42578125" style="3" customWidth="1"/>
    <col min="12303" max="12303" width="13.7109375" style="3" customWidth="1"/>
    <col min="12304" max="12304" width="33.42578125" style="3" customWidth="1"/>
    <col min="12305" max="12305" width="39.28515625" style="3" customWidth="1"/>
    <col min="12306" max="12306" width="8.140625" style="3" customWidth="1"/>
    <col min="12307" max="12307" width="33" style="3" customWidth="1"/>
    <col min="12308" max="12551" width="11.42578125" style="3"/>
    <col min="12552" max="12552" width="4.7109375" style="3" customWidth="1"/>
    <col min="12553" max="12553" width="11" style="3" customWidth="1"/>
    <col min="12554" max="12554" width="24.85546875" style="3" customWidth="1"/>
    <col min="12555" max="12555" width="11.28515625" style="3" customWidth="1"/>
    <col min="12556" max="12556" width="19.5703125" style="3" customWidth="1"/>
    <col min="12557" max="12557" width="32.140625" style="3" customWidth="1"/>
    <col min="12558" max="12558" width="19.42578125" style="3" customWidth="1"/>
    <col min="12559" max="12559" width="13.7109375" style="3" customWidth="1"/>
    <col min="12560" max="12560" width="33.42578125" style="3" customWidth="1"/>
    <col min="12561" max="12561" width="39.28515625" style="3" customWidth="1"/>
    <col min="12562" max="12562" width="8.140625" style="3" customWidth="1"/>
    <col min="12563" max="12563" width="33" style="3" customWidth="1"/>
    <col min="12564" max="12807" width="11.42578125" style="3"/>
    <col min="12808" max="12808" width="4.7109375" style="3" customWidth="1"/>
    <col min="12809" max="12809" width="11" style="3" customWidth="1"/>
    <col min="12810" max="12810" width="24.85546875" style="3" customWidth="1"/>
    <col min="12811" max="12811" width="11.28515625" style="3" customWidth="1"/>
    <col min="12812" max="12812" width="19.5703125" style="3" customWidth="1"/>
    <col min="12813" max="12813" width="32.140625" style="3" customWidth="1"/>
    <col min="12814" max="12814" width="19.42578125" style="3" customWidth="1"/>
    <col min="12815" max="12815" width="13.7109375" style="3" customWidth="1"/>
    <col min="12816" max="12816" width="33.42578125" style="3" customWidth="1"/>
    <col min="12817" max="12817" width="39.28515625" style="3" customWidth="1"/>
    <col min="12818" max="12818" width="8.140625" style="3" customWidth="1"/>
    <col min="12819" max="12819" width="33" style="3" customWidth="1"/>
    <col min="12820" max="13063" width="11.42578125" style="3"/>
    <col min="13064" max="13064" width="4.7109375" style="3" customWidth="1"/>
    <col min="13065" max="13065" width="11" style="3" customWidth="1"/>
    <col min="13066" max="13066" width="24.85546875" style="3" customWidth="1"/>
    <col min="13067" max="13067" width="11.28515625" style="3" customWidth="1"/>
    <col min="13068" max="13068" width="19.5703125" style="3" customWidth="1"/>
    <col min="13069" max="13069" width="32.140625" style="3" customWidth="1"/>
    <col min="13070" max="13070" width="19.42578125" style="3" customWidth="1"/>
    <col min="13071" max="13071" width="13.7109375" style="3" customWidth="1"/>
    <col min="13072" max="13072" width="33.42578125" style="3" customWidth="1"/>
    <col min="13073" max="13073" width="39.28515625" style="3" customWidth="1"/>
    <col min="13074" max="13074" width="8.140625" style="3" customWidth="1"/>
    <col min="13075" max="13075" width="33" style="3" customWidth="1"/>
    <col min="13076" max="13319" width="11.42578125" style="3"/>
    <col min="13320" max="13320" width="4.7109375" style="3" customWidth="1"/>
    <col min="13321" max="13321" width="11" style="3" customWidth="1"/>
    <col min="13322" max="13322" width="24.85546875" style="3" customWidth="1"/>
    <col min="13323" max="13323" width="11.28515625" style="3" customWidth="1"/>
    <col min="13324" max="13324" width="19.5703125" style="3" customWidth="1"/>
    <col min="13325" max="13325" width="32.140625" style="3" customWidth="1"/>
    <col min="13326" max="13326" width="19.42578125" style="3" customWidth="1"/>
    <col min="13327" max="13327" width="13.7109375" style="3" customWidth="1"/>
    <col min="13328" max="13328" width="33.42578125" style="3" customWidth="1"/>
    <col min="13329" max="13329" width="39.28515625" style="3" customWidth="1"/>
    <col min="13330" max="13330" width="8.140625" style="3" customWidth="1"/>
    <col min="13331" max="13331" width="33" style="3" customWidth="1"/>
    <col min="13332" max="13575" width="11.42578125" style="3"/>
    <col min="13576" max="13576" width="4.7109375" style="3" customWidth="1"/>
    <col min="13577" max="13577" width="11" style="3" customWidth="1"/>
    <col min="13578" max="13578" width="24.85546875" style="3" customWidth="1"/>
    <col min="13579" max="13579" width="11.28515625" style="3" customWidth="1"/>
    <col min="13580" max="13580" width="19.5703125" style="3" customWidth="1"/>
    <col min="13581" max="13581" width="32.140625" style="3" customWidth="1"/>
    <col min="13582" max="13582" width="19.42578125" style="3" customWidth="1"/>
    <col min="13583" max="13583" width="13.7109375" style="3" customWidth="1"/>
    <col min="13584" max="13584" width="33.42578125" style="3" customWidth="1"/>
    <col min="13585" max="13585" width="39.28515625" style="3" customWidth="1"/>
    <col min="13586" max="13586" width="8.140625" style="3" customWidth="1"/>
    <col min="13587" max="13587" width="33" style="3" customWidth="1"/>
    <col min="13588" max="13831" width="11.42578125" style="3"/>
    <col min="13832" max="13832" width="4.7109375" style="3" customWidth="1"/>
    <col min="13833" max="13833" width="11" style="3" customWidth="1"/>
    <col min="13834" max="13834" width="24.85546875" style="3" customWidth="1"/>
    <col min="13835" max="13835" width="11.28515625" style="3" customWidth="1"/>
    <col min="13836" max="13836" width="19.5703125" style="3" customWidth="1"/>
    <col min="13837" max="13837" width="32.140625" style="3" customWidth="1"/>
    <col min="13838" max="13838" width="19.42578125" style="3" customWidth="1"/>
    <col min="13839" max="13839" width="13.7109375" style="3" customWidth="1"/>
    <col min="13840" max="13840" width="33.42578125" style="3" customWidth="1"/>
    <col min="13841" max="13841" width="39.28515625" style="3" customWidth="1"/>
    <col min="13842" max="13842" width="8.140625" style="3" customWidth="1"/>
    <col min="13843" max="13843" width="33" style="3" customWidth="1"/>
    <col min="13844" max="14087" width="11.42578125" style="3"/>
    <col min="14088" max="14088" width="4.7109375" style="3" customWidth="1"/>
    <col min="14089" max="14089" width="11" style="3" customWidth="1"/>
    <col min="14090" max="14090" width="24.85546875" style="3" customWidth="1"/>
    <col min="14091" max="14091" width="11.28515625" style="3" customWidth="1"/>
    <col min="14092" max="14092" width="19.5703125" style="3" customWidth="1"/>
    <col min="14093" max="14093" width="32.140625" style="3" customWidth="1"/>
    <col min="14094" max="14094" width="19.42578125" style="3" customWidth="1"/>
    <col min="14095" max="14095" width="13.7109375" style="3" customWidth="1"/>
    <col min="14096" max="14096" width="33.42578125" style="3" customWidth="1"/>
    <col min="14097" max="14097" width="39.28515625" style="3" customWidth="1"/>
    <col min="14098" max="14098" width="8.140625" style="3" customWidth="1"/>
    <col min="14099" max="14099" width="33" style="3" customWidth="1"/>
    <col min="14100" max="14343" width="11.42578125" style="3"/>
    <col min="14344" max="14344" width="4.7109375" style="3" customWidth="1"/>
    <col min="14345" max="14345" width="11" style="3" customWidth="1"/>
    <col min="14346" max="14346" width="24.85546875" style="3" customWidth="1"/>
    <col min="14347" max="14347" width="11.28515625" style="3" customWidth="1"/>
    <col min="14348" max="14348" width="19.5703125" style="3" customWidth="1"/>
    <col min="14349" max="14349" width="32.140625" style="3" customWidth="1"/>
    <col min="14350" max="14350" width="19.42578125" style="3" customWidth="1"/>
    <col min="14351" max="14351" width="13.7109375" style="3" customWidth="1"/>
    <col min="14352" max="14352" width="33.42578125" style="3" customWidth="1"/>
    <col min="14353" max="14353" width="39.28515625" style="3" customWidth="1"/>
    <col min="14354" max="14354" width="8.140625" style="3" customWidth="1"/>
    <col min="14355" max="14355" width="33" style="3" customWidth="1"/>
    <col min="14356" max="14599" width="11.42578125" style="3"/>
    <col min="14600" max="14600" width="4.7109375" style="3" customWidth="1"/>
    <col min="14601" max="14601" width="11" style="3" customWidth="1"/>
    <col min="14602" max="14602" width="24.85546875" style="3" customWidth="1"/>
    <col min="14603" max="14603" width="11.28515625" style="3" customWidth="1"/>
    <col min="14604" max="14604" width="19.5703125" style="3" customWidth="1"/>
    <col min="14605" max="14605" width="32.140625" style="3" customWidth="1"/>
    <col min="14606" max="14606" width="19.42578125" style="3" customWidth="1"/>
    <col min="14607" max="14607" width="13.7109375" style="3" customWidth="1"/>
    <col min="14608" max="14608" width="33.42578125" style="3" customWidth="1"/>
    <col min="14609" max="14609" width="39.28515625" style="3" customWidth="1"/>
    <col min="14610" max="14610" width="8.140625" style="3" customWidth="1"/>
    <col min="14611" max="14611" width="33" style="3" customWidth="1"/>
    <col min="14612" max="14855" width="11.42578125" style="3"/>
    <col min="14856" max="14856" width="4.7109375" style="3" customWidth="1"/>
    <col min="14857" max="14857" width="11" style="3" customWidth="1"/>
    <col min="14858" max="14858" width="24.85546875" style="3" customWidth="1"/>
    <col min="14859" max="14859" width="11.28515625" style="3" customWidth="1"/>
    <col min="14860" max="14860" width="19.5703125" style="3" customWidth="1"/>
    <col min="14861" max="14861" width="32.140625" style="3" customWidth="1"/>
    <col min="14862" max="14862" width="19.42578125" style="3" customWidth="1"/>
    <col min="14863" max="14863" width="13.7109375" style="3" customWidth="1"/>
    <col min="14864" max="14864" width="33.42578125" style="3" customWidth="1"/>
    <col min="14865" max="14865" width="39.28515625" style="3" customWidth="1"/>
    <col min="14866" max="14866" width="8.140625" style="3" customWidth="1"/>
    <col min="14867" max="14867" width="33" style="3" customWidth="1"/>
    <col min="14868" max="15111" width="11.42578125" style="3"/>
    <col min="15112" max="15112" width="4.7109375" style="3" customWidth="1"/>
    <col min="15113" max="15113" width="11" style="3" customWidth="1"/>
    <col min="15114" max="15114" width="24.85546875" style="3" customWidth="1"/>
    <col min="15115" max="15115" width="11.28515625" style="3" customWidth="1"/>
    <col min="15116" max="15116" width="19.5703125" style="3" customWidth="1"/>
    <col min="15117" max="15117" width="32.140625" style="3" customWidth="1"/>
    <col min="15118" max="15118" width="19.42578125" style="3" customWidth="1"/>
    <col min="15119" max="15119" width="13.7109375" style="3" customWidth="1"/>
    <col min="15120" max="15120" width="33.42578125" style="3" customWidth="1"/>
    <col min="15121" max="15121" width="39.28515625" style="3" customWidth="1"/>
    <col min="15122" max="15122" width="8.140625" style="3" customWidth="1"/>
    <col min="15123" max="15123" width="33" style="3" customWidth="1"/>
    <col min="15124" max="15367" width="11.42578125" style="3"/>
    <col min="15368" max="15368" width="4.7109375" style="3" customWidth="1"/>
    <col min="15369" max="15369" width="11" style="3" customWidth="1"/>
    <col min="15370" max="15370" width="24.85546875" style="3" customWidth="1"/>
    <col min="15371" max="15371" width="11.28515625" style="3" customWidth="1"/>
    <col min="15372" max="15372" width="19.5703125" style="3" customWidth="1"/>
    <col min="15373" max="15373" width="32.140625" style="3" customWidth="1"/>
    <col min="15374" max="15374" width="19.42578125" style="3" customWidth="1"/>
    <col min="15375" max="15375" width="13.7109375" style="3" customWidth="1"/>
    <col min="15376" max="15376" width="33.42578125" style="3" customWidth="1"/>
    <col min="15377" max="15377" width="39.28515625" style="3" customWidth="1"/>
    <col min="15378" max="15378" width="8.140625" style="3" customWidth="1"/>
    <col min="15379" max="15379" width="33" style="3" customWidth="1"/>
    <col min="15380" max="15623" width="11.42578125" style="3"/>
    <col min="15624" max="15624" width="4.7109375" style="3" customWidth="1"/>
    <col min="15625" max="15625" width="11" style="3" customWidth="1"/>
    <col min="15626" max="15626" width="24.85546875" style="3" customWidth="1"/>
    <col min="15627" max="15627" width="11.28515625" style="3" customWidth="1"/>
    <col min="15628" max="15628" width="19.5703125" style="3" customWidth="1"/>
    <col min="15629" max="15629" width="32.140625" style="3" customWidth="1"/>
    <col min="15630" max="15630" width="19.42578125" style="3" customWidth="1"/>
    <col min="15631" max="15631" width="13.7109375" style="3" customWidth="1"/>
    <col min="15632" max="15632" width="33.42578125" style="3" customWidth="1"/>
    <col min="15633" max="15633" width="39.28515625" style="3" customWidth="1"/>
    <col min="15634" max="15634" width="8.140625" style="3" customWidth="1"/>
    <col min="15635" max="15635" width="33" style="3" customWidth="1"/>
    <col min="15636" max="15879" width="11.42578125" style="3"/>
    <col min="15880" max="15880" width="4.7109375" style="3" customWidth="1"/>
    <col min="15881" max="15881" width="11" style="3" customWidth="1"/>
    <col min="15882" max="15882" width="24.85546875" style="3" customWidth="1"/>
    <col min="15883" max="15883" width="11.28515625" style="3" customWidth="1"/>
    <col min="15884" max="15884" width="19.5703125" style="3" customWidth="1"/>
    <col min="15885" max="15885" width="32.140625" style="3" customWidth="1"/>
    <col min="15886" max="15886" width="19.42578125" style="3" customWidth="1"/>
    <col min="15887" max="15887" width="13.7109375" style="3" customWidth="1"/>
    <col min="15888" max="15888" width="33.42578125" style="3" customWidth="1"/>
    <col min="15889" max="15889" width="39.28515625" style="3" customWidth="1"/>
    <col min="15890" max="15890" width="8.140625" style="3" customWidth="1"/>
    <col min="15891" max="15891" width="33" style="3" customWidth="1"/>
    <col min="15892" max="16135" width="11.42578125" style="3"/>
    <col min="16136" max="16136" width="4.7109375" style="3" customWidth="1"/>
    <col min="16137" max="16137" width="11" style="3" customWidth="1"/>
    <col min="16138" max="16138" width="24.85546875" style="3" customWidth="1"/>
    <col min="16139" max="16139" width="11.28515625" style="3" customWidth="1"/>
    <col min="16140" max="16140" width="19.5703125" style="3" customWidth="1"/>
    <col min="16141" max="16141" width="32.140625" style="3" customWidth="1"/>
    <col min="16142" max="16142" width="19.42578125" style="3" customWidth="1"/>
    <col min="16143" max="16143" width="13.7109375" style="3" customWidth="1"/>
    <col min="16144" max="16144" width="33.42578125" style="3" customWidth="1"/>
    <col min="16145" max="16145" width="39.28515625" style="3" customWidth="1"/>
    <col min="16146" max="16146" width="8.140625" style="3" customWidth="1"/>
    <col min="16147" max="16147" width="33" style="3" customWidth="1"/>
    <col min="16148" max="16384" width="11.42578125" style="3"/>
  </cols>
  <sheetData>
    <row r="1" spans="1:30" s="5" customFormat="1" x14ac:dyDescent="0.3">
      <c r="A1" s="228" t="s">
        <v>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D1" s="119">
        <f>COUNTA(C:C)-1</f>
        <v>17</v>
      </c>
    </row>
    <row r="2" spans="1:30" ht="17.25" thickBot="1" x14ac:dyDescent="0.35">
      <c r="A2" s="228" t="s">
        <v>112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D2" s="1" t="str">
        <f>IF(RIGHT(LEFT(A2,FIND("-",A2)+1),1)="P","PLANTA","OCASIONAL")</f>
        <v>PLANTA</v>
      </c>
    </row>
    <row r="3" spans="1:30" s="1" customFormat="1" ht="13.5" customHeight="1" thickBot="1" x14ac:dyDescent="0.25">
      <c r="A3" s="235" t="s">
        <v>93</v>
      </c>
      <c r="B3" s="232" t="s">
        <v>91</v>
      </c>
      <c r="C3" s="232" t="s">
        <v>92</v>
      </c>
      <c r="D3" s="232" t="s">
        <v>89</v>
      </c>
      <c r="E3" s="232" t="s">
        <v>90</v>
      </c>
      <c r="F3" s="168"/>
      <c r="G3" s="232" t="s">
        <v>0</v>
      </c>
      <c r="H3" s="232" t="s">
        <v>1</v>
      </c>
      <c r="I3" s="232" t="s">
        <v>2</v>
      </c>
      <c r="J3" s="225" t="s">
        <v>3</v>
      </c>
      <c r="K3" s="225" t="s">
        <v>100</v>
      </c>
      <c r="L3" s="238" t="s">
        <v>4</v>
      </c>
      <c r="M3" s="239"/>
      <c r="N3" s="239"/>
      <c r="O3" s="240"/>
      <c r="P3" s="232" t="s">
        <v>5</v>
      </c>
      <c r="Q3" s="232" t="s">
        <v>88</v>
      </c>
      <c r="R3" s="225" t="s">
        <v>96</v>
      </c>
      <c r="S3" s="225" t="s">
        <v>97</v>
      </c>
      <c r="T3" s="232" t="s">
        <v>6</v>
      </c>
      <c r="U3" s="230" t="s">
        <v>16</v>
      </c>
      <c r="V3" s="230" t="s">
        <v>17</v>
      </c>
      <c r="W3" s="230" t="s">
        <v>18</v>
      </c>
      <c r="X3" s="230" t="s">
        <v>19</v>
      </c>
      <c r="Y3" s="230" t="s">
        <v>20</v>
      </c>
      <c r="Z3" s="230" t="s">
        <v>21</v>
      </c>
      <c r="AA3" s="230" t="s">
        <v>22</v>
      </c>
      <c r="AB3" s="225" t="s">
        <v>94</v>
      </c>
    </row>
    <row r="4" spans="1:30" s="1" customFormat="1" ht="15.75" customHeight="1" thickBot="1" x14ac:dyDescent="0.25">
      <c r="A4" s="236"/>
      <c r="B4" s="233"/>
      <c r="C4" s="233"/>
      <c r="D4" s="233"/>
      <c r="E4" s="233"/>
      <c r="F4" s="169"/>
      <c r="G4" s="233"/>
      <c r="H4" s="233"/>
      <c r="I4" s="233"/>
      <c r="J4" s="226"/>
      <c r="K4" s="226"/>
      <c r="L4" s="225" t="s">
        <v>7</v>
      </c>
      <c r="M4" s="121"/>
      <c r="N4" s="121" t="s">
        <v>8</v>
      </c>
      <c r="O4" s="122"/>
      <c r="P4" s="233"/>
      <c r="Q4" s="233"/>
      <c r="R4" s="226"/>
      <c r="S4" s="226"/>
      <c r="T4" s="233"/>
      <c r="U4" s="231"/>
      <c r="V4" s="231"/>
      <c r="W4" s="231"/>
      <c r="X4" s="231"/>
      <c r="Y4" s="231"/>
      <c r="Z4" s="231"/>
      <c r="AA4" s="231"/>
      <c r="AB4" s="226"/>
    </row>
    <row r="5" spans="1:30" s="1" customFormat="1" ht="13.5" customHeight="1" thickBot="1" x14ac:dyDescent="0.25">
      <c r="A5" s="237"/>
      <c r="B5" s="234"/>
      <c r="C5" s="234"/>
      <c r="D5" s="234"/>
      <c r="E5" s="234"/>
      <c r="F5" s="170"/>
      <c r="G5" s="234"/>
      <c r="H5" s="234"/>
      <c r="I5" s="234"/>
      <c r="J5" s="227"/>
      <c r="K5" s="227"/>
      <c r="L5" s="227"/>
      <c r="M5" s="122" t="s">
        <v>85</v>
      </c>
      <c r="N5" s="123" t="s">
        <v>86</v>
      </c>
      <c r="O5" s="123" t="s">
        <v>87</v>
      </c>
      <c r="P5" s="234"/>
      <c r="Q5" s="234"/>
      <c r="R5" s="227"/>
      <c r="S5" s="227"/>
      <c r="T5" s="234"/>
      <c r="U5" s="231"/>
      <c r="V5" s="231"/>
      <c r="W5" s="231"/>
      <c r="X5" s="231"/>
      <c r="Y5" s="231"/>
      <c r="Z5" s="231"/>
      <c r="AA5" s="231"/>
      <c r="AB5" s="227"/>
    </row>
    <row r="6" spans="1:30" s="2" customFormat="1" ht="93.75" customHeight="1" x14ac:dyDescent="0.2">
      <c r="A6" s="125">
        <v>1</v>
      </c>
      <c r="B6" s="126" t="s">
        <v>98</v>
      </c>
      <c r="C6" s="120">
        <v>86071781</v>
      </c>
      <c r="D6" s="120" t="s">
        <v>103</v>
      </c>
      <c r="E6" s="120" t="s">
        <v>104</v>
      </c>
      <c r="F6" s="120" t="str">
        <f>CONCATENATE(D6," ",E6)</f>
        <v>POVEDA MORALES MARTIN HUMBERTO</v>
      </c>
      <c r="G6" s="120" t="s">
        <v>105</v>
      </c>
      <c r="H6" s="145" t="s">
        <v>106</v>
      </c>
      <c r="I6" s="120" t="s">
        <v>107</v>
      </c>
      <c r="J6" s="120" t="s">
        <v>108</v>
      </c>
      <c r="K6" s="120" t="s">
        <v>109</v>
      </c>
      <c r="L6" s="120" t="s">
        <v>110</v>
      </c>
      <c r="M6" s="120" t="s">
        <v>111</v>
      </c>
      <c r="N6" s="120" t="s">
        <v>99</v>
      </c>
      <c r="O6" s="120" t="s">
        <v>99</v>
      </c>
      <c r="P6" s="120" t="s">
        <v>99</v>
      </c>
      <c r="Q6" s="120" t="s">
        <v>101</v>
      </c>
      <c r="R6" s="124">
        <v>0</v>
      </c>
      <c r="S6" s="124">
        <v>0</v>
      </c>
      <c r="T6" s="124"/>
      <c r="U6" s="125"/>
      <c r="V6" s="126"/>
      <c r="W6" s="126"/>
      <c r="X6" s="126"/>
      <c r="Y6" s="126"/>
      <c r="Z6" s="126"/>
      <c r="AA6" s="126"/>
      <c r="AB6" s="127"/>
    </row>
    <row r="7" spans="1:30" s="2" customFormat="1" ht="51" x14ac:dyDescent="0.2">
      <c r="A7" s="125">
        <v>2</v>
      </c>
      <c r="B7" s="126" t="s">
        <v>98</v>
      </c>
      <c r="C7" s="120">
        <v>52125234</v>
      </c>
      <c r="D7" s="120" t="s">
        <v>113</v>
      </c>
      <c r="E7" s="120" t="s">
        <v>114</v>
      </c>
      <c r="F7" s="120" t="str">
        <f t="shared" ref="F7:F22" si="0">CONCATENATE(D7," ",E7)</f>
        <v>SOLANO ROA MAGDA VIANNETH</v>
      </c>
      <c r="G7" s="120" t="s">
        <v>115</v>
      </c>
      <c r="H7" s="145" t="s">
        <v>116</v>
      </c>
      <c r="I7" s="120" t="s">
        <v>117</v>
      </c>
      <c r="J7" s="120" t="s">
        <v>118</v>
      </c>
      <c r="K7" s="120" t="s">
        <v>109</v>
      </c>
      <c r="L7" s="120" t="s">
        <v>119</v>
      </c>
      <c r="M7" s="120" t="s">
        <v>99</v>
      </c>
      <c r="N7" s="120" t="s">
        <v>120</v>
      </c>
      <c r="O7" s="120" t="s">
        <v>99</v>
      </c>
      <c r="P7" s="120">
        <v>71</v>
      </c>
      <c r="Q7" s="120" t="s">
        <v>101</v>
      </c>
      <c r="R7" s="124">
        <v>0</v>
      </c>
      <c r="S7" s="124">
        <v>0</v>
      </c>
      <c r="T7" s="124"/>
      <c r="U7" s="125"/>
      <c r="V7" s="126"/>
      <c r="W7" s="126"/>
      <c r="X7" s="126"/>
      <c r="Y7" s="126"/>
      <c r="Z7" s="126"/>
      <c r="AA7" s="126"/>
      <c r="AB7" s="127"/>
    </row>
    <row r="8" spans="1:30" s="1" customFormat="1" ht="38.25" x14ac:dyDescent="0.2">
      <c r="A8" s="125">
        <v>6</v>
      </c>
      <c r="B8" s="126" t="s">
        <v>98</v>
      </c>
      <c r="C8" s="120">
        <v>72007573</v>
      </c>
      <c r="D8" s="120" t="s">
        <v>121</v>
      </c>
      <c r="E8" s="120" t="s">
        <v>122</v>
      </c>
      <c r="F8" s="120" t="str">
        <f t="shared" si="0"/>
        <v>JOTTY ARROYO KARICK</v>
      </c>
      <c r="G8" s="120">
        <v>3007435243</v>
      </c>
      <c r="H8" s="145" t="s">
        <v>123</v>
      </c>
      <c r="I8" s="120" t="s">
        <v>124</v>
      </c>
      <c r="J8" s="120" t="s">
        <v>125</v>
      </c>
      <c r="K8" s="120"/>
      <c r="L8" s="120" t="s">
        <v>126</v>
      </c>
      <c r="M8" s="120" t="s">
        <v>99</v>
      </c>
      <c r="N8" s="120" t="s">
        <v>127</v>
      </c>
      <c r="O8" s="120" t="s">
        <v>128</v>
      </c>
      <c r="P8" s="120">
        <v>37</v>
      </c>
      <c r="Q8" s="120" t="s">
        <v>101</v>
      </c>
      <c r="R8" s="124">
        <v>0</v>
      </c>
      <c r="S8" s="124">
        <v>0</v>
      </c>
      <c r="T8" s="124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38.25" x14ac:dyDescent="0.2">
      <c r="A9" s="125">
        <v>7</v>
      </c>
      <c r="B9" s="126" t="s">
        <v>98</v>
      </c>
      <c r="C9" s="120">
        <v>32208102</v>
      </c>
      <c r="D9" s="120" t="s">
        <v>129</v>
      </c>
      <c r="E9" s="120" t="s">
        <v>130</v>
      </c>
      <c r="F9" s="120" t="str">
        <f t="shared" si="0"/>
        <v>RODRIGUEZ RODRIGUEZ ALEJANDRA MARCELA</v>
      </c>
      <c r="G9" s="120" t="s">
        <v>131</v>
      </c>
      <c r="H9" s="145" t="s">
        <v>132</v>
      </c>
      <c r="I9" s="120" t="s">
        <v>133</v>
      </c>
      <c r="J9" s="120" t="s">
        <v>134</v>
      </c>
      <c r="K9" s="120"/>
      <c r="L9" s="120" t="s">
        <v>135</v>
      </c>
      <c r="M9" s="120" t="s">
        <v>99</v>
      </c>
      <c r="N9" s="120" t="s">
        <v>99</v>
      </c>
      <c r="O9" s="120" t="s">
        <v>136</v>
      </c>
      <c r="P9" s="120">
        <v>20</v>
      </c>
      <c r="Q9" s="120" t="s">
        <v>101</v>
      </c>
      <c r="R9" s="124">
        <v>0</v>
      </c>
      <c r="S9" s="124">
        <v>0</v>
      </c>
      <c r="T9" s="124"/>
      <c r="U9" s="125"/>
      <c r="V9" s="126"/>
      <c r="W9" s="126"/>
      <c r="X9" s="126"/>
      <c r="Y9" s="126"/>
      <c r="Z9" s="126"/>
      <c r="AA9" s="126"/>
      <c r="AB9" s="127"/>
    </row>
    <row r="10" spans="1:30" s="2" customFormat="1" ht="38.25" x14ac:dyDescent="0.2">
      <c r="A10" s="125">
        <v>8</v>
      </c>
      <c r="B10" s="126" t="s">
        <v>98</v>
      </c>
      <c r="C10" s="120">
        <v>19479443</v>
      </c>
      <c r="D10" s="120" t="s">
        <v>137</v>
      </c>
      <c r="E10" s="120" t="s">
        <v>138</v>
      </c>
      <c r="F10" s="120" t="str">
        <f t="shared" si="0"/>
        <v>SALAZAR BUITRAGO NELSON ARTURO</v>
      </c>
      <c r="G10" s="120" t="s">
        <v>139</v>
      </c>
      <c r="H10" s="145" t="s">
        <v>140</v>
      </c>
      <c r="I10" s="120" t="s">
        <v>141</v>
      </c>
      <c r="J10" s="120" t="s">
        <v>108</v>
      </c>
      <c r="K10" s="120" t="s">
        <v>109</v>
      </c>
      <c r="L10" s="120" t="s">
        <v>142</v>
      </c>
      <c r="M10" s="120" t="s">
        <v>99</v>
      </c>
      <c r="N10" s="120" t="s">
        <v>143</v>
      </c>
      <c r="O10" s="120" t="s">
        <v>144</v>
      </c>
      <c r="P10" s="120">
        <v>52</v>
      </c>
      <c r="Q10" s="120" t="s">
        <v>101</v>
      </c>
      <c r="R10" s="124">
        <v>0</v>
      </c>
      <c r="S10" s="124">
        <v>0</v>
      </c>
      <c r="T10" s="124"/>
      <c r="U10" s="125"/>
      <c r="V10" s="126"/>
      <c r="W10" s="126"/>
      <c r="X10" s="126"/>
      <c r="Y10" s="126"/>
      <c r="Z10" s="126"/>
      <c r="AA10" s="126"/>
      <c r="AB10" s="127"/>
    </row>
    <row r="11" spans="1:30" s="2" customFormat="1" ht="51" x14ac:dyDescent="0.2">
      <c r="A11" s="125">
        <v>9</v>
      </c>
      <c r="B11" s="126" t="s">
        <v>98</v>
      </c>
      <c r="C11" s="120">
        <v>52775096</v>
      </c>
      <c r="D11" s="120" t="s">
        <v>145</v>
      </c>
      <c r="E11" s="120" t="s">
        <v>146</v>
      </c>
      <c r="F11" s="120" t="str">
        <f t="shared" si="0"/>
        <v>FRANCO MONTAÑO LEIDY JOHANA</v>
      </c>
      <c r="G11" s="120">
        <v>3214149206</v>
      </c>
      <c r="H11" s="145" t="s">
        <v>99</v>
      </c>
      <c r="I11" s="120" t="s">
        <v>147</v>
      </c>
      <c r="J11" s="120" t="s">
        <v>108</v>
      </c>
      <c r="K11" s="120" t="s">
        <v>109</v>
      </c>
      <c r="L11" s="120" t="s">
        <v>148</v>
      </c>
      <c r="M11" s="120" t="s">
        <v>99</v>
      </c>
      <c r="N11" s="120" t="s">
        <v>149</v>
      </c>
      <c r="O11" s="120" t="s">
        <v>99</v>
      </c>
      <c r="P11" s="120">
        <v>53</v>
      </c>
      <c r="Q11" s="120" t="s">
        <v>101</v>
      </c>
      <c r="R11" s="124">
        <v>0</v>
      </c>
      <c r="S11" s="124">
        <v>0</v>
      </c>
      <c r="T11" s="124"/>
      <c r="U11" s="125"/>
      <c r="V11" s="126"/>
      <c r="W11" s="126"/>
      <c r="X11" s="126"/>
      <c r="Y11" s="126"/>
      <c r="Z11" s="126"/>
      <c r="AA11" s="126"/>
      <c r="AB11" s="127"/>
    </row>
    <row r="12" spans="1:30" s="2" customFormat="1" ht="38.25" x14ac:dyDescent="0.2">
      <c r="A12" s="125">
        <v>10</v>
      </c>
      <c r="B12" s="126" t="s">
        <v>98</v>
      </c>
      <c r="C12" s="120">
        <v>34316777</v>
      </c>
      <c r="D12" s="120" t="s">
        <v>150</v>
      </c>
      <c r="E12" s="120" t="s">
        <v>151</v>
      </c>
      <c r="F12" s="120" t="str">
        <f t="shared" si="0"/>
        <v>URBANO CARO ASTRID LORENA</v>
      </c>
      <c r="G12" s="120" t="s">
        <v>152</v>
      </c>
      <c r="H12" s="145" t="s">
        <v>153</v>
      </c>
      <c r="I12" s="120" t="s">
        <v>154</v>
      </c>
      <c r="J12" s="120" t="s">
        <v>155</v>
      </c>
      <c r="K12" s="120"/>
      <c r="L12" s="120" t="s">
        <v>156</v>
      </c>
      <c r="M12" s="120" t="s">
        <v>99</v>
      </c>
      <c r="N12" s="120" t="s">
        <v>157</v>
      </c>
      <c r="O12" s="120" t="s">
        <v>99</v>
      </c>
      <c r="P12" s="120">
        <v>58</v>
      </c>
      <c r="Q12" s="120" t="s">
        <v>101</v>
      </c>
      <c r="R12" s="124">
        <v>0</v>
      </c>
      <c r="S12" s="124">
        <v>0</v>
      </c>
      <c r="T12" s="124"/>
      <c r="U12" s="125"/>
      <c r="V12" s="126"/>
      <c r="W12" s="126"/>
      <c r="X12" s="126"/>
      <c r="Y12" s="126"/>
      <c r="Z12" s="126"/>
      <c r="AA12" s="126"/>
      <c r="AB12" s="127"/>
    </row>
    <row r="13" spans="1:30" s="1" customFormat="1" ht="42.75" customHeight="1" x14ac:dyDescent="0.2">
      <c r="A13" s="125">
        <v>11</v>
      </c>
      <c r="B13" s="126" t="s">
        <v>98</v>
      </c>
      <c r="C13" s="120">
        <v>43977261</v>
      </c>
      <c r="D13" s="120" t="s">
        <v>158</v>
      </c>
      <c r="E13" s="120" t="s">
        <v>159</v>
      </c>
      <c r="F13" s="120" t="str">
        <f t="shared" si="0"/>
        <v>HERNANDEZ CASTRO CAROLINA</v>
      </c>
      <c r="G13" s="120" t="s">
        <v>160</v>
      </c>
      <c r="H13" s="145" t="s">
        <v>161</v>
      </c>
      <c r="I13" s="120" t="s">
        <v>162</v>
      </c>
      <c r="J13" s="120" t="s">
        <v>134</v>
      </c>
      <c r="K13" s="120"/>
      <c r="L13" s="120" t="s">
        <v>163</v>
      </c>
      <c r="M13" s="120" t="s">
        <v>99</v>
      </c>
      <c r="N13" s="120" t="s">
        <v>164</v>
      </c>
      <c r="O13" s="120" t="s">
        <v>99</v>
      </c>
      <c r="P13" s="120">
        <v>39</v>
      </c>
      <c r="Q13" s="120" t="s">
        <v>101</v>
      </c>
      <c r="R13" s="124">
        <v>0</v>
      </c>
      <c r="S13" s="124">
        <v>0</v>
      </c>
      <c r="T13" s="124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38.25" x14ac:dyDescent="0.2">
      <c r="A14" s="125">
        <v>12</v>
      </c>
      <c r="B14" s="126" t="s">
        <v>98</v>
      </c>
      <c r="C14" s="120">
        <v>52104925</v>
      </c>
      <c r="D14" s="120" t="s">
        <v>165</v>
      </c>
      <c r="E14" s="120" t="s">
        <v>166</v>
      </c>
      <c r="F14" s="120" t="str">
        <f t="shared" si="0"/>
        <v>CAMARGO JIMENEZ MARIA HELENA</v>
      </c>
      <c r="G14" s="120">
        <v>3208436532</v>
      </c>
      <c r="H14" s="145" t="s">
        <v>167</v>
      </c>
      <c r="I14" s="120" t="s">
        <v>168</v>
      </c>
      <c r="J14" s="120" t="s">
        <v>108</v>
      </c>
      <c r="K14" s="120"/>
      <c r="L14" s="120" t="s">
        <v>169</v>
      </c>
      <c r="M14" s="120" t="s">
        <v>99</v>
      </c>
      <c r="N14" s="120" t="s">
        <v>170</v>
      </c>
      <c r="O14" s="120" t="s">
        <v>99</v>
      </c>
      <c r="P14" s="120">
        <v>14</v>
      </c>
      <c r="Q14" s="120" t="s">
        <v>101</v>
      </c>
      <c r="R14" s="124">
        <v>0</v>
      </c>
      <c r="S14" s="124">
        <v>0</v>
      </c>
      <c r="T14" s="124"/>
      <c r="U14" s="125"/>
      <c r="V14" s="126"/>
      <c r="W14" s="126"/>
      <c r="X14" s="126"/>
      <c r="Y14" s="126"/>
      <c r="Z14" s="126"/>
      <c r="AA14" s="126"/>
      <c r="AB14" s="127"/>
    </row>
    <row r="15" spans="1:30" s="2" customFormat="1" ht="38.25" x14ac:dyDescent="0.2">
      <c r="A15" s="125">
        <v>13</v>
      </c>
      <c r="B15" s="126" t="s">
        <v>98</v>
      </c>
      <c r="C15" s="120">
        <v>943799943</v>
      </c>
      <c r="D15" s="120" t="s">
        <v>171</v>
      </c>
      <c r="E15" s="120" t="s">
        <v>172</v>
      </c>
      <c r="F15" s="120" t="str">
        <f t="shared" si="0"/>
        <v>GAVIRIA ARIAS DUVERNEY</v>
      </c>
      <c r="G15" s="120" t="s">
        <v>173</v>
      </c>
      <c r="H15" s="145" t="s">
        <v>174</v>
      </c>
      <c r="I15" s="120" t="s">
        <v>175</v>
      </c>
      <c r="J15" s="120" t="s">
        <v>176</v>
      </c>
      <c r="K15" s="120"/>
      <c r="L15" s="120" t="s">
        <v>177</v>
      </c>
      <c r="M15" s="120" t="s">
        <v>99</v>
      </c>
      <c r="N15" s="120" t="s">
        <v>178</v>
      </c>
      <c r="O15" s="120" t="s">
        <v>179</v>
      </c>
      <c r="P15" s="120">
        <v>178</v>
      </c>
      <c r="Q15" s="120" t="s">
        <v>101</v>
      </c>
      <c r="R15" s="124">
        <v>0</v>
      </c>
      <c r="S15" s="124">
        <v>0</v>
      </c>
      <c r="T15" s="124"/>
      <c r="U15" s="125"/>
      <c r="V15" s="126"/>
      <c r="W15" s="126"/>
      <c r="X15" s="126"/>
      <c r="Y15" s="126"/>
      <c r="Z15" s="126"/>
      <c r="AA15" s="126"/>
      <c r="AB15" s="127"/>
    </row>
    <row r="16" spans="1:30" s="2" customFormat="1" ht="38.25" x14ac:dyDescent="0.2">
      <c r="A16" s="125">
        <v>14</v>
      </c>
      <c r="B16" s="126" t="s">
        <v>98</v>
      </c>
      <c r="C16" s="120">
        <v>5824382</v>
      </c>
      <c r="D16" s="120" t="s">
        <v>180</v>
      </c>
      <c r="E16" s="120" t="s">
        <v>181</v>
      </c>
      <c r="F16" s="120" t="str">
        <f t="shared" si="0"/>
        <v>AVILA RODRIGUEZ MARCO FIDEL</v>
      </c>
      <c r="G16" s="120">
        <v>3118701807</v>
      </c>
      <c r="H16" s="145" t="s">
        <v>182</v>
      </c>
      <c r="I16" s="120" t="s">
        <v>183</v>
      </c>
      <c r="J16" s="120" t="s">
        <v>184</v>
      </c>
      <c r="K16" s="120"/>
      <c r="L16" s="120" t="s">
        <v>185</v>
      </c>
      <c r="M16" s="120" t="s">
        <v>99</v>
      </c>
      <c r="N16" s="120" t="s">
        <v>186</v>
      </c>
      <c r="O16" s="120" t="s">
        <v>187</v>
      </c>
      <c r="P16" s="120">
        <v>131</v>
      </c>
      <c r="Q16" s="120" t="s">
        <v>101</v>
      </c>
      <c r="R16" s="124">
        <v>0</v>
      </c>
      <c r="S16" s="124">
        <v>0</v>
      </c>
      <c r="T16" s="124"/>
      <c r="U16" s="125"/>
      <c r="V16" s="126"/>
      <c r="W16" s="126"/>
      <c r="X16" s="126"/>
      <c r="Y16" s="126"/>
      <c r="Z16" s="126"/>
      <c r="AA16" s="126"/>
      <c r="AB16" s="127"/>
    </row>
    <row r="17" spans="1:28" s="2" customFormat="1" ht="25.5" x14ac:dyDescent="0.2">
      <c r="A17" s="125">
        <v>15</v>
      </c>
      <c r="B17" s="126" t="s">
        <v>98</v>
      </c>
      <c r="C17" s="120">
        <v>38361959</v>
      </c>
      <c r="D17" s="120" t="s">
        <v>188</v>
      </c>
      <c r="E17" s="120" t="s">
        <v>189</v>
      </c>
      <c r="F17" s="120" t="str">
        <f t="shared" si="0"/>
        <v>SANCHEZ ENCINALES VIVIANA</v>
      </c>
      <c r="G17" s="120" t="s">
        <v>190</v>
      </c>
      <c r="H17" s="145" t="s">
        <v>191</v>
      </c>
      <c r="I17" s="120" t="s">
        <v>193</v>
      </c>
      <c r="J17" s="120" t="s">
        <v>192</v>
      </c>
      <c r="K17" s="120"/>
      <c r="L17" s="120" t="s">
        <v>194</v>
      </c>
      <c r="M17" s="120" t="s">
        <v>99</v>
      </c>
      <c r="N17" s="120" t="s">
        <v>195</v>
      </c>
      <c r="O17" s="120" t="s">
        <v>196</v>
      </c>
      <c r="P17" s="120">
        <v>36</v>
      </c>
      <c r="Q17" s="120" t="s">
        <v>197</v>
      </c>
      <c r="R17" s="124">
        <v>0</v>
      </c>
      <c r="S17" s="124">
        <v>0</v>
      </c>
      <c r="T17" s="124"/>
      <c r="U17" s="125"/>
      <c r="V17" s="126"/>
      <c r="W17" s="126"/>
      <c r="X17" s="126"/>
      <c r="Y17" s="126"/>
      <c r="Z17" s="126"/>
      <c r="AA17" s="126"/>
      <c r="AB17" s="127"/>
    </row>
    <row r="18" spans="1:28" s="1" customFormat="1" ht="51" x14ac:dyDescent="0.2">
      <c r="A18" s="125">
        <v>16</v>
      </c>
      <c r="B18" s="126" t="s">
        <v>98</v>
      </c>
      <c r="C18" s="120">
        <v>52077053</v>
      </c>
      <c r="D18" s="120" t="s">
        <v>198</v>
      </c>
      <c r="E18" s="120" t="s">
        <v>199</v>
      </c>
      <c r="F18" s="120" t="str">
        <f t="shared" si="0"/>
        <v>FRAYLE SALAMANCA HELENA</v>
      </c>
      <c r="G18" s="120" t="s">
        <v>200</v>
      </c>
      <c r="H18" s="120" t="s">
        <v>201</v>
      </c>
      <c r="I18" s="120" t="s">
        <v>202</v>
      </c>
      <c r="J18" s="120" t="s">
        <v>203</v>
      </c>
      <c r="K18" s="120" t="s">
        <v>204</v>
      </c>
      <c r="L18" s="120" t="s">
        <v>205</v>
      </c>
      <c r="M18" s="120" t="s">
        <v>99</v>
      </c>
      <c r="N18" s="120" t="s">
        <v>206</v>
      </c>
      <c r="O18" s="120" t="s">
        <v>207</v>
      </c>
      <c r="P18" s="120">
        <v>103</v>
      </c>
      <c r="Q18" s="120" t="s">
        <v>197</v>
      </c>
      <c r="R18" s="124">
        <v>0</v>
      </c>
      <c r="S18" s="124">
        <v>0</v>
      </c>
      <c r="T18" s="124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ht="38.25" x14ac:dyDescent="0.2">
      <c r="A19" s="125">
        <v>17</v>
      </c>
      <c r="B19" s="126" t="s">
        <v>208</v>
      </c>
      <c r="C19" s="120" t="s">
        <v>209</v>
      </c>
      <c r="D19" s="120" t="s">
        <v>210</v>
      </c>
      <c r="E19" s="120" t="s">
        <v>211</v>
      </c>
      <c r="F19" s="120" t="str">
        <f t="shared" si="0"/>
        <v>GOMEZ ICAZBALCETA GUILLERMO</v>
      </c>
      <c r="G19" s="120" t="s">
        <v>212</v>
      </c>
      <c r="H19" s="145" t="s">
        <v>213</v>
      </c>
      <c r="I19" s="120" t="s">
        <v>214</v>
      </c>
      <c r="J19" s="120" t="s">
        <v>215</v>
      </c>
      <c r="K19" s="120" t="s">
        <v>216</v>
      </c>
      <c r="L19" s="120" t="s">
        <v>217</v>
      </c>
      <c r="M19" s="120" t="s">
        <v>99</v>
      </c>
      <c r="N19" s="120" t="s">
        <v>99</v>
      </c>
      <c r="O19" s="120" t="s">
        <v>218</v>
      </c>
      <c r="P19" s="120">
        <v>15</v>
      </c>
      <c r="Q19" s="120" t="s">
        <v>197</v>
      </c>
      <c r="R19" s="124">
        <v>0</v>
      </c>
      <c r="S19" s="124">
        <v>0</v>
      </c>
      <c r="T19" s="124"/>
      <c r="U19" s="125"/>
      <c r="V19" s="126"/>
      <c r="W19" s="126"/>
      <c r="X19" s="126"/>
      <c r="Y19" s="126"/>
      <c r="Z19" s="126"/>
      <c r="AA19" s="126"/>
      <c r="AB19" s="127"/>
    </row>
    <row r="20" spans="1:28" s="2" customFormat="1" ht="51" x14ac:dyDescent="0.2">
      <c r="A20" s="125">
        <v>18</v>
      </c>
      <c r="B20" s="126" t="s">
        <v>98</v>
      </c>
      <c r="C20" s="120">
        <v>91157844</v>
      </c>
      <c r="D20" s="120" t="s">
        <v>219</v>
      </c>
      <c r="E20" s="120" t="s">
        <v>220</v>
      </c>
      <c r="F20" s="120" t="str">
        <f t="shared" si="0"/>
        <v>BAUTISTA AMOROCHO HENRY</v>
      </c>
      <c r="G20" s="120">
        <v>6395045</v>
      </c>
      <c r="H20" s="145" t="s">
        <v>221</v>
      </c>
      <c r="I20" s="120" t="s">
        <v>222</v>
      </c>
      <c r="J20" s="120" t="s">
        <v>223</v>
      </c>
      <c r="K20" s="120" t="s">
        <v>224</v>
      </c>
      <c r="L20" s="120" t="s">
        <v>225</v>
      </c>
      <c r="M20" s="120" t="s">
        <v>99</v>
      </c>
      <c r="N20" s="120" t="s">
        <v>226</v>
      </c>
      <c r="O20" s="120" t="s">
        <v>99</v>
      </c>
      <c r="P20" s="120">
        <v>53</v>
      </c>
      <c r="Q20" s="120" t="s">
        <v>197</v>
      </c>
      <c r="R20" s="124">
        <v>0</v>
      </c>
      <c r="S20" s="124">
        <v>0</v>
      </c>
      <c r="T20" s="124"/>
      <c r="U20" s="125"/>
      <c r="V20" s="126"/>
      <c r="W20" s="126"/>
      <c r="X20" s="126"/>
      <c r="Y20" s="126"/>
      <c r="Z20" s="126"/>
      <c r="AA20" s="126"/>
      <c r="AB20" s="127"/>
    </row>
    <row r="21" spans="1:28" s="2" customFormat="1" ht="38.25" x14ac:dyDescent="0.2">
      <c r="A21" s="125">
        <v>19</v>
      </c>
      <c r="B21" s="126" t="s">
        <v>98</v>
      </c>
      <c r="C21" s="120">
        <v>93397208</v>
      </c>
      <c r="D21" s="120" t="s">
        <v>227</v>
      </c>
      <c r="E21" s="120" t="s">
        <v>228</v>
      </c>
      <c r="F21" s="120" t="str">
        <f t="shared" si="0"/>
        <v>HERNANDEZ CARVAJAL JORGE ENRIQUE</v>
      </c>
      <c r="G21" s="120" t="s">
        <v>229</v>
      </c>
      <c r="H21" s="145" t="s">
        <v>230</v>
      </c>
      <c r="I21" s="120" t="s">
        <v>231</v>
      </c>
      <c r="J21" s="120" t="s">
        <v>184</v>
      </c>
      <c r="K21" s="120" t="s">
        <v>232</v>
      </c>
      <c r="L21" s="120" t="s">
        <v>233</v>
      </c>
      <c r="M21" s="120" t="s">
        <v>234</v>
      </c>
      <c r="N21" s="120" t="s">
        <v>235</v>
      </c>
      <c r="O21" s="120" t="s">
        <v>236</v>
      </c>
      <c r="P21" s="120">
        <v>68</v>
      </c>
      <c r="Q21" s="120" t="s">
        <v>101</v>
      </c>
      <c r="R21" s="124">
        <v>0</v>
      </c>
      <c r="S21" s="124">
        <v>0</v>
      </c>
      <c r="T21" s="124"/>
      <c r="U21" s="125"/>
      <c r="V21" s="126"/>
      <c r="W21" s="126"/>
      <c r="X21" s="126"/>
      <c r="Y21" s="126"/>
      <c r="Z21" s="126"/>
      <c r="AA21" s="126"/>
      <c r="AB21" s="127"/>
    </row>
    <row r="22" spans="1:28" s="2" customFormat="1" ht="38.25" x14ac:dyDescent="0.2">
      <c r="A22" s="125">
        <v>20</v>
      </c>
      <c r="B22" s="126" t="s">
        <v>98</v>
      </c>
      <c r="C22" s="120">
        <v>7167406</v>
      </c>
      <c r="D22" s="120" t="s">
        <v>251</v>
      </c>
      <c r="E22" s="120" t="s">
        <v>252</v>
      </c>
      <c r="F22" s="120" t="str">
        <f t="shared" si="0"/>
        <v xml:space="preserve">FORERO DUARTE JORGE EDUARDO </v>
      </c>
      <c r="G22" s="120">
        <v>3006199146</v>
      </c>
      <c r="H22" s="145" t="s">
        <v>253</v>
      </c>
      <c r="I22" s="120" t="s">
        <v>254</v>
      </c>
      <c r="J22" s="120" t="s">
        <v>134</v>
      </c>
      <c r="K22" s="120"/>
      <c r="L22" s="120" t="s">
        <v>255</v>
      </c>
      <c r="M22" s="120" t="s">
        <v>99</v>
      </c>
      <c r="N22" s="120" t="s">
        <v>256</v>
      </c>
      <c r="O22" s="120" t="s">
        <v>99</v>
      </c>
      <c r="P22" s="120">
        <v>134</v>
      </c>
      <c r="Q22" s="120" t="s">
        <v>101</v>
      </c>
      <c r="R22" s="124">
        <v>3</v>
      </c>
      <c r="S22" s="124">
        <v>0</v>
      </c>
      <c r="T22" s="124"/>
      <c r="U22" s="125"/>
      <c r="V22" s="126"/>
      <c r="W22" s="126"/>
      <c r="X22" s="126"/>
      <c r="Y22" s="126"/>
      <c r="Z22" s="126"/>
      <c r="AA22" s="126"/>
      <c r="AB22" s="127"/>
    </row>
    <row r="23" spans="1:28" x14ac:dyDescent="0.3">
      <c r="A23" s="125">
        <v>21</v>
      </c>
      <c r="B23" s="131"/>
      <c r="C23" s="132"/>
      <c r="D23" s="132"/>
      <c r="E23" s="133"/>
      <c r="F23" s="133"/>
      <c r="G23" s="133"/>
      <c r="H23" s="133"/>
      <c r="I23" s="133"/>
      <c r="J23" s="150"/>
      <c r="K23" s="133"/>
      <c r="L23" s="131"/>
      <c r="M23" s="131"/>
      <c r="N23" s="131"/>
      <c r="O23" s="131"/>
      <c r="P23" s="131"/>
      <c r="Q23" s="131"/>
      <c r="R23" s="134"/>
      <c r="S23" s="134"/>
      <c r="T23" s="134"/>
      <c r="U23" s="135"/>
      <c r="V23" s="131"/>
      <c r="W23" s="131"/>
      <c r="X23" s="131"/>
      <c r="Y23" s="131"/>
      <c r="Z23" s="131"/>
      <c r="AA23" s="131"/>
      <c r="AB23" s="136"/>
    </row>
    <row r="24" spans="1:28" x14ac:dyDescent="0.3">
      <c r="A24" s="125">
        <v>22</v>
      </c>
      <c r="B24" s="131"/>
      <c r="C24" s="132"/>
      <c r="D24" s="132"/>
      <c r="E24" s="133"/>
      <c r="F24" s="133"/>
      <c r="G24" s="133"/>
      <c r="H24" s="133"/>
      <c r="I24" s="133"/>
      <c r="J24" s="150"/>
      <c r="K24" s="133"/>
      <c r="L24" s="131"/>
      <c r="M24" s="131"/>
      <c r="N24" s="131"/>
      <c r="O24" s="131"/>
      <c r="P24" s="131"/>
      <c r="Q24" s="131"/>
      <c r="R24" s="134"/>
      <c r="S24" s="134"/>
      <c r="T24" s="134"/>
      <c r="U24" s="135"/>
      <c r="V24" s="131"/>
      <c r="W24" s="131"/>
      <c r="X24" s="131"/>
      <c r="Y24" s="131"/>
      <c r="Z24" s="131"/>
      <c r="AA24" s="131"/>
      <c r="AB24" s="136"/>
    </row>
    <row r="25" spans="1:28" x14ac:dyDescent="0.3">
      <c r="A25" s="125">
        <v>23</v>
      </c>
      <c r="B25" s="131"/>
      <c r="C25" s="132"/>
      <c r="D25" s="132"/>
      <c r="E25" s="133"/>
      <c r="F25" s="133"/>
      <c r="G25" s="133"/>
      <c r="H25" s="133"/>
      <c r="I25" s="133"/>
      <c r="J25" s="150"/>
      <c r="K25" s="133"/>
      <c r="L25" s="131"/>
      <c r="M25" s="131"/>
      <c r="N25" s="131"/>
      <c r="O25" s="131"/>
      <c r="P25" s="131"/>
      <c r="Q25" s="131"/>
      <c r="R25" s="134"/>
      <c r="S25" s="134"/>
      <c r="T25" s="134"/>
      <c r="U25" s="135"/>
      <c r="V25" s="131"/>
      <c r="W25" s="131"/>
      <c r="X25" s="131"/>
      <c r="Y25" s="131"/>
      <c r="Z25" s="131"/>
      <c r="AA25" s="131"/>
      <c r="AB25" s="136"/>
    </row>
    <row r="26" spans="1:28" x14ac:dyDescent="0.3">
      <c r="A26" s="125">
        <v>24</v>
      </c>
      <c r="B26" s="131"/>
      <c r="C26" s="132"/>
      <c r="D26" s="132"/>
      <c r="E26" s="133"/>
      <c r="F26" s="133"/>
      <c r="G26" s="133"/>
      <c r="H26" s="133"/>
      <c r="I26" s="133"/>
      <c r="J26" s="150"/>
      <c r="K26" s="133"/>
      <c r="L26" s="131"/>
      <c r="M26" s="131"/>
      <c r="N26" s="131"/>
      <c r="O26" s="131"/>
      <c r="P26" s="131"/>
      <c r="Q26" s="131"/>
      <c r="R26" s="134"/>
      <c r="S26" s="134"/>
      <c r="T26" s="134"/>
      <c r="U26" s="135"/>
      <c r="V26" s="131"/>
      <c r="W26" s="131"/>
      <c r="X26" s="131"/>
      <c r="Y26" s="131"/>
      <c r="Z26" s="131"/>
      <c r="AA26" s="131"/>
      <c r="AB26" s="136"/>
    </row>
    <row r="27" spans="1:28" x14ac:dyDescent="0.3">
      <c r="A27" s="125">
        <v>25</v>
      </c>
      <c r="B27" s="131"/>
      <c r="C27" s="132"/>
      <c r="D27" s="132"/>
      <c r="E27" s="133" t="str">
        <f>TRIM(RIGHT(SUBSTITUTE(E26,"-", REPT("-",LEN(E26))),LEN(E26)))</f>
        <v/>
      </c>
      <c r="F27" s="133"/>
      <c r="G27" s="133"/>
      <c r="H27" s="133"/>
      <c r="I27" s="133"/>
      <c r="J27" s="150"/>
      <c r="K27" s="133"/>
      <c r="L27" s="131"/>
      <c r="M27" s="131"/>
      <c r="N27" s="131"/>
      <c r="O27" s="131"/>
      <c r="P27" s="131"/>
      <c r="Q27" s="131"/>
      <c r="R27" s="134"/>
      <c r="S27" s="134"/>
      <c r="T27" s="134"/>
      <c r="U27" s="135"/>
      <c r="V27" s="131"/>
      <c r="W27" s="131"/>
      <c r="X27" s="131"/>
      <c r="Y27" s="131"/>
      <c r="Z27" s="131"/>
      <c r="AA27" s="131"/>
      <c r="AB27" s="136"/>
    </row>
    <row r="28" spans="1:28" x14ac:dyDescent="0.3">
      <c r="A28" s="125">
        <v>26</v>
      </c>
      <c r="B28" s="131"/>
      <c r="C28" s="132"/>
      <c r="D28" s="132"/>
      <c r="E28" s="137" t="str">
        <f>RIGHT(E26,1)</f>
        <v/>
      </c>
      <c r="F28" s="137"/>
      <c r="G28" s="133"/>
      <c r="H28" s="133"/>
      <c r="I28" s="133"/>
      <c r="J28" s="150"/>
      <c r="K28" s="133"/>
      <c r="L28" s="131"/>
      <c r="M28" s="131"/>
      <c r="N28" s="131"/>
      <c r="O28" s="131"/>
      <c r="P28" s="131"/>
      <c r="Q28" s="131"/>
      <c r="R28" s="134"/>
      <c r="S28" s="134"/>
      <c r="T28" s="134"/>
      <c r="U28" s="135"/>
      <c r="V28" s="131"/>
      <c r="W28" s="131"/>
      <c r="X28" s="131"/>
      <c r="Y28" s="131"/>
      <c r="Z28" s="131"/>
      <c r="AA28" s="131"/>
      <c r="AB28" s="136"/>
    </row>
    <row r="29" spans="1:28" x14ac:dyDescent="0.3">
      <c r="A29" s="125">
        <v>27</v>
      </c>
      <c r="B29" s="131"/>
      <c r="C29" s="132"/>
      <c r="D29" s="132"/>
      <c r="E29" s="133"/>
      <c r="F29" s="133"/>
      <c r="G29" s="133"/>
      <c r="H29" s="133"/>
      <c r="I29" s="133"/>
      <c r="J29" s="150"/>
      <c r="K29" s="133"/>
      <c r="L29" s="131"/>
      <c r="M29" s="131"/>
      <c r="N29" s="131"/>
      <c r="O29" s="131"/>
      <c r="P29" s="131"/>
      <c r="Q29" s="131"/>
      <c r="R29" s="134"/>
      <c r="S29" s="134"/>
      <c r="T29" s="134"/>
      <c r="U29" s="135"/>
      <c r="V29" s="131"/>
      <c r="W29" s="131"/>
      <c r="X29" s="131"/>
      <c r="Y29" s="131"/>
      <c r="Z29" s="131"/>
      <c r="AA29" s="131"/>
      <c r="AB29" s="136"/>
    </row>
    <row r="30" spans="1:28" x14ac:dyDescent="0.3">
      <c r="A30" s="125">
        <v>28</v>
      </c>
      <c r="B30" s="131"/>
      <c r="C30" s="132"/>
      <c r="D30" s="132"/>
      <c r="E30" s="133"/>
      <c r="F30" s="133"/>
      <c r="G30" s="133"/>
      <c r="H30" s="133"/>
      <c r="I30" s="133"/>
      <c r="J30" s="150"/>
      <c r="K30" s="133"/>
      <c r="L30" s="131"/>
      <c r="M30" s="131"/>
      <c r="N30" s="131"/>
      <c r="O30" s="131"/>
      <c r="P30" s="131"/>
      <c r="Q30" s="131"/>
      <c r="R30" s="134"/>
      <c r="S30" s="134"/>
      <c r="T30" s="134"/>
      <c r="U30" s="135"/>
      <c r="V30" s="131"/>
      <c r="W30" s="131"/>
      <c r="X30" s="131"/>
      <c r="Y30" s="131"/>
      <c r="Z30" s="131"/>
      <c r="AA30" s="131"/>
      <c r="AB30" s="136"/>
    </row>
    <row r="31" spans="1:28" x14ac:dyDescent="0.3">
      <c r="A31" s="125">
        <v>29</v>
      </c>
      <c r="B31" s="131"/>
      <c r="C31" s="132"/>
      <c r="D31" s="132"/>
      <c r="E31" s="133"/>
      <c r="F31" s="133"/>
      <c r="G31" s="133"/>
      <c r="H31" s="133"/>
      <c r="I31" s="133"/>
      <c r="J31" s="150"/>
      <c r="K31" s="133"/>
      <c r="L31" s="131"/>
      <c r="M31" s="131"/>
      <c r="N31" s="131"/>
      <c r="O31" s="131"/>
      <c r="P31" s="131"/>
      <c r="Q31" s="131"/>
      <c r="R31" s="134"/>
      <c r="S31" s="134"/>
      <c r="T31" s="134"/>
      <c r="U31" s="135"/>
      <c r="V31" s="131"/>
      <c r="W31" s="131"/>
      <c r="X31" s="131"/>
      <c r="Y31" s="131"/>
      <c r="Z31" s="131"/>
      <c r="AA31" s="131"/>
      <c r="AB31" s="136"/>
    </row>
    <row r="32" spans="1:28" x14ac:dyDescent="0.3">
      <c r="A32" s="125">
        <v>30</v>
      </c>
      <c r="B32" s="131"/>
      <c r="C32" s="132"/>
      <c r="D32" s="132"/>
      <c r="E32" s="133"/>
      <c r="F32" s="133"/>
      <c r="G32" s="133"/>
      <c r="H32" s="133"/>
      <c r="I32" s="133"/>
      <c r="J32" s="150"/>
      <c r="K32" s="133"/>
      <c r="L32" s="131"/>
      <c r="M32" s="131"/>
      <c r="N32" s="131"/>
      <c r="O32" s="131"/>
      <c r="P32" s="131"/>
      <c r="Q32" s="131"/>
      <c r="R32" s="134"/>
      <c r="S32" s="134"/>
      <c r="T32" s="134"/>
      <c r="U32" s="135"/>
      <c r="V32" s="131"/>
      <c r="W32" s="131"/>
      <c r="X32" s="131"/>
      <c r="Y32" s="131"/>
      <c r="Z32" s="131"/>
      <c r="AA32" s="131"/>
      <c r="AB32" s="136"/>
    </row>
    <row r="33" spans="1:28" x14ac:dyDescent="0.3">
      <c r="A33" s="125">
        <v>31</v>
      </c>
      <c r="B33" s="131"/>
      <c r="C33" s="132"/>
      <c r="D33" s="132"/>
      <c r="E33" s="133"/>
      <c r="F33" s="133"/>
      <c r="G33" s="133"/>
      <c r="H33" s="133"/>
      <c r="I33" s="133"/>
      <c r="J33" s="150"/>
      <c r="K33" s="133"/>
      <c r="L33" s="131"/>
      <c r="M33" s="131"/>
      <c r="N33" s="131"/>
      <c r="O33" s="131"/>
      <c r="P33" s="131"/>
      <c r="Q33" s="131"/>
      <c r="R33" s="134"/>
      <c r="S33" s="134"/>
      <c r="T33" s="134"/>
      <c r="U33" s="135"/>
      <c r="V33" s="131"/>
      <c r="W33" s="131"/>
      <c r="X33" s="131"/>
      <c r="Y33" s="131"/>
      <c r="Z33" s="131"/>
      <c r="AA33" s="131"/>
      <c r="AB33" s="136"/>
    </row>
    <row r="34" spans="1:28" x14ac:dyDescent="0.3">
      <c r="A34" s="125">
        <v>32</v>
      </c>
      <c r="B34" s="131"/>
      <c r="C34" s="132"/>
      <c r="D34" s="132"/>
      <c r="E34" s="133"/>
      <c r="F34" s="133"/>
      <c r="G34" s="133"/>
      <c r="H34" s="133"/>
      <c r="I34" s="133"/>
      <c r="J34" s="150"/>
      <c r="K34" s="133"/>
      <c r="L34" s="131"/>
      <c r="M34" s="131"/>
      <c r="N34" s="131"/>
      <c r="O34" s="131"/>
      <c r="P34" s="131"/>
      <c r="Q34" s="131"/>
      <c r="R34" s="134"/>
      <c r="S34" s="134"/>
      <c r="T34" s="134"/>
      <c r="U34" s="135"/>
      <c r="V34" s="131"/>
      <c r="W34" s="131"/>
      <c r="X34" s="131"/>
      <c r="Y34" s="131"/>
      <c r="Z34" s="131"/>
      <c r="AA34" s="131"/>
      <c r="AB34" s="136"/>
    </row>
    <row r="35" spans="1:28" x14ac:dyDescent="0.3">
      <c r="A35" s="125">
        <v>33</v>
      </c>
      <c r="B35" s="131"/>
      <c r="C35" s="132"/>
      <c r="D35" s="132"/>
      <c r="E35" s="133"/>
      <c r="F35" s="133"/>
      <c r="G35" s="133"/>
      <c r="H35" s="133"/>
      <c r="I35" s="133"/>
      <c r="J35" s="150"/>
      <c r="K35" s="133"/>
      <c r="L35" s="131"/>
      <c r="M35" s="131"/>
      <c r="N35" s="131"/>
      <c r="O35" s="131"/>
      <c r="P35" s="131"/>
      <c r="Q35" s="131"/>
      <c r="R35" s="134"/>
      <c r="S35" s="134"/>
      <c r="T35" s="134"/>
      <c r="U35" s="135"/>
      <c r="V35" s="131"/>
      <c r="W35" s="131"/>
      <c r="X35" s="131"/>
      <c r="Y35" s="131"/>
      <c r="Z35" s="131"/>
      <c r="AA35" s="131"/>
      <c r="AB35" s="136"/>
    </row>
    <row r="36" spans="1:28" x14ac:dyDescent="0.3">
      <c r="A36" s="125">
        <v>34</v>
      </c>
      <c r="B36" s="131"/>
      <c r="C36" s="132"/>
      <c r="D36" s="132"/>
      <c r="E36" s="133"/>
      <c r="F36" s="133"/>
      <c r="G36" s="133"/>
      <c r="H36" s="133"/>
      <c r="I36" s="133"/>
      <c r="J36" s="150"/>
      <c r="K36" s="133"/>
      <c r="L36" s="131"/>
      <c r="M36" s="131"/>
      <c r="N36" s="131"/>
      <c r="O36" s="131"/>
      <c r="P36" s="131"/>
      <c r="Q36" s="131"/>
      <c r="R36" s="134"/>
      <c r="S36" s="134"/>
      <c r="T36" s="134"/>
      <c r="U36" s="135"/>
      <c r="V36" s="131"/>
      <c r="W36" s="131"/>
      <c r="X36" s="131"/>
      <c r="Y36" s="131"/>
      <c r="Z36" s="131"/>
      <c r="AA36" s="131"/>
      <c r="AB36" s="136"/>
    </row>
    <row r="37" spans="1:28" x14ac:dyDescent="0.3">
      <c r="A37" s="125">
        <v>35</v>
      </c>
      <c r="B37" s="131"/>
      <c r="C37" s="132"/>
      <c r="D37" s="132"/>
      <c r="E37" s="133"/>
      <c r="F37" s="133"/>
      <c r="G37" s="133"/>
      <c r="H37" s="133"/>
      <c r="I37" s="133"/>
      <c r="J37" s="150"/>
      <c r="K37" s="133"/>
      <c r="L37" s="131"/>
      <c r="M37" s="131"/>
      <c r="N37" s="131"/>
      <c r="O37" s="131"/>
      <c r="P37" s="131"/>
      <c r="Q37" s="131"/>
      <c r="R37" s="134"/>
      <c r="S37" s="134"/>
      <c r="T37" s="134"/>
      <c r="U37" s="135"/>
      <c r="V37" s="131"/>
      <c r="W37" s="131"/>
      <c r="X37" s="131"/>
      <c r="Y37" s="131"/>
      <c r="Z37" s="131"/>
      <c r="AA37" s="131"/>
      <c r="AB37" s="136"/>
    </row>
    <row r="38" spans="1:28" x14ac:dyDescent="0.3">
      <c r="A38" s="125">
        <v>36</v>
      </c>
      <c r="B38" s="131"/>
      <c r="C38" s="132"/>
      <c r="D38" s="132"/>
      <c r="E38" s="133"/>
      <c r="F38" s="133"/>
      <c r="G38" s="133"/>
      <c r="H38" s="133"/>
      <c r="I38" s="133"/>
      <c r="J38" s="150"/>
      <c r="K38" s="133"/>
      <c r="L38" s="131"/>
      <c r="M38" s="131"/>
      <c r="N38" s="131"/>
      <c r="O38" s="131"/>
      <c r="P38" s="131"/>
      <c r="Q38" s="131"/>
      <c r="R38" s="134"/>
      <c r="S38" s="134"/>
      <c r="T38" s="134"/>
      <c r="U38" s="135"/>
      <c r="V38" s="131"/>
      <c r="W38" s="131"/>
      <c r="X38" s="131"/>
      <c r="Y38" s="131"/>
      <c r="Z38" s="131"/>
      <c r="AA38" s="131"/>
      <c r="AB38" s="136"/>
    </row>
    <row r="39" spans="1:28" x14ac:dyDescent="0.3">
      <c r="A39" s="125">
        <v>37</v>
      </c>
      <c r="B39" s="131"/>
      <c r="C39" s="132"/>
      <c r="D39" s="132"/>
      <c r="E39" s="133"/>
      <c r="F39" s="133"/>
      <c r="G39" s="133"/>
      <c r="H39" s="133"/>
      <c r="I39" s="133"/>
      <c r="J39" s="150"/>
      <c r="K39" s="133"/>
      <c r="L39" s="131"/>
      <c r="M39" s="131"/>
      <c r="N39" s="131"/>
      <c r="O39" s="131"/>
      <c r="P39" s="131"/>
      <c r="Q39" s="131"/>
      <c r="R39" s="134"/>
      <c r="S39" s="134"/>
      <c r="T39" s="134"/>
      <c r="U39" s="135"/>
      <c r="V39" s="131"/>
      <c r="W39" s="131"/>
      <c r="X39" s="131"/>
      <c r="Y39" s="131"/>
      <c r="Z39" s="131"/>
      <c r="AA39" s="131"/>
      <c r="AB39" s="136"/>
    </row>
    <row r="40" spans="1:28" x14ac:dyDescent="0.3">
      <c r="A40" s="125">
        <v>38</v>
      </c>
      <c r="B40" s="131"/>
      <c r="C40" s="132"/>
      <c r="D40" s="132"/>
      <c r="E40" s="133"/>
      <c r="F40" s="133"/>
      <c r="G40" s="133"/>
      <c r="H40" s="133"/>
      <c r="I40" s="133"/>
      <c r="J40" s="150"/>
      <c r="K40" s="133"/>
      <c r="L40" s="131"/>
      <c r="M40" s="131"/>
      <c r="N40" s="131"/>
      <c r="O40" s="131"/>
      <c r="P40" s="131"/>
      <c r="Q40" s="131"/>
      <c r="R40" s="134"/>
      <c r="S40" s="134"/>
      <c r="T40" s="134"/>
      <c r="U40" s="135"/>
      <c r="V40" s="131"/>
      <c r="W40" s="131"/>
      <c r="X40" s="131"/>
      <c r="Y40" s="131"/>
      <c r="Z40" s="131"/>
      <c r="AA40" s="131"/>
      <c r="AB40" s="136"/>
    </row>
    <row r="41" spans="1:28" x14ac:dyDescent="0.3">
      <c r="A41" s="125">
        <v>39</v>
      </c>
      <c r="B41" s="131"/>
      <c r="C41" s="132"/>
      <c r="D41" s="132"/>
      <c r="E41" s="133"/>
      <c r="F41" s="133"/>
      <c r="G41" s="133"/>
      <c r="H41" s="133"/>
      <c r="I41" s="133"/>
      <c r="J41" s="150"/>
      <c r="K41" s="133"/>
      <c r="L41" s="131"/>
      <c r="M41" s="131"/>
      <c r="N41" s="131"/>
      <c r="O41" s="131"/>
      <c r="P41" s="131"/>
      <c r="Q41" s="131"/>
      <c r="R41" s="134"/>
      <c r="S41" s="134"/>
      <c r="T41" s="134"/>
      <c r="U41" s="135"/>
      <c r="V41" s="131"/>
      <c r="W41" s="131"/>
      <c r="X41" s="131"/>
      <c r="Y41" s="131"/>
      <c r="Z41" s="131"/>
      <c r="AA41" s="131"/>
      <c r="AB41" s="136"/>
    </row>
    <row r="42" spans="1:28" x14ac:dyDescent="0.3">
      <c r="A42" s="125">
        <v>40</v>
      </c>
      <c r="B42" s="131"/>
      <c r="C42" s="132"/>
      <c r="D42" s="132"/>
      <c r="E42" s="133"/>
      <c r="F42" s="133"/>
      <c r="G42" s="133"/>
      <c r="H42" s="133"/>
      <c r="I42" s="133"/>
      <c r="J42" s="150"/>
      <c r="K42" s="133"/>
      <c r="L42" s="131"/>
      <c r="M42" s="131"/>
      <c r="N42" s="131"/>
      <c r="O42" s="131"/>
      <c r="P42" s="131"/>
      <c r="Q42" s="131"/>
      <c r="R42" s="134"/>
      <c r="S42" s="134"/>
      <c r="T42" s="134"/>
      <c r="U42" s="135"/>
      <c r="V42" s="131"/>
      <c r="W42" s="131"/>
      <c r="X42" s="131"/>
      <c r="Y42" s="131"/>
      <c r="Z42" s="131"/>
      <c r="AA42" s="131"/>
      <c r="AB42" s="136"/>
    </row>
    <row r="43" spans="1:28" x14ac:dyDescent="0.3">
      <c r="A43" s="125">
        <v>41</v>
      </c>
      <c r="B43" s="131"/>
      <c r="C43" s="132"/>
      <c r="D43" s="132"/>
      <c r="E43" s="133"/>
      <c r="F43" s="133"/>
      <c r="G43" s="133"/>
      <c r="H43" s="133"/>
      <c r="I43" s="133"/>
      <c r="J43" s="150"/>
      <c r="K43" s="133"/>
      <c r="L43" s="131"/>
      <c r="M43" s="131"/>
      <c r="N43" s="131"/>
      <c r="O43" s="131"/>
      <c r="P43" s="131"/>
      <c r="Q43" s="131"/>
      <c r="R43" s="134"/>
      <c r="S43" s="134"/>
      <c r="T43" s="134"/>
      <c r="U43" s="135"/>
      <c r="V43" s="131"/>
      <c r="W43" s="131"/>
      <c r="X43" s="131"/>
      <c r="Y43" s="131"/>
      <c r="Z43" s="131"/>
      <c r="AA43" s="131"/>
      <c r="AB43" s="136"/>
    </row>
    <row r="44" spans="1:28" x14ac:dyDescent="0.3">
      <c r="A44" s="125">
        <v>42</v>
      </c>
      <c r="B44" s="131"/>
      <c r="C44" s="132"/>
      <c r="D44" s="132"/>
      <c r="E44" s="133"/>
      <c r="F44" s="133"/>
      <c r="G44" s="133"/>
      <c r="H44" s="133"/>
      <c r="I44" s="133"/>
      <c r="J44" s="150"/>
      <c r="K44" s="133"/>
      <c r="L44" s="131"/>
      <c r="M44" s="131"/>
      <c r="N44" s="131"/>
      <c r="O44" s="131"/>
      <c r="P44" s="131"/>
      <c r="Q44" s="131"/>
      <c r="R44" s="134"/>
      <c r="S44" s="134"/>
      <c r="T44" s="134"/>
      <c r="U44" s="135"/>
      <c r="V44" s="131"/>
      <c r="W44" s="131"/>
      <c r="X44" s="131"/>
      <c r="Y44" s="131"/>
      <c r="Z44" s="131"/>
      <c r="AA44" s="131"/>
      <c r="AB44" s="136"/>
    </row>
    <row r="45" spans="1:28" x14ac:dyDescent="0.3">
      <c r="A45" s="125">
        <v>43</v>
      </c>
      <c r="B45" s="131"/>
      <c r="C45" s="132"/>
      <c r="D45" s="132"/>
      <c r="E45" s="133"/>
      <c r="F45" s="133"/>
      <c r="G45" s="133"/>
      <c r="H45" s="133"/>
      <c r="I45" s="133"/>
      <c r="J45" s="150"/>
      <c r="K45" s="133"/>
      <c r="L45" s="131"/>
      <c r="M45" s="131"/>
      <c r="N45" s="131"/>
      <c r="O45" s="131"/>
      <c r="P45" s="131"/>
      <c r="Q45" s="131"/>
      <c r="R45" s="134"/>
      <c r="S45" s="134"/>
      <c r="T45" s="134"/>
      <c r="U45" s="135"/>
      <c r="V45" s="131"/>
      <c r="W45" s="131"/>
      <c r="X45" s="131"/>
      <c r="Y45" s="131"/>
      <c r="Z45" s="131"/>
      <c r="AA45" s="131"/>
      <c r="AB45" s="136"/>
    </row>
    <row r="46" spans="1:28" x14ac:dyDescent="0.3">
      <c r="A46" s="125">
        <v>44</v>
      </c>
      <c r="B46" s="131"/>
      <c r="C46" s="132"/>
      <c r="D46" s="132"/>
      <c r="E46" s="133"/>
      <c r="F46" s="133"/>
      <c r="G46" s="133"/>
      <c r="H46" s="133"/>
      <c r="I46" s="133"/>
      <c r="J46" s="150"/>
      <c r="K46" s="133"/>
      <c r="L46" s="131"/>
      <c r="M46" s="131"/>
      <c r="N46" s="131"/>
      <c r="O46" s="131"/>
      <c r="P46" s="131"/>
      <c r="Q46" s="131"/>
      <c r="R46" s="134"/>
      <c r="S46" s="134"/>
      <c r="T46" s="134"/>
      <c r="U46" s="135"/>
      <c r="V46" s="131"/>
      <c r="W46" s="131"/>
      <c r="X46" s="131"/>
      <c r="Y46" s="131"/>
      <c r="Z46" s="131"/>
      <c r="AA46" s="131"/>
      <c r="AB46" s="136"/>
    </row>
    <row r="47" spans="1:28" x14ac:dyDescent="0.3">
      <c r="A47" s="125">
        <v>45</v>
      </c>
      <c r="B47" s="131"/>
      <c r="C47" s="132"/>
      <c r="D47" s="132"/>
      <c r="E47" s="133"/>
      <c r="F47" s="133"/>
      <c r="G47" s="133"/>
      <c r="H47" s="133"/>
      <c r="I47" s="133"/>
      <c r="J47" s="150"/>
      <c r="K47" s="133"/>
      <c r="L47" s="131"/>
      <c r="M47" s="131"/>
      <c r="N47" s="131"/>
      <c r="O47" s="131"/>
      <c r="P47" s="131"/>
      <c r="Q47" s="131"/>
      <c r="R47" s="134"/>
      <c r="S47" s="134"/>
      <c r="T47" s="134"/>
      <c r="U47" s="135"/>
      <c r="V47" s="131"/>
      <c r="W47" s="131"/>
      <c r="X47" s="131"/>
      <c r="Y47" s="131"/>
      <c r="Z47" s="131"/>
      <c r="AA47" s="131"/>
      <c r="AB47" s="136"/>
    </row>
    <row r="48" spans="1:28" x14ac:dyDescent="0.3">
      <c r="A48" s="125">
        <v>46</v>
      </c>
      <c r="B48" s="131"/>
      <c r="C48" s="132"/>
      <c r="D48" s="132"/>
      <c r="E48" s="133"/>
      <c r="F48" s="133"/>
      <c r="G48" s="133"/>
      <c r="H48" s="133"/>
      <c r="I48" s="133"/>
      <c r="J48" s="150"/>
      <c r="K48" s="133"/>
      <c r="L48" s="131"/>
      <c r="M48" s="131"/>
      <c r="N48" s="131"/>
      <c r="O48" s="131"/>
      <c r="P48" s="131"/>
      <c r="Q48" s="131"/>
      <c r="R48" s="134"/>
      <c r="S48" s="134"/>
      <c r="T48" s="134"/>
      <c r="U48" s="135"/>
      <c r="V48" s="131"/>
      <c r="W48" s="131"/>
      <c r="X48" s="131"/>
      <c r="Y48" s="131"/>
      <c r="Z48" s="131"/>
      <c r="AA48" s="131"/>
      <c r="AB48" s="136"/>
    </row>
    <row r="49" spans="1:28" x14ac:dyDescent="0.3">
      <c r="A49" s="125">
        <v>47</v>
      </c>
      <c r="B49" s="131"/>
      <c r="C49" s="132"/>
      <c r="D49" s="132"/>
      <c r="E49" s="133"/>
      <c r="F49" s="133"/>
      <c r="G49" s="133"/>
      <c r="H49" s="133"/>
      <c r="I49" s="133"/>
      <c r="J49" s="150"/>
      <c r="K49" s="133"/>
      <c r="L49" s="131"/>
      <c r="M49" s="131"/>
      <c r="N49" s="131"/>
      <c r="O49" s="131"/>
      <c r="P49" s="131"/>
      <c r="Q49" s="131"/>
      <c r="R49" s="134"/>
      <c r="S49" s="134"/>
      <c r="T49" s="134"/>
      <c r="U49" s="135"/>
      <c r="V49" s="131"/>
      <c r="W49" s="131"/>
      <c r="X49" s="131"/>
      <c r="Y49" s="131"/>
      <c r="Z49" s="131"/>
      <c r="AA49" s="131"/>
      <c r="AB49" s="136"/>
    </row>
    <row r="50" spans="1:28" x14ac:dyDescent="0.3">
      <c r="A50" s="125">
        <v>48</v>
      </c>
      <c r="B50" s="131"/>
      <c r="C50" s="132"/>
      <c r="D50" s="132"/>
      <c r="E50" s="133"/>
      <c r="F50" s="133"/>
      <c r="G50" s="133"/>
      <c r="H50" s="133"/>
      <c r="I50" s="133"/>
      <c r="J50" s="150"/>
      <c r="K50" s="133"/>
      <c r="L50" s="131"/>
      <c r="M50" s="131"/>
      <c r="N50" s="131"/>
      <c r="O50" s="131"/>
      <c r="P50" s="131"/>
      <c r="Q50" s="131"/>
      <c r="R50" s="134"/>
      <c r="S50" s="134"/>
      <c r="T50" s="134"/>
      <c r="U50" s="135"/>
      <c r="V50" s="131"/>
      <c r="W50" s="131"/>
      <c r="X50" s="131"/>
      <c r="Y50" s="131"/>
      <c r="Z50" s="131"/>
      <c r="AA50" s="131"/>
      <c r="AB50" s="136"/>
    </row>
    <row r="51" spans="1:28" x14ac:dyDescent="0.3">
      <c r="A51" s="125">
        <v>49</v>
      </c>
      <c r="B51" s="131"/>
      <c r="C51" s="132"/>
      <c r="D51" s="132"/>
      <c r="E51" s="133"/>
      <c r="F51" s="133"/>
      <c r="G51" s="133"/>
      <c r="H51" s="133"/>
      <c r="I51" s="133"/>
      <c r="J51" s="150"/>
      <c r="K51" s="133"/>
      <c r="L51" s="131"/>
      <c r="M51" s="131"/>
      <c r="N51" s="131"/>
      <c r="O51" s="131"/>
      <c r="P51" s="131"/>
      <c r="Q51" s="131"/>
      <c r="R51" s="134"/>
      <c r="S51" s="134"/>
      <c r="T51" s="134"/>
      <c r="U51" s="135"/>
      <c r="V51" s="131"/>
      <c r="W51" s="131"/>
      <c r="X51" s="131"/>
      <c r="Y51" s="131"/>
      <c r="Z51" s="131"/>
      <c r="AA51" s="131"/>
      <c r="AB51" s="136"/>
    </row>
    <row r="52" spans="1:28" ht="17.25" thickBot="1" x14ac:dyDescent="0.35">
      <c r="A52" s="138">
        <v>50</v>
      </c>
      <c r="B52" s="139"/>
      <c r="C52" s="140"/>
      <c r="D52" s="140"/>
      <c r="E52" s="141"/>
      <c r="F52" s="141"/>
      <c r="G52" s="141"/>
      <c r="H52" s="141"/>
      <c r="I52" s="141"/>
      <c r="J52" s="151"/>
      <c r="K52" s="141"/>
      <c r="L52" s="139"/>
      <c r="M52" s="139"/>
      <c r="N52" s="139"/>
      <c r="O52" s="139"/>
      <c r="P52" s="139"/>
      <c r="Q52" s="139"/>
      <c r="R52" s="142"/>
      <c r="S52" s="142"/>
      <c r="T52" s="142"/>
      <c r="U52" s="143"/>
      <c r="V52" s="139"/>
      <c r="W52" s="139"/>
      <c r="X52" s="139"/>
      <c r="Y52" s="139"/>
      <c r="Z52" s="139"/>
      <c r="AA52" s="139"/>
      <c r="AB52" s="144"/>
    </row>
  </sheetData>
  <autoFilter ref="B3:WWB5">
    <filterColumn colId="10" showButton="0"/>
    <filterColumn colId="11" showButton="0"/>
    <filterColumn colId="12" showButton="0"/>
  </autoFilter>
  <mergeCells count="27"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</mergeCells>
  <hyperlinks>
    <hyperlink ref="H6" r:id="rId1"/>
    <hyperlink ref="H7" r:id="rId2"/>
    <hyperlink ref="H8" r:id="rId3"/>
    <hyperlink ref="H9" r:id="rId4"/>
    <hyperlink ref="H10" r:id="rId5"/>
    <hyperlink ref="H12" r:id="rId6"/>
    <hyperlink ref="H13" r:id="rId7"/>
    <hyperlink ref="H14" r:id="rId8"/>
    <hyperlink ref="H15" r:id="rId9"/>
    <hyperlink ref="H16" r:id="rId10"/>
    <hyperlink ref="H17" r:id="rId11"/>
    <hyperlink ref="H19" r:id="rId12"/>
    <hyperlink ref="H20" r:id="rId13"/>
    <hyperlink ref="H21" r:id="rId14"/>
    <hyperlink ref="H22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6" zoomScale="90" zoomScaleNormal="9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41"/>
      <c r="B1" s="242"/>
      <c r="C1" s="242"/>
      <c r="D1" s="242"/>
      <c r="E1" s="243"/>
      <c r="F1" s="250" t="s">
        <v>9</v>
      </c>
      <c r="G1" s="250"/>
      <c r="H1" s="250"/>
      <c r="I1" s="250"/>
      <c r="J1" s="250"/>
      <c r="K1" s="250"/>
      <c r="L1" s="250"/>
      <c r="M1" s="250"/>
      <c r="N1" s="250"/>
      <c r="O1" s="251"/>
    </row>
    <row r="2" spans="1:17" ht="45" customHeight="1" thickBot="1" x14ac:dyDescent="0.3">
      <c r="A2" s="244"/>
      <c r="B2" s="245"/>
      <c r="C2" s="245"/>
      <c r="D2" s="245"/>
      <c r="E2" s="246"/>
      <c r="F2" s="250" t="s">
        <v>10</v>
      </c>
      <c r="G2" s="250"/>
      <c r="H2" s="250"/>
      <c r="I2" s="250"/>
      <c r="J2" s="250"/>
      <c r="K2" s="250"/>
      <c r="L2" s="250"/>
      <c r="M2" s="250"/>
      <c r="N2" s="250"/>
      <c r="O2" s="251"/>
      <c r="Q2" s="147" t="str">
        <f ca="1">MID(CELL("nombrearchivo",'MARCO AVILA'!E10),FIND("]", CELL("nombrearchivo",'MARCO AVILA'!E10),1)+1,LEN(CELL("nombrearchivo",'MARCO AVILA'!E10))-FIND("]",CELL("nombrearchivo",'MARCO AVILA'!E10),1))</f>
        <v>MARCO AVILA</v>
      </c>
    </row>
    <row r="3" spans="1:17" ht="19.5" customHeight="1" thickBot="1" x14ac:dyDescent="0.3">
      <c r="A3" s="247"/>
      <c r="B3" s="248"/>
      <c r="C3" s="248"/>
      <c r="D3" s="248"/>
      <c r="E3" s="249"/>
      <c r="F3" s="250" t="s">
        <v>95</v>
      </c>
      <c r="G3" s="250"/>
      <c r="H3" s="250"/>
      <c r="I3" s="250"/>
      <c r="J3" s="250"/>
      <c r="K3" s="250"/>
      <c r="L3" s="250"/>
      <c r="M3" s="250"/>
      <c r="N3" s="250"/>
      <c r="O3" s="251"/>
      <c r="Q3" s="147"/>
    </row>
    <row r="4" spans="1:17" ht="15.75" x14ac:dyDescent="0.25">
      <c r="A4" s="252" t="s">
        <v>11</v>
      </c>
      <c r="B4" s="253"/>
      <c r="C4" s="253"/>
      <c r="D4" s="253"/>
      <c r="E4" s="254" t="str">
        <f>GENERAL!AD$2</f>
        <v>PLANTA</v>
      </c>
      <c r="F4" s="254"/>
      <c r="G4" s="254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57" t="s">
        <v>12</v>
      </c>
      <c r="B5" s="258"/>
      <c r="C5" s="258"/>
      <c r="D5" s="258"/>
      <c r="E5" s="259" t="str">
        <f>GENERAL!A$2</f>
        <v>CS-P-08-3</v>
      </c>
      <c r="F5" s="259"/>
      <c r="G5" s="25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7" t="s">
        <v>13</v>
      </c>
      <c r="B6" s="258"/>
      <c r="C6" s="258"/>
      <c r="D6" s="258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0" t="s">
        <v>14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1:17" ht="15" customHeight="1" x14ac:dyDescent="0.25">
      <c r="A9" s="263" t="s">
        <v>15</v>
      </c>
      <c r="B9" s="264"/>
      <c r="C9" s="267" t="s">
        <v>16</v>
      </c>
      <c r="D9" s="156"/>
      <c r="E9" s="269" t="s">
        <v>17</v>
      </c>
      <c r="F9" s="270"/>
      <c r="G9" s="269" t="s">
        <v>18</v>
      </c>
      <c r="H9" s="270"/>
      <c r="I9" s="272" t="s">
        <v>19</v>
      </c>
      <c r="J9" s="272" t="s">
        <v>20</v>
      </c>
      <c r="K9" s="272" t="s">
        <v>21</v>
      </c>
      <c r="L9" s="274" t="s">
        <v>22</v>
      </c>
      <c r="M9" s="276"/>
      <c r="N9" s="276"/>
      <c r="O9" s="278" t="s">
        <v>23</v>
      </c>
    </row>
    <row r="10" spans="1:17" ht="31.5" customHeight="1" thickBot="1" x14ac:dyDescent="0.3">
      <c r="A10" s="265"/>
      <c r="B10" s="266"/>
      <c r="C10" s="268"/>
      <c r="D10" s="153"/>
      <c r="E10" s="268"/>
      <c r="F10" s="271"/>
      <c r="G10" s="268"/>
      <c r="H10" s="271"/>
      <c r="I10" s="273"/>
      <c r="J10" s="273"/>
      <c r="K10" s="273"/>
      <c r="L10" s="275"/>
      <c r="M10" s="277"/>
      <c r="N10" s="277"/>
      <c r="O10" s="279"/>
    </row>
    <row r="11" spans="1:17" ht="44.25" customHeight="1" thickBot="1" x14ac:dyDescent="0.3">
      <c r="A11" s="299" t="s">
        <v>238</v>
      </c>
      <c r="B11" s="300"/>
      <c r="C11" s="154">
        <f>O15</f>
        <v>4</v>
      </c>
      <c r="D11" s="155"/>
      <c r="E11" s="255">
        <f>O17</f>
        <v>0</v>
      </c>
      <c r="F11" s="256"/>
      <c r="G11" s="255">
        <f>O19</f>
        <v>3</v>
      </c>
      <c r="H11" s="256"/>
      <c r="I11" s="19">
        <f>O21</f>
        <v>0</v>
      </c>
      <c r="J11" s="19">
        <f>O28</f>
        <v>2.37</v>
      </c>
      <c r="K11" s="19">
        <f>O33</f>
        <v>5</v>
      </c>
      <c r="L11" s="20">
        <f>O38</f>
        <v>10</v>
      </c>
      <c r="M11" s="21"/>
      <c r="N11" s="21"/>
      <c r="O11" s="22">
        <f>IF(SUM(C11:L11)&lt;=30,SUM(C11:L11),"EXCEDE LOS 30 PUNTOS")</f>
        <v>24.37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5" t="s">
        <v>25</v>
      </c>
    </row>
    <row r="14" spans="1:17" ht="24" thickBot="1" x14ac:dyDescent="0.3">
      <c r="A14" s="290" t="s">
        <v>26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2"/>
      <c r="N14" s="7"/>
      <c r="O14" s="24"/>
    </row>
    <row r="15" spans="1:17" ht="31.5" customHeight="1" thickBot="1" x14ac:dyDescent="0.3">
      <c r="A15" s="293" t="s">
        <v>27</v>
      </c>
      <c r="B15" s="294"/>
      <c r="C15" s="26"/>
      <c r="D15" s="295" t="s">
        <v>185</v>
      </c>
      <c r="E15" s="296"/>
      <c r="F15" s="296"/>
      <c r="G15" s="296"/>
      <c r="H15" s="296"/>
      <c r="I15" s="296"/>
      <c r="J15" s="296"/>
      <c r="K15" s="296"/>
      <c r="L15" s="296"/>
      <c r="M15" s="29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80" t="s">
        <v>28</v>
      </c>
      <c r="B17" s="281"/>
      <c r="C17" s="7"/>
      <c r="D17" s="32"/>
      <c r="E17" s="298" t="s">
        <v>99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80" t="s">
        <v>29</v>
      </c>
      <c r="B19" s="281"/>
      <c r="C19" s="26"/>
      <c r="D19" s="160"/>
      <c r="E19" s="282" t="s">
        <v>186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80" t="s">
        <v>30</v>
      </c>
      <c r="B21" s="281"/>
      <c r="C21" s="26"/>
      <c r="D21" s="284" t="s">
        <v>187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5" thickBot="1" x14ac:dyDescent="0.3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46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90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2"/>
      <c r="N25" s="7"/>
      <c r="O25" s="38"/>
    </row>
    <row r="26" spans="1:18" ht="148.9" customHeight="1" thickBot="1" x14ac:dyDescent="0.3">
      <c r="A26" s="293" t="s">
        <v>33</v>
      </c>
      <c r="B26" s="294"/>
      <c r="C26" s="26"/>
      <c r="D26" s="295" t="s">
        <v>268</v>
      </c>
      <c r="E26" s="296"/>
      <c r="F26" s="296"/>
      <c r="G26" s="296"/>
      <c r="H26" s="296"/>
      <c r="I26" s="296"/>
      <c r="J26" s="296"/>
      <c r="K26" s="296"/>
      <c r="L26" s="296"/>
      <c r="M26" s="297"/>
      <c r="N26" s="27"/>
      <c r="O26" s="28">
        <v>2.37</v>
      </c>
      <c r="Q26" s="41"/>
      <c r="R26" s="41"/>
    </row>
    <row r="27" spans="1:18" ht="16.5" thickBot="1" x14ac:dyDescent="0.3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61"/>
      <c r="O28" s="146">
        <f>IF(O26&lt;=5,O26,"EXCEDE LOS 5 PUNTOS PERMITIDOS")</f>
        <v>2.37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90" t="s">
        <v>35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2"/>
      <c r="N30" s="43"/>
      <c r="O30" s="38"/>
    </row>
    <row r="31" spans="1:18" ht="104.25" customHeight="1" thickBot="1" x14ac:dyDescent="0.3">
      <c r="A31" s="293" t="s">
        <v>36</v>
      </c>
      <c r="B31" s="294"/>
      <c r="C31" s="26"/>
      <c r="D31" s="295" t="s">
        <v>242</v>
      </c>
      <c r="E31" s="296"/>
      <c r="F31" s="296"/>
      <c r="G31" s="296"/>
      <c r="H31" s="296"/>
      <c r="I31" s="296"/>
      <c r="J31" s="296"/>
      <c r="K31" s="296"/>
      <c r="L31" s="296"/>
      <c r="M31" s="297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61"/>
      <c r="O33" s="146">
        <f>+O31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90" t="s">
        <v>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2"/>
      <c r="N35" s="7"/>
      <c r="O35" s="38"/>
    </row>
    <row r="36" spans="1:15" ht="249.75" customHeight="1" thickBot="1" x14ac:dyDescent="0.3">
      <c r="A36" s="280" t="s">
        <v>39</v>
      </c>
      <c r="B36" s="281"/>
      <c r="C36" s="26"/>
      <c r="D36" s="295" t="s">
        <v>260</v>
      </c>
      <c r="E36" s="296"/>
      <c r="F36" s="296"/>
      <c r="G36" s="296"/>
      <c r="H36" s="296"/>
      <c r="I36" s="296"/>
      <c r="J36" s="296"/>
      <c r="K36" s="296"/>
      <c r="L36" s="296"/>
      <c r="M36" s="297"/>
      <c r="N36" s="27"/>
      <c r="O36" s="28">
        <v>10</v>
      </c>
    </row>
    <row r="37" spans="1:15" ht="16.5" thickBot="1" x14ac:dyDescent="0.3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61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6"/>
      <c r="O41" s="47">
        <f>IF((O23+O28+O33+O38)&lt;=30,(O23+O28+O33+O38),"ERROR EXCEDE LOS 30 PUNTOS")</f>
        <v>24.37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0" t="s">
        <v>42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9" customHeight="1" thickBot="1" x14ac:dyDescent="0.3">
      <c r="A58" s="307" t="s">
        <v>43</v>
      </c>
      <c r="B58" s="308"/>
      <c r="C58" s="308"/>
      <c r="D58" s="308"/>
      <c r="E58" s="308"/>
      <c r="F58" s="310"/>
      <c r="G58" s="310"/>
      <c r="H58" s="311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12" t="s">
        <v>49</v>
      </c>
      <c r="C59" s="312"/>
      <c r="D59" s="312"/>
      <c r="E59" s="312"/>
      <c r="F59" s="313"/>
      <c r="G59" s="313"/>
      <c r="H59" s="313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314" t="s">
        <v>51</v>
      </c>
      <c r="C60" s="315"/>
      <c r="D60" s="315"/>
      <c r="E60" s="315"/>
      <c r="F60" s="316"/>
      <c r="G60" s="316"/>
      <c r="H60" s="316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5" customHeight="1" thickTop="1" thickBot="1" x14ac:dyDescent="0.3">
      <c r="A61" s="61">
        <v>3</v>
      </c>
      <c r="B61" s="315" t="s">
        <v>52</v>
      </c>
      <c r="C61" s="315"/>
      <c r="D61" s="315"/>
      <c r="E61" s="315"/>
      <c r="F61" s="316"/>
      <c r="G61" s="316"/>
      <c r="H61" s="316"/>
      <c r="I61" s="62" t="s">
        <v>53</v>
      </c>
      <c r="J61" s="63">
        <v>6</v>
      </c>
      <c r="K61" s="63">
        <v>6</v>
      </c>
      <c r="L61" s="64">
        <v>4</v>
      </c>
      <c r="M61" s="43"/>
      <c r="N61" s="43"/>
      <c r="O61" s="60">
        <f t="shared" si="0"/>
        <v>16</v>
      </c>
    </row>
    <row r="62" spans="1:15" ht="42" customHeight="1" thickTop="1" thickBot="1" x14ac:dyDescent="0.3">
      <c r="A62" s="61">
        <v>4</v>
      </c>
      <c r="B62" s="315" t="s">
        <v>54</v>
      </c>
      <c r="C62" s="315"/>
      <c r="D62" s="315"/>
      <c r="E62" s="315"/>
      <c r="F62" s="316"/>
      <c r="G62" s="316"/>
      <c r="H62" s="316"/>
      <c r="I62" s="62" t="s">
        <v>53</v>
      </c>
      <c r="J62" s="63">
        <v>7</v>
      </c>
      <c r="K62" s="63">
        <v>6</v>
      </c>
      <c r="L62" s="64">
        <v>5</v>
      </c>
      <c r="M62" s="43"/>
      <c r="N62" s="43"/>
      <c r="O62" s="60">
        <f t="shared" si="0"/>
        <v>18</v>
      </c>
    </row>
    <row r="63" spans="1:15" ht="33" customHeight="1" thickTop="1" thickBot="1" x14ac:dyDescent="0.3">
      <c r="A63" s="61">
        <v>5</v>
      </c>
      <c r="B63" s="315" t="s">
        <v>55</v>
      </c>
      <c r="C63" s="315"/>
      <c r="D63" s="315"/>
      <c r="E63" s="315"/>
      <c r="F63" s="316"/>
      <c r="G63" s="316"/>
      <c r="H63" s="316"/>
      <c r="I63" s="62" t="s">
        <v>53</v>
      </c>
      <c r="J63" s="63">
        <v>6</v>
      </c>
      <c r="K63" s="63">
        <v>6</v>
      </c>
      <c r="L63" s="64">
        <v>5</v>
      </c>
      <c r="M63" s="43"/>
      <c r="N63" s="43"/>
      <c r="O63" s="60">
        <f t="shared" si="0"/>
        <v>17</v>
      </c>
    </row>
    <row r="64" spans="1:15" ht="43.5" customHeight="1" thickTop="1" thickBot="1" x14ac:dyDescent="0.3">
      <c r="A64" s="61">
        <v>6</v>
      </c>
      <c r="B64" s="315" t="s">
        <v>56</v>
      </c>
      <c r="C64" s="315"/>
      <c r="D64" s="315"/>
      <c r="E64" s="315"/>
      <c r="F64" s="316"/>
      <c r="G64" s="316"/>
      <c r="H64" s="316"/>
      <c r="I64" s="62" t="s">
        <v>57</v>
      </c>
      <c r="J64" s="63">
        <v>4</v>
      </c>
      <c r="K64" s="63">
        <v>4</v>
      </c>
      <c r="L64" s="64">
        <v>5</v>
      </c>
      <c r="M64" s="43"/>
      <c r="N64" s="43"/>
      <c r="O64" s="60">
        <f t="shared" si="0"/>
        <v>13</v>
      </c>
    </row>
    <row r="65" spans="1:15" ht="42.75" customHeight="1" thickTop="1" thickBot="1" x14ac:dyDescent="0.3">
      <c r="A65" s="65">
        <v>7</v>
      </c>
      <c r="B65" s="317" t="s">
        <v>58</v>
      </c>
      <c r="C65" s="317"/>
      <c r="D65" s="317"/>
      <c r="E65" s="317"/>
      <c r="F65" s="318"/>
      <c r="G65" s="318"/>
      <c r="H65" s="318"/>
      <c r="I65" s="66" t="s">
        <v>57</v>
      </c>
      <c r="J65" s="67">
        <v>4</v>
      </c>
      <c r="K65" s="67">
        <v>4</v>
      </c>
      <c r="L65" s="68">
        <v>5</v>
      </c>
      <c r="M65" s="43"/>
      <c r="N65" s="43"/>
      <c r="O65" s="60">
        <f t="shared" si="0"/>
        <v>13</v>
      </c>
    </row>
    <row r="66" spans="1:15" ht="16.5" thickBot="1" x14ac:dyDescent="0.3">
      <c r="A66" s="319" t="s">
        <v>59</v>
      </c>
      <c r="B66" s="320"/>
      <c r="C66" s="320"/>
      <c r="D66" s="320"/>
      <c r="E66" s="320"/>
      <c r="F66" s="320"/>
      <c r="G66" s="320"/>
      <c r="H66" s="320"/>
      <c r="I66" s="321"/>
      <c r="J66" s="69">
        <f>SUM(J59:J65)</f>
        <v>31</v>
      </c>
      <c r="K66" s="70">
        <f>SUM(K59:K65)</f>
        <v>30</v>
      </c>
      <c r="L66" s="71">
        <f>SUM(L59:L65)</f>
        <v>28</v>
      </c>
      <c r="M66" s="72"/>
      <c r="N66" s="43"/>
      <c r="O66" s="73">
        <f>SUM(O59:O65)</f>
        <v>89</v>
      </c>
    </row>
    <row r="67" spans="1:15" ht="19.5" thickTop="1" thickBot="1" x14ac:dyDescent="0.3">
      <c r="A67" s="322" t="s">
        <v>60</v>
      </c>
      <c r="B67" s="323"/>
      <c r="C67" s="323"/>
      <c r="D67" s="323"/>
      <c r="E67" s="323"/>
      <c r="F67" s="323"/>
      <c r="G67" s="323"/>
      <c r="H67" s="323"/>
      <c r="I67" s="323"/>
      <c r="J67" s="324"/>
      <c r="K67" s="324"/>
      <c r="L67" s="325"/>
      <c r="M67" s="7"/>
      <c r="N67" s="74"/>
      <c r="O67" s="75">
        <f>O66/3</f>
        <v>29.666666666666668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8.25" customHeight="1" thickBot="1" x14ac:dyDescent="0.3">
      <c r="A69" s="307" t="s">
        <v>61</v>
      </c>
      <c r="B69" s="308"/>
      <c r="C69" s="308"/>
      <c r="D69" s="308"/>
      <c r="E69" s="308"/>
      <c r="F69" s="308"/>
      <c r="G69" s="308"/>
      <c r="H69" s="309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7.25" thickTop="1" thickBot="1" x14ac:dyDescent="0.3">
      <c r="A70" s="56">
        <v>1</v>
      </c>
      <c r="B70" s="329" t="s">
        <v>62</v>
      </c>
      <c r="C70" s="329"/>
      <c r="D70" s="329"/>
      <c r="E70" s="329"/>
      <c r="F70" s="313"/>
      <c r="G70" s="313"/>
      <c r="H70" s="313"/>
      <c r="I70" s="77" t="s">
        <v>63</v>
      </c>
      <c r="J70" s="78">
        <v>5</v>
      </c>
      <c r="K70" s="78">
        <v>4</v>
      </c>
      <c r="L70" s="79">
        <v>4</v>
      </c>
      <c r="M70" s="80"/>
      <c r="N70" s="43"/>
      <c r="O70" s="60">
        <f>J70+K70+L70</f>
        <v>13</v>
      </c>
    </row>
    <row r="71" spans="1:15" ht="32.25" customHeight="1" thickTop="1" thickBot="1" x14ac:dyDescent="0.3">
      <c r="A71" s="61">
        <v>2</v>
      </c>
      <c r="B71" s="314" t="s">
        <v>64</v>
      </c>
      <c r="C71" s="314"/>
      <c r="D71" s="314"/>
      <c r="E71" s="314"/>
      <c r="F71" s="316"/>
      <c r="G71" s="316"/>
      <c r="H71" s="316"/>
      <c r="I71" s="81" t="s">
        <v>63</v>
      </c>
      <c r="J71" s="82">
        <v>4</v>
      </c>
      <c r="K71" s="82">
        <v>4</v>
      </c>
      <c r="L71" s="83">
        <v>4</v>
      </c>
      <c r="M71" s="80"/>
      <c r="N71" s="43"/>
      <c r="O71" s="60">
        <f>J71+K71+L71</f>
        <v>12</v>
      </c>
    </row>
    <row r="72" spans="1:15" ht="17.25" thickTop="1" thickBot="1" x14ac:dyDescent="0.3">
      <c r="A72" s="65">
        <v>3</v>
      </c>
      <c r="B72" s="330" t="s">
        <v>65</v>
      </c>
      <c r="C72" s="330"/>
      <c r="D72" s="330"/>
      <c r="E72" s="330"/>
      <c r="F72" s="318"/>
      <c r="G72" s="318"/>
      <c r="H72" s="318"/>
      <c r="I72" s="84" t="s">
        <v>63</v>
      </c>
      <c r="J72" s="85">
        <v>5</v>
      </c>
      <c r="K72" s="85">
        <v>4</v>
      </c>
      <c r="L72" s="86">
        <v>5</v>
      </c>
      <c r="M72" s="80"/>
      <c r="N72" s="43"/>
      <c r="O72" s="60">
        <f>J72+K72+L72</f>
        <v>14</v>
      </c>
    </row>
    <row r="73" spans="1:15" ht="16.5" thickTop="1" thickBot="1" x14ac:dyDescent="0.3">
      <c r="A73" s="42"/>
      <c r="B73" s="293" t="s">
        <v>66</v>
      </c>
      <c r="C73" s="331"/>
      <c r="D73" s="331"/>
      <c r="E73" s="331"/>
      <c r="F73" s="331"/>
      <c r="G73" s="331"/>
      <c r="H73" s="331"/>
      <c r="I73" s="294"/>
      <c r="J73" s="87">
        <f>SUM(J70:J72)</f>
        <v>14</v>
      </c>
      <c r="K73" s="87">
        <f>SUM(K70:K72)</f>
        <v>12</v>
      </c>
      <c r="L73" s="88">
        <f>SUM(L70:L72)</f>
        <v>13</v>
      </c>
      <c r="M73" s="80"/>
      <c r="N73" s="43"/>
      <c r="O73" s="89">
        <f>SUM(O70:O72)</f>
        <v>39</v>
      </c>
    </row>
    <row r="74" spans="1:15" ht="19.5" thickTop="1" thickBot="1" x14ac:dyDescent="0.3">
      <c r="A74" s="332" t="s">
        <v>67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4"/>
      <c r="M74" s="80"/>
      <c r="N74" s="43"/>
      <c r="O74" s="75">
        <f>O73/3</f>
        <v>13</v>
      </c>
    </row>
    <row r="75" spans="1:15" ht="19.5" thickTop="1" thickBot="1" x14ac:dyDescent="0.3">
      <c r="A75" s="335"/>
      <c r="B75" s="336"/>
      <c r="C75" s="336"/>
      <c r="D75" s="336"/>
      <c r="E75" s="336"/>
      <c r="F75" s="336"/>
      <c r="G75" s="336"/>
      <c r="H75" s="336"/>
      <c r="I75" s="336"/>
      <c r="J75" s="336"/>
      <c r="K75" s="337"/>
      <c r="L75" s="337"/>
      <c r="M75" s="80"/>
      <c r="N75" s="43"/>
      <c r="O75" s="159"/>
    </row>
    <row r="76" spans="1:15" ht="36" customHeight="1" thickBot="1" x14ac:dyDescent="0.3">
      <c r="A76" s="338" t="s">
        <v>68</v>
      </c>
      <c r="B76" s="339"/>
      <c r="C76" s="339"/>
      <c r="D76" s="339"/>
      <c r="E76" s="339"/>
      <c r="F76" s="339"/>
      <c r="G76" s="339"/>
      <c r="H76" s="340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45" customHeight="1" thickBot="1" x14ac:dyDescent="0.3">
      <c r="A77" s="93">
        <v>1</v>
      </c>
      <c r="B77" s="341" t="s">
        <v>69</v>
      </c>
      <c r="C77" s="341"/>
      <c r="D77" s="341"/>
      <c r="E77" s="341"/>
      <c r="F77" s="342"/>
      <c r="G77" s="343"/>
      <c r="H77" s="344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34.5" customHeight="1" thickBot="1" x14ac:dyDescent="0.3">
      <c r="A78" s="61">
        <v>2</v>
      </c>
      <c r="B78" s="314" t="s">
        <v>70</v>
      </c>
      <c r="C78" s="314"/>
      <c r="D78" s="314"/>
      <c r="E78" s="314"/>
      <c r="F78" s="316"/>
      <c r="G78" s="345"/>
      <c r="H78" s="346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1.5" customHeight="1" thickBot="1" x14ac:dyDescent="0.3">
      <c r="A79" s="65">
        <v>3</v>
      </c>
      <c r="B79" s="330" t="s">
        <v>71</v>
      </c>
      <c r="C79" s="330"/>
      <c r="D79" s="330"/>
      <c r="E79" s="330"/>
      <c r="F79" s="318"/>
      <c r="G79" s="347"/>
      <c r="H79" s="348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49" t="s">
        <v>72</v>
      </c>
      <c r="B80" s="350"/>
      <c r="C80" s="350"/>
      <c r="D80" s="350"/>
      <c r="E80" s="350"/>
      <c r="F80" s="350"/>
      <c r="G80" s="350"/>
      <c r="H80" s="350"/>
      <c r="I80" s="351"/>
      <c r="J80" s="25">
        <f>SUM(J77:J79)</f>
        <v>14</v>
      </c>
      <c r="K80" s="72"/>
      <c r="L80" s="72"/>
      <c r="M80" s="72"/>
      <c r="N80" s="43"/>
      <c r="O80" s="38"/>
    </row>
    <row r="81" spans="1:15" ht="19.5" thickTop="1" thickBot="1" x14ac:dyDescent="0.3">
      <c r="A81" s="326" t="s">
        <v>73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8"/>
      <c r="M81" s="72"/>
      <c r="N81" s="43"/>
      <c r="O81" s="75">
        <f>SUM(O77:O79)</f>
        <v>14</v>
      </c>
    </row>
    <row r="82" spans="1:15" x14ac:dyDescent="0.25">
      <c r="A82" s="44"/>
      <c r="B82" s="7"/>
      <c r="C82" s="7"/>
      <c r="D82" s="7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0" t="s">
        <v>74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7" t="s">
        <v>75</v>
      </c>
      <c r="B86" s="358"/>
      <c r="C86" s="358"/>
      <c r="D86" s="358"/>
      <c r="E86" s="358"/>
      <c r="F86" s="359"/>
      <c r="G86" s="359"/>
      <c r="H86" s="360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61" t="s">
        <v>76</v>
      </c>
      <c r="C87" s="362"/>
      <c r="D87" s="362"/>
      <c r="E87" s="362"/>
      <c r="F87" s="363"/>
      <c r="G87" s="363"/>
      <c r="H87" s="364"/>
      <c r="I87" s="101" t="s">
        <v>77</v>
      </c>
      <c r="J87" s="102"/>
      <c r="K87" s="49"/>
      <c r="L87" s="49"/>
      <c r="M87" s="49"/>
      <c r="N87" s="43"/>
      <c r="O87" s="103">
        <v>4.9000000000000004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5" t="s">
        <v>78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7"/>
      <c r="L89" s="102"/>
      <c r="M89" s="7"/>
      <c r="N89" s="107"/>
      <c r="O89" s="108">
        <f>O87</f>
        <v>4.9000000000000004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8" t="s">
        <v>79</v>
      </c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7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71" t="s">
        <v>23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3"/>
      <c r="L93" s="109"/>
      <c r="M93" s="109"/>
      <c r="N93" s="110"/>
      <c r="O93" s="111">
        <f>O41</f>
        <v>24.37</v>
      </c>
    </row>
    <row r="94" spans="1:15" ht="18" x14ac:dyDescent="0.25">
      <c r="A94" s="374" t="s">
        <v>80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6"/>
      <c r="L94" s="109"/>
      <c r="M94" s="109"/>
      <c r="N94" s="110"/>
      <c r="O94" s="112">
        <f>O67</f>
        <v>29.666666666666668</v>
      </c>
    </row>
    <row r="95" spans="1:15" ht="18" x14ac:dyDescent="0.25">
      <c r="A95" s="374" t="s">
        <v>81</v>
      </c>
      <c r="B95" s="375"/>
      <c r="C95" s="375"/>
      <c r="D95" s="375"/>
      <c r="E95" s="375"/>
      <c r="F95" s="375"/>
      <c r="G95" s="375"/>
      <c r="H95" s="375"/>
      <c r="I95" s="375"/>
      <c r="J95" s="375"/>
      <c r="K95" s="376"/>
      <c r="L95" s="109"/>
      <c r="M95" s="109"/>
      <c r="N95" s="110"/>
      <c r="O95" s="113">
        <f>O74</f>
        <v>13</v>
      </c>
    </row>
    <row r="96" spans="1:15" ht="18" x14ac:dyDescent="0.25">
      <c r="A96" s="374" t="s">
        <v>82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6"/>
      <c r="L96" s="109"/>
      <c r="M96" s="109"/>
      <c r="N96" s="110"/>
      <c r="O96" s="114">
        <f>O81</f>
        <v>14</v>
      </c>
    </row>
    <row r="97" spans="1:15" ht="18.75" thickBot="1" x14ac:dyDescent="0.3">
      <c r="A97" s="377" t="s">
        <v>83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9"/>
      <c r="L97" s="109"/>
      <c r="M97" s="109"/>
      <c r="N97" s="110"/>
      <c r="O97" s="114">
        <f>O87</f>
        <v>4.9000000000000004</v>
      </c>
    </row>
    <row r="98" spans="1:15" ht="24.75" thickTop="1" thickBot="1" x14ac:dyDescent="0.3">
      <c r="A98" s="352" t="s">
        <v>84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  <c r="L98" s="115"/>
      <c r="M98" s="116"/>
      <c r="N98" s="117"/>
      <c r="O98" s="118">
        <f>SUM(O93:O97)</f>
        <v>85.936666666666667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K70" sqref="K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41"/>
      <c r="B1" s="242"/>
      <c r="C1" s="242"/>
      <c r="D1" s="242"/>
      <c r="E1" s="243"/>
      <c r="F1" s="250" t="s">
        <v>9</v>
      </c>
      <c r="G1" s="250"/>
      <c r="H1" s="250"/>
      <c r="I1" s="250"/>
      <c r="J1" s="250"/>
      <c r="K1" s="250"/>
      <c r="L1" s="250"/>
      <c r="M1" s="250"/>
      <c r="N1" s="250"/>
      <c r="O1" s="251"/>
    </row>
    <row r="2" spans="1:17" ht="45" customHeight="1" thickBot="1" x14ac:dyDescent="0.3">
      <c r="A2" s="244"/>
      <c r="B2" s="245"/>
      <c r="C2" s="245"/>
      <c r="D2" s="245"/>
      <c r="E2" s="246"/>
      <c r="F2" s="250" t="s">
        <v>10</v>
      </c>
      <c r="G2" s="250"/>
      <c r="H2" s="250"/>
      <c r="I2" s="250"/>
      <c r="J2" s="250"/>
      <c r="K2" s="250"/>
      <c r="L2" s="250"/>
      <c r="M2" s="250"/>
      <c r="N2" s="250"/>
      <c r="O2" s="251"/>
      <c r="Q2" s="147" t="str">
        <f ca="1">MID(CELL("nombrearchivo",'DUVERNEY GAVIRIA'!E10),FIND("]", CELL("nombrearchivo",'DUVERNEY GAVIRIA'!E10),1)+1,LEN(CELL("nombrearchivo",'DUVERNEY GAVIRIA'!E10))-FIND("]",CELL("nombrearchivo",'DUVERNEY GAVIRIA'!E10),1))</f>
        <v>DUVERNEY GAVIRIA</v>
      </c>
    </row>
    <row r="3" spans="1:17" ht="19.5" customHeight="1" thickBot="1" x14ac:dyDescent="0.3">
      <c r="A3" s="247"/>
      <c r="B3" s="248"/>
      <c r="C3" s="248"/>
      <c r="D3" s="248"/>
      <c r="E3" s="249"/>
      <c r="F3" s="250" t="s">
        <v>95</v>
      </c>
      <c r="G3" s="250"/>
      <c r="H3" s="250"/>
      <c r="I3" s="250"/>
      <c r="J3" s="250"/>
      <c r="K3" s="250"/>
      <c r="L3" s="250"/>
      <c r="M3" s="250"/>
      <c r="N3" s="250"/>
      <c r="O3" s="251"/>
      <c r="Q3" s="147"/>
    </row>
    <row r="4" spans="1:17" ht="15.75" x14ac:dyDescent="0.25">
      <c r="A4" s="252" t="s">
        <v>11</v>
      </c>
      <c r="B4" s="253"/>
      <c r="C4" s="253"/>
      <c r="D4" s="253"/>
      <c r="E4" s="254" t="str">
        <f>GENERAL!AD$2</f>
        <v>PLANTA</v>
      </c>
      <c r="F4" s="254"/>
      <c r="G4" s="254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57" t="s">
        <v>12</v>
      </c>
      <c r="B5" s="258"/>
      <c r="C5" s="258"/>
      <c r="D5" s="258"/>
      <c r="E5" s="259" t="str">
        <f>GENERAL!A$2</f>
        <v>CS-P-08-3</v>
      </c>
      <c r="F5" s="259"/>
      <c r="G5" s="25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7" t="s">
        <v>13</v>
      </c>
      <c r="B6" s="258"/>
      <c r="C6" s="258"/>
      <c r="D6" s="258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0" t="s">
        <v>14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1:17" ht="15" customHeight="1" x14ac:dyDescent="0.25">
      <c r="A9" s="263" t="s">
        <v>15</v>
      </c>
      <c r="B9" s="264"/>
      <c r="C9" s="267" t="s">
        <v>16</v>
      </c>
      <c r="D9" s="14"/>
      <c r="E9" s="269" t="s">
        <v>17</v>
      </c>
      <c r="F9" s="270"/>
      <c r="G9" s="269" t="s">
        <v>18</v>
      </c>
      <c r="H9" s="270"/>
      <c r="I9" s="272" t="s">
        <v>19</v>
      </c>
      <c r="J9" s="272" t="s">
        <v>20</v>
      </c>
      <c r="K9" s="272" t="s">
        <v>21</v>
      </c>
      <c r="L9" s="274" t="s">
        <v>22</v>
      </c>
      <c r="M9" s="276"/>
      <c r="N9" s="276"/>
      <c r="O9" s="278" t="s">
        <v>23</v>
      </c>
    </row>
    <row r="10" spans="1:17" ht="31.5" customHeight="1" thickBot="1" x14ac:dyDescent="0.3">
      <c r="A10" s="265"/>
      <c r="B10" s="266"/>
      <c r="C10" s="268"/>
      <c r="D10" s="16"/>
      <c r="E10" s="268"/>
      <c r="F10" s="271"/>
      <c r="G10" s="268"/>
      <c r="H10" s="271"/>
      <c r="I10" s="273"/>
      <c r="J10" s="273"/>
      <c r="K10" s="273"/>
      <c r="L10" s="275"/>
      <c r="M10" s="277"/>
      <c r="N10" s="277"/>
      <c r="O10" s="279"/>
    </row>
    <row r="11" spans="1:17" ht="44.25" customHeight="1" thickBot="1" x14ac:dyDescent="0.3">
      <c r="A11" s="299" t="s">
        <v>237</v>
      </c>
      <c r="B11" s="300"/>
      <c r="C11" s="17">
        <f>O15</f>
        <v>4</v>
      </c>
      <c r="D11" s="18"/>
      <c r="E11" s="255">
        <f>O17</f>
        <v>0</v>
      </c>
      <c r="F11" s="256"/>
      <c r="G11" s="255">
        <f>O19</f>
        <v>3</v>
      </c>
      <c r="H11" s="256"/>
      <c r="I11" s="19">
        <f>O21</f>
        <v>0</v>
      </c>
      <c r="J11" s="19">
        <f>O28</f>
        <v>5</v>
      </c>
      <c r="K11" s="19">
        <f>O33</f>
        <v>4.33</v>
      </c>
      <c r="L11" s="20">
        <f>O38</f>
        <v>10</v>
      </c>
      <c r="M11" s="21"/>
      <c r="N11" s="21"/>
      <c r="O11" s="22">
        <f>IF(SUM(C11:L11)&lt;=30,SUM(C11:L11),"EXCEDE LOS 30 PUNTOS")</f>
        <v>26.33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5" t="s">
        <v>25</v>
      </c>
    </row>
    <row r="14" spans="1:17" ht="24" thickBot="1" x14ac:dyDescent="0.3">
      <c r="A14" s="290" t="s">
        <v>26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2"/>
      <c r="N14" s="7"/>
      <c r="O14" s="24"/>
    </row>
    <row r="15" spans="1:17" ht="31.5" customHeight="1" thickBot="1" x14ac:dyDescent="0.3">
      <c r="A15" s="293" t="s">
        <v>27</v>
      </c>
      <c r="B15" s="294"/>
      <c r="C15" s="26"/>
      <c r="D15" s="295" t="s">
        <v>177</v>
      </c>
      <c r="E15" s="296"/>
      <c r="F15" s="296"/>
      <c r="G15" s="296"/>
      <c r="H15" s="296"/>
      <c r="I15" s="296"/>
      <c r="J15" s="296"/>
      <c r="K15" s="296"/>
      <c r="L15" s="296"/>
      <c r="M15" s="29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80" t="s">
        <v>28</v>
      </c>
      <c r="B17" s="281"/>
      <c r="C17" s="7"/>
      <c r="D17" s="32"/>
      <c r="E17" s="298" t="s">
        <v>99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80" t="s">
        <v>29</v>
      </c>
      <c r="B19" s="281"/>
      <c r="C19" s="26"/>
      <c r="D19" s="33"/>
      <c r="E19" s="282" t="s">
        <v>178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80" t="s">
        <v>30</v>
      </c>
      <c r="B21" s="281"/>
      <c r="C21" s="26"/>
      <c r="D21" s="284" t="s">
        <v>179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46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90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2"/>
      <c r="N25" s="7"/>
      <c r="O25" s="38"/>
    </row>
    <row r="26" spans="1:18" ht="105" customHeight="1" thickBot="1" x14ac:dyDescent="0.3">
      <c r="A26" s="293" t="s">
        <v>33</v>
      </c>
      <c r="B26" s="294"/>
      <c r="C26" s="26"/>
      <c r="D26" s="295" t="s">
        <v>257</v>
      </c>
      <c r="E26" s="296"/>
      <c r="F26" s="296"/>
      <c r="G26" s="296"/>
      <c r="H26" s="296"/>
      <c r="I26" s="296"/>
      <c r="J26" s="296"/>
      <c r="K26" s="296"/>
      <c r="L26" s="296"/>
      <c r="M26" s="297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36"/>
      <c r="O28" s="146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90" t="s">
        <v>35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2"/>
      <c r="N30" s="43"/>
      <c r="O30" s="38"/>
    </row>
    <row r="31" spans="1:18" ht="104.25" customHeight="1" thickBot="1" x14ac:dyDescent="0.3">
      <c r="A31" s="293" t="s">
        <v>36</v>
      </c>
      <c r="B31" s="294"/>
      <c r="C31" s="26"/>
      <c r="D31" s="295" t="s">
        <v>258</v>
      </c>
      <c r="E31" s="296"/>
      <c r="F31" s="296"/>
      <c r="G31" s="296"/>
      <c r="H31" s="296"/>
      <c r="I31" s="296"/>
      <c r="J31" s="296"/>
      <c r="K31" s="296"/>
      <c r="L31" s="296"/>
      <c r="M31" s="297"/>
      <c r="N31" s="27"/>
      <c r="O31" s="28">
        <v>4.33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36"/>
      <c r="O33" s="146">
        <f>IF(O31&lt;=5,O31,"EXCEDE LOS 5 PUNTOS PERMITIDOS")</f>
        <v>4.33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90" t="s">
        <v>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2"/>
      <c r="N35" s="7"/>
      <c r="O35" s="38"/>
    </row>
    <row r="36" spans="1:15" ht="137.25" customHeight="1" thickBot="1" x14ac:dyDescent="0.3">
      <c r="A36" s="280" t="s">
        <v>39</v>
      </c>
      <c r="B36" s="281"/>
      <c r="C36" s="26"/>
      <c r="D36" s="295" t="s">
        <v>259</v>
      </c>
      <c r="E36" s="296"/>
      <c r="F36" s="296"/>
      <c r="G36" s="296"/>
      <c r="H36" s="296"/>
      <c r="I36" s="296"/>
      <c r="J36" s="296"/>
      <c r="K36" s="296"/>
      <c r="L36" s="296"/>
      <c r="M36" s="297"/>
      <c r="N36" s="27"/>
      <c r="O36" s="28">
        <v>10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36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6"/>
      <c r="O41" s="47">
        <f>IF((O23+O28+O33+O38)&lt;=30,(O23+O28+O33+O38),"ERROR EXCEDE LOS 30 PUNTOS")</f>
        <v>26.33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0" t="s">
        <v>42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07" t="s">
        <v>43</v>
      </c>
      <c r="B58" s="308"/>
      <c r="C58" s="308"/>
      <c r="D58" s="308"/>
      <c r="E58" s="308"/>
      <c r="F58" s="310"/>
      <c r="G58" s="310"/>
      <c r="H58" s="311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12" t="s">
        <v>49</v>
      </c>
      <c r="C59" s="312"/>
      <c r="D59" s="312"/>
      <c r="E59" s="312"/>
      <c r="F59" s="313"/>
      <c r="G59" s="313"/>
      <c r="H59" s="313"/>
      <c r="I59" s="57" t="s">
        <v>50</v>
      </c>
      <c r="J59" s="58">
        <v>0</v>
      </c>
      <c r="K59" s="58">
        <v>2</v>
      </c>
      <c r="L59" s="59">
        <v>2</v>
      </c>
      <c r="M59" s="43"/>
      <c r="N59" s="43"/>
      <c r="O59" s="60">
        <f>J59+K59+L59</f>
        <v>4</v>
      </c>
    </row>
    <row r="60" spans="1:15" ht="16.5" thickTop="1" thickBot="1" x14ac:dyDescent="0.3">
      <c r="A60" s="61">
        <v>2</v>
      </c>
      <c r="B60" s="314" t="s">
        <v>51</v>
      </c>
      <c r="C60" s="315"/>
      <c r="D60" s="315"/>
      <c r="E60" s="315"/>
      <c r="F60" s="316"/>
      <c r="G60" s="316"/>
      <c r="H60" s="316"/>
      <c r="I60" s="62" t="s">
        <v>50</v>
      </c>
      <c r="J60" s="63">
        <v>0</v>
      </c>
      <c r="K60" s="63">
        <v>2</v>
      </c>
      <c r="L60" s="64">
        <v>1</v>
      </c>
      <c r="M60" s="43"/>
      <c r="N60" s="43"/>
      <c r="O60" s="60">
        <f t="shared" ref="O60:O65" si="0">J60+K60+L60</f>
        <v>3</v>
      </c>
    </row>
    <row r="61" spans="1:15" ht="44.25" customHeight="1" thickTop="1" thickBot="1" x14ac:dyDescent="0.3">
      <c r="A61" s="61">
        <v>3</v>
      </c>
      <c r="B61" s="315" t="s">
        <v>52</v>
      </c>
      <c r="C61" s="315"/>
      <c r="D61" s="315"/>
      <c r="E61" s="315"/>
      <c r="F61" s="316"/>
      <c r="G61" s="316"/>
      <c r="H61" s="316"/>
      <c r="I61" s="62" t="s">
        <v>53</v>
      </c>
      <c r="J61" s="63">
        <v>2</v>
      </c>
      <c r="K61" s="63">
        <v>7</v>
      </c>
      <c r="L61" s="64">
        <v>4</v>
      </c>
      <c r="M61" s="43"/>
      <c r="N61" s="43"/>
      <c r="O61" s="60">
        <f t="shared" si="0"/>
        <v>13</v>
      </c>
    </row>
    <row r="62" spans="1:15" ht="39.75" customHeight="1" thickTop="1" thickBot="1" x14ac:dyDescent="0.3">
      <c r="A62" s="61">
        <v>4</v>
      </c>
      <c r="B62" s="315" t="s">
        <v>54</v>
      </c>
      <c r="C62" s="315"/>
      <c r="D62" s="315"/>
      <c r="E62" s="315"/>
      <c r="F62" s="316"/>
      <c r="G62" s="316"/>
      <c r="H62" s="316"/>
      <c r="I62" s="62" t="s">
        <v>53</v>
      </c>
      <c r="J62" s="63">
        <v>2</v>
      </c>
      <c r="K62" s="63">
        <v>6</v>
      </c>
      <c r="L62" s="64">
        <v>4</v>
      </c>
      <c r="M62" s="43"/>
      <c r="N62" s="43"/>
      <c r="O62" s="60">
        <f t="shared" si="0"/>
        <v>12</v>
      </c>
    </row>
    <row r="63" spans="1:15" ht="28.5" customHeight="1" thickTop="1" thickBot="1" x14ac:dyDescent="0.3">
      <c r="A63" s="61">
        <v>5</v>
      </c>
      <c r="B63" s="315" t="s">
        <v>55</v>
      </c>
      <c r="C63" s="315"/>
      <c r="D63" s="315"/>
      <c r="E63" s="315"/>
      <c r="F63" s="316"/>
      <c r="G63" s="316"/>
      <c r="H63" s="316"/>
      <c r="I63" s="62" t="s">
        <v>53</v>
      </c>
      <c r="J63" s="63">
        <v>2</v>
      </c>
      <c r="K63" s="63">
        <v>6</v>
      </c>
      <c r="L63" s="64">
        <v>5</v>
      </c>
      <c r="M63" s="43"/>
      <c r="N63" s="43"/>
      <c r="O63" s="60">
        <f t="shared" si="0"/>
        <v>13</v>
      </c>
    </row>
    <row r="64" spans="1:15" ht="41.25" customHeight="1" thickTop="1" thickBot="1" x14ac:dyDescent="0.3">
      <c r="A64" s="61">
        <v>6</v>
      </c>
      <c r="B64" s="315" t="s">
        <v>56</v>
      </c>
      <c r="C64" s="315"/>
      <c r="D64" s="315"/>
      <c r="E64" s="315"/>
      <c r="F64" s="316"/>
      <c r="G64" s="316"/>
      <c r="H64" s="316"/>
      <c r="I64" s="62" t="s">
        <v>57</v>
      </c>
      <c r="J64" s="63">
        <v>1</v>
      </c>
      <c r="K64" s="63">
        <v>5</v>
      </c>
      <c r="L64" s="64">
        <v>3</v>
      </c>
      <c r="M64" s="43"/>
      <c r="N64" s="43"/>
      <c r="O64" s="60">
        <f t="shared" si="0"/>
        <v>9</v>
      </c>
    </row>
    <row r="65" spans="1:15" ht="39.75" customHeight="1" thickTop="1" thickBot="1" x14ac:dyDescent="0.3">
      <c r="A65" s="65">
        <v>7</v>
      </c>
      <c r="B65" s="317" t="s">
        <v>58</v>
      </c>
      <c r="C65" s="317"/>
      <c r="D65" s="317"/>
      <c r="E65" s="317"/>
      <c r="F65" s="318"/>
      <c r="G65" s="318"/>
      <c r="H65" s="318"/>
      <c r="I65" s="66" t="s">
        <v>57</v>
      </c>
      <c r="J65" s="67">
        <v>0</v>
      </c>
      <c r="K65" s="67">
        <v>3</v>
      </c>
      <c r="L65" s="68">
        <v>3.5</v>
      </c>
      <c r="M65" s="43"/>
      <c r="N65" s="43"/>
      <c r="O65" s="60">
        <f t="shared" si="0"/>
        <v>6.5</v>
      </c>
    </row>
    <row r="66" spans="1:15" ht="16.5" thickBot="1" x14ac:dyDescent="0.3">
      <c r="A66" s="319" t="s">
        <v>59</v>
      </c>
      <c r="B66" s="320"/>
      <c r="C66" s="320"/>
      <c r="D66" s="320"/>
      <c r="E66" s="320"/>
      <c r="F66" s="320"/>
      <c r="G66" s="320"/>
      <c r="H66" s="320"/>
      <c r="I66" s="321"/>
      <c r="J66" s="69">
        <f>SUM(J59:J65)</f>
        <v>7</v>
      </c>
      <c r="K66" s="70">
        <f>SUM(K59:K65)</f>
        <v>31</v>
      </c>
      <c r="L66" s="71">
        <f>SUM(L59:L65)</f>
        <v>22.5</v>
      </c>
      <c r="M66" s="72"/>
      <c r="N66" s="43"/>
      <c r="O66" s="73">
        <f>SUM(O59:O65)</f>
        <v>60.5</v>
      </c>
    </row>
    <row r="67" spans="1:15" ht="19.5" thickTop="1" thickBot="1" x14ac:dyDescent="0.3">
      <c r="A67" s="322" t="s">
        <v>60</v>
      </c>
      <c r="B67" s="323"/>
      <c r="C67" s="323"/>
      <c r="D67" s="323"/>
      <c r="E67" s="323"/>
      <c r="F67" s="323"/>
      <c r="G67" s="323"/>
      <c r="H67" s="323"/>
      <c r="I67" s="323"/>
      <c r="J67" s="324"/>
      <c r="K67" s="324"/>
      <c r="L67" s="325"/>
      <c r="M67" s="7"/>
      <c r="N67" s="74"/>
      <c r="O67" s="75">
        <f>O66/3</f>
        <v>20.166666666666668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4.5" customHeight="1" thickBot="1" x14ac:dyDescent="0.3">
      <c r="A69" s="307" t="s">
        <v>61</v>
      </c>
      <c r="B69" s="308"/>
      <c r="C69" s="308"/>
      <c r="D69" s="308"/>
      <c r="E69" s="308"/>
      <c r="F69" s="308"/>
      <c r="G69" s="308"/>
      <c r="H69" s="309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29" t="s">
        <v>62</v>
      </c>
      <c r="C70" s="329"/>
      <c r="D70" s="329"/>
      <c r="E70" s="329"/>
      <c r="F70" s="313"/>
      <c r="G70" s="313"/>
      <c r="H70" s="313"/>
      <c r="I70" s="77" t="s">
        <v>63</v>
      </c>
      <c r="J70" s="78">
        <v>4</v>
      </c>
      <c r="K70" s="78">
        <v>5</v>
      </c>
      <c r="L70" s="79">
        <v>4</v>
      </c>
      <c r="M70" s="80"/>
      <c r="N70" s="43"/>
      <c r="O70" s="60">
        <f>J70+K70+L70</f>
        <v>13</v>
      </c>
    </row>
    <row r="71" spans="1:15" ht="30.75" customHeight="1" thickTop="1" thickBot="1" x14ac:dyDescent="0.3">
      <c r="A71" s="61">
        <v>2</v>
      </c>
      <c r="B71" s="314" t="s">
        <v>64</v>
      </c>
      <c r="C71" s="314"/>
      <c r="D71" s="314"/>
      <c r="E71" s="314"/>
      <c r="F71" s="316"/>
      <c r="G71" s="316"/>
      <c r="H71" s="316"/>
      <c r="I71" s="81" t="s">
        <v>63</v>
      </c>
      <c r="J71" s="82">
        <v>2</v>
      </c>
      <c r="K71" s="82">
        <v>4</v>
      </c>
      <c r="L71" s="83">
        <v>1</v>
      </c>
      <c r="M71" s="80"/>
      <c r="N71" s="43"/>
      <c r="O71" s="60">
        <f>J71+K71+L71</f>
        <v>7</v>
      </c>
    </row>
    <row r="72" spans="1:15" ht="17.25" thickTop="1" thickBot="1" x14ac:dyDescent="0.3">
      <c r="A72" s="65">
        <v>3</v>
      </c>
      <c r="B72" s="330" t="s">
        <v>65</v>
      </c>
      <c r="C72" s="330"/>
      <c r="D72" s="330"/>
      <c r="E72" s="330"/>
      <c r="F72" s="318"/>
      <c r="G72" s="318"/>
      <c r="H72" s="318"/>
      <c r="I72" s="84" t="s">
        <v>63</v>
      </c>
      <c r="J72" s="85">
        <v>2</v>
      </c>
      <c r="K72" s="85">
        <v>4</v>
      </c>
      <c r="L72" s="86">
        <v>3.5</v>
      </c>
      <c r="M72" s="80"/>
      <c r="N72" s="43"/>
      <c r="O72" s="60">
        <f>J72+K72+L72</f>
        <v>9.5</v>
      </c>
    </row>
    <row r="73" spans="1:15" ht="16.5" thickTop="1" thickBot="1" x14ac:dyDescent="0.3">
      <c r="A73" s="42"/>
      <c r="B73" s="293" t="s">
        <v>66</v>
      </c>
      <c r="C73" s="331"/>
      <c r="D73" s="331"/>
      <c r="E73" s="331"/>
      <c r="F73" s="331"/>
      <c r="G73" s="331"/>
      <c r="H73" s="331"/>
      <c r="I73" s="294"/>
      <c r="J73" s="87">
        <f>SUM(J70:J72)</f>
        <v>8</v>
      </c>
      <c r="K73" s="87">
        <f>SUM(K70:K72)</f>
        <v>13</v>
      </c>
      <c r="L73" s="88">
        <f>SUM(L70:L72)</f>
        <v>8.5</v>
      </c>
      <c r="M73" s="80"/>
      <c r="N73" s="43"/>
      <c r="O73" s="89">
        <f>SUM(O70:O72)</f>
        <v>29.5</v>
      </c>
    </row>
    <row r="74" spans="1:15" ht="19.5" thickTop="1" thickBot="1" x14ac:dyDescent="0.3">
      <c r="A74" s="332" t="s">
        <v>67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4"/>
      <c r="M74" s="80"/>
      <c r="N74" s="43"/>
      <c r="O74" s="75">
        <f>O73/3</f>
        <v>9.8333333333333339</v>
      </c>
    </row>
    <row r="75" spans="1:15" ht="19.5" thickTop="1" thickBot="1" x14ac:dyDescent="0.3">
      <c r="A75" s="335"/>
      <c r="B75" s="336"/>
      <c r="C75" s="336"/>
      <c r="D75" s="336"/>
      <c r="E75" s="336"/>
      <c r="F75" s="336"/>
      <c r="G75" s="336"/>
      <c r="H75" s="336"/>
      <c r="I75" s="336"/>
      <c r="J75" s="336"/>
      <c r="K75" s="337"/>
      <c r="L75" s="337"/>
      <c r="M75" s="80"/>
      <c r="N75" s="43"/>
      <c r="O75" s="90"/>
    </row>
    <row r="76" spans="1:15" ht="42" customHeight="1" thickBot="1" x14ac:dyDescent="0.3">
      <c r="A76" s="338" t="s">
        <v>68</v>
      </c>
      <c r="B76" s="339"/>
      <c r="C76" s="339"/>
      <c r="D76" s="339"/>
      <c r="E76" s="339"/>
      <c r="F76" s="339"/>
      <c r="G76" s="339"/>
      <c r="H76" s="340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51" customHeight="1" thickBot="1" x14ac:dyDescent="0.3">
      <c r="A77" s="93">
        <v>1</v>
      </c>
      <c r="B77" s="341" t="s">
        <v>69</v>
      </c>
      <c r="C77" s="341"/>
      <c r="D77" s="341"/>
      <c r="E77" s="341"/>
      <c r="F77" s="342"/>
      <c r="G77" s="343"/>
      <c r="H77" s="344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3.75" customHeight="1" thickBot="1" x14ac:dyDescent="0.3">
      <c r="A78" s="61">
        <v>2</v>
      </c>
      <c r="B78" s="314" t="s">
        <v>70</v>
      </c>
      <c r="C78" s="314"/>
      <c r="D78" s="314"/>
      <c r="E78" s="314"/>
      <c r="F78" s="316"/>
      <c r="G78" s="345"/>
      <c r="H78" s="346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28.5" customHeight="1" thickBot="1" x14ac:dyDescent="0.3">
      <c r="A79" s="65">
        <v>3</v>
      </c>
      <c r="B79" s="330" t="s">
        <v>71</v>
      </c>
      <c r="C79" s="330"/>
      <c r="D79" s="330"/>
      <c r="E79" s="330"/>
      <c r="F79" s="318"/>
      <c r="G79" s="347"/>
      <c r="H79" s="34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49" t="s">
        <v>72</v>
      </c>
      <c r="B80" s="350"/>
      <c r="C80" s="350"/>
      <c r="D80" s="350"/>
      <c r="E80" s="350"/>
      <c r="F80" s="350"/>
      <c r="G80" s="350"/>
      <c r="H80" s="350"/>
      <c r="I80" s="351"/>
      <c r="J80" s="25">
        <f>SUM(J77:J79)</f>
        <v>7</v>
      </c>
      <c r="K80" s="72"/>
      <c r="L80" s="72"/>
      <c r="M80" s="72"/>
      <c r="N80" s="43"/>
      <c r="O80" s="38"/>
    </row>
    <row r="81" spans="1:15" ht="19.5" thickTop="1" thickBot="1" x14ac:dyDescent="0.3">
      <c r="A81" s="326" t="s">
        <v>73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8"/>
      <c r="M81" s="72"/>
      <c r="N81" s="43"/>
      <c r="O81" s="75">
        <f>SUM(O77:O79)</f>
        <v>7</v>
      </c>
    </row>
    <row r="82" spans="1:15" x14ac:dyDescent="0.25">
      <c r="A82" s="44"/>
      <c r="B82" s="7"/>
      <c r="C82" s="7"/>
      <c r="D82" s="7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0" t="s">
        <v>74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7" t="s">
        <v>75</v>
      </c>
      <c r="B86" s="358"/>
      <c r="C86" s="358"/>
      <c r="D86" s="358"/>
      <c r="E86" s="358"/>
      <c r="F86" s="359"/>
      <c r="G86" s="359"/>
      <c r="H86" s="360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61" t="s">
        <v>76</v>
      </c>
      <c r="C87" s="362"/>
      <c r="D87" s="362"/>
      <c r="E87" s="362"/>
      <c r="F87" s="363"/>
      <c r="G87" s="363"/>
      <c r="H87" s="364"/>
      <c r="I87" s="101" t="s">
        <v>77</v>
      </c>
      <c r="J87" s="102"/>
      <c r="K87" s="49"/>
      <c r="L87" s="49"/>
      <c r="M87" s="49"/>
      <c r="N87" s="43"/>
      <c r="O87" s="103">
        <v>4.9000000000000004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5" t="s">
        <v>78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7"/>
      <c r="L89" s="102"/>
      <c r="M89" s="7"/>
      <c r="N89" s="107"/>
      <c r="O89" s="108">
        <f>O87</f>
        <v>4.9000000000000004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8" t="s">
        <v>79</v>
      </c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7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71" t="s">
        <v>23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3"/>
      <c r="L93" s="109"/>
      <c r="M93" s="109"/>
      <c r="N93" s="110"/>
      <c r="O93" s="111">
        <f>O41</f>
        <v>26.33</v>
      </c>
    </row>
    <row r="94" spans="1:15" ht="18" x14ac:dyDescent="0.25">
      <c r="A94" s="374" t="s">
        <v>80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6"/>
      <c r="L94" s="109"/>
      <c r="M94" s="109"/>
      <c r="N94" s="110"/>
      <c r="O94" s="112">
        <f>O67</f>
        <v>20.166666666666668</v>
      </c>
    </row>
    <row r="95" spans="1:15" ht="18" x14ac:dyDescent="0.25">
      <c r="A95" s="374" t="s">
        <v>81</v>
      </c>
      <c r="B95" s="375"/>
      <c r="C95" s="375"/>
      <c r="D95" s="375"/>
      <c r="E95" s="375"/>
      <c r="F95" s="375"/>
      <c r="G95" s="375"/>
      <c r="H95" s="375"/>
      <c r="I95" s="375"/>
      <c r="J95" s="375"/>
      <c r="K95" s="376"/>
      <c r="L95" s="109"/>
      <c r="M95" s="109"/>
      <c r="N95" s="110"/>
      <c r="O95" s="113">
        <f>O74</f>
        <v>9.8333333333333339</v>
      </c>
    </row>
    <row r="96" spans="1:15" ht="18" x14ac:dyDescent="0.25">
      <c r="A96" s="374" t="s">
        <v>82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6"/>
      <c r="L96" s="109"/>
      <c r="M96" s="109"/>
      <c r="N96" s="110"/>
      <c r="O96" s="114">
        <f>O81</f>
        <v>7</v>
      </c>
    </row>
    <row r="97" spans="1:15" ht="18.75" thickBot="1" x14ac:dyDescent="0.3">
      <c r="A97" s="377" t="s">
        <v>83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9"/>
      <c r="L97" s="109"/>
      <c r="M97" s="109"/>
      <c r="N97" s="110"/>
      <c r="O97" s="114">
        <f>O87</f>
        <v>4.9000000000000004</v>
      </c>
    </row>
    <row r="98" spans="1:15" ht="24.75" thickTop="1" thickBot="1" x14ac:dyDescent="0.3">
      <c r="A98" s="352" t="s">
        <v>84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  <c r="L98" s="115"/>
      <c r="M98" s="116"/>
      <c r="N98" s="117"/>
      <c r="O98" s="118">
        <f>SUM(O93:O97)</f>
        <v>68.23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9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41"/>
      <c r="B1" s="242"/>
      <c r="C1" s="242"/>
      <c r="D1" s="242"/>
      <c r="E1" s="243"/>
      <c r="F1" s="250" t="s">
        <v>9</v>
      </c>
      <c r="G1" s="250"/>
      <c r="H1" s="250"/>
      <c r="I1" s="250"/>
      <c r="J1" s="250"/>
      <c r="K1" s="250"/>
      <c r="L1" s="250"/>
      <c r="M1" s="250"/>
      <c r="N1" s="250"/>
      <c r="O1" s="251"/>
    </row>
    <row r="2" spans="1:17" ht="45" customHeight="1" thickBot="1" x14ac:dyDescent="0.3">
      <c r="A2" s="244"/>
      <c r="B2" s="245"/>
      <c r="C2" s="245"/>
      <c r="D2" s="245"/>
      <c r="E2" s="246"/>
      <c r="F2" s="250" t="s">
        <v>10</v>
      </c>
      <c r="G2" s="250"/>
      <c r="H2" s="250"/>
      <c r="I2" s="250"/>
      <c r="J2" s="250"/>
      <c r="K2" s="250"/>
      <c r="L2" s="250"/>
      <c r="M2" s="250"/>
      <c r="N2" s="250"/>
      <c r="O2" s="251"/>
      <c r="Q2" s="147" t="e">
        <f ca="1">MID(CELL("nombrearchivo",'[1]JORGE HERNANDEZ'!E10),FIND("]", CELL("nombrearchivo",'[1]JORGE HERNANDEZ'!E10),1)+1,LEN(CELL("nombrearchivo",'[1]JORGE HERNANDEZ'!E10))-FIND("]",CELL("nombrearchivo",'[1]JORGE HERNANDEZ'!E10),1))</f>
        <v>#N/A</v>
      </c>
    </row>
    <row r="3" spans="1:17" ht="19.5" customHeight="1" thickBot="1" x14ac:dyDescent="0.3">
      <c r="A3" s="247"/>
      <c r="B3" s="248"/>
      <c r="C3" s="248"/>
      <c r="D3" s="248"/>
      <c r="E3" s="249"/>
      <c r="F3" s="250" t="s">
        <v>95</v>
      </c>
      <c r="G3" s="250"/>
      <c r="H3" s="250"/>
      <c r="I3" s="250"/>
      <c r="J3" s="250"/>
      <c r="K3" s="250"/>
      <c r="L3" s="250"/>
      <c r="M3" s="250"/>
      <c r="N3" s="250"/>
      <c r="O3" s="251"/>
      <c r="Q3" s="147"/>
    </row>
    <row r="4" spans="1:17" ht="15.75" x14ac:dyDescent="0.25">
      <c r="A4" s="252" t="s">
        <v>11</v>
      </c>
      <c r="B4" s="253"/>
      <c r="C4" s="253"/>
      <c r="D4" s="253"/>
      <c r="E4" s="254" t="str">
        <f>[1]GENERAL!AD$2</f>
        <v>PLANTA</v>
      </c>
      <c r="F4" s="254"/>
      <c r="G4" s="254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57" t="s">
        <v>12</v>
      </c>
      <c r="B5" s="258"/>
      <c r="C5" s="258"/>
      <c r="D5" s="258"/>
      <c r="E5" s="259" t="str">
        <f>[1]GENERAL!A$2</f>
        <v>CS-P-08-3</v>
      </c>
      <c r="F5" s="259"/>
      <c r="G5" s="25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7" t="s">
        <v>13</v>
      </c>
      <c r="B6" s="258"/>
      <c r="C6" s="258"/>
      <c r="D6" s="258"/>
      <c r="E6" s="7" t="str">
        <f>[1]GENERAL!A$1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0" t="s">
        <v>14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1:17" ht="15" customHeight="1" x14ac:dyDescent="0.25">
      <c r="A9" s="263" t="s">
        <v>15</v>
      </c>
      <c r="B9" s="264"/>
      <c r="C9" s="267" t="s">
        <v>16</v>
      </c>
      <c r="D9" s="179"/>
      <c r="E9" s="269" t="s">
        <v>17</v>
      </c>
      <c r="F9" s="270"/>
      <c r="G9" s="269" t="s">
        <v>18</v>
      </c>
      <c r="H9" s="270"/>
      <c r="I9" s="272" t="s">
        <v>19</v>
      </c>
      <c r="J9" s="272" t="s">
        <v>20</v>
      </c>
      <c r="K9" s="272" t="s">
        <v>21</v>
      </c>
      <c r="L9" s="274" t="s">
        <v>22</v>
      </c>
      <c r="M9" s="276"/>
      <c r="N9" s="276"/>
      <c r="O9" s="278" t="s">
        <v>23</v>
      </c>
    </row>
    <row r="10" spans="1:17" ht="31.5" customHeight="1" thickBot="1" x14ac:dyDescent="0.3">
      <c r="A10" s="265"/>
      <c r="B10" s="266"/>
      <c r="C10" s="268"/>
      <c r="D10" s="180"/>
      <c r="E10" s="268"/>
      <c r="F10" s="271"/>
      <c r="G10" s="268"/>
      <c r="H10" s="271"/>
      <c r="I10" s="273"/>
      <c r="J10" s="273"/>
      <c r="K10" s="273"/>
      <c r="L10" s="275"/>
      <c r="M10" s="277"/>
      <c r="N10" s="277"/>
      <c r="O10" s="279"/>
    </row>
    <row r="11" spans="1:17" ht="44.25" customHeight="1" thickBot="1" x14ac:dyDescent="0.3">
      <c r="A11" s="299" t="s">
        <v>248</v>
      </c>
      <c r="B11" s="300"/>
      <c r="C11" s="175">
        <f>O15</f>
        <v>4</v>
      </c>
      <c r="D11" s="176"/>
      <c r="E11" s="255">
        <f>O17</f>
        <v>1</v>
      </c>
      <c r="F11" s="256"/>
      <c r="G11" s="255">
        <f>O19</f>
        <v>3</v>
      </c>
      <c r="H11" s="256"/>
      <c r="I11" s="19">
        <f>O21</f>
        <v>1</v>
      </c>
      <c r="J11" s="19">
        <f>O28</f>
        <v>3.18</v>
      </c>
      <c r="K11" s="19">
        <f>O33</f>
        <v>5</v>
      </c>
      <c r="L11" s="20">
        <f>O38</f>
        <v>10</v>
      </c>
      <c r="M11" s="21"/>
      <c r="N11" s="21"/>
      <c r="O11" s="22">
        <f>IF(SUM(C11:L11)&lt;=30,SUM(C11:L11),"EXCEDE LOS 30 PUNTOS")</f>
        <v>27.18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5" t="s">
        <v>25</v>
      </c>
    </row>
    <row r="14" spans="1:17" ht="24" thickBot="1" x14ac:dyDescent="0.3">
      <c r="A14" s="290" t="s">
        <v>26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2"/>
      <c r="N14" s="7"/>
      <c r="O14" s="24"/>
    </row>
    <row r="15" spans="1:17" ht="31.5" customHeight="1" thickBot="1" x14ac:dyDescent="0.3">
      <c r="A15" s="293" t="s">
        <v>27</v>
      </c>
      <c r="B15" s="294"/>
      <c r="C15" s="26"/>
      <c r="D15" s="295" t="s">
        <v>233</v>
      </c>
      <c r="E15" s="296"/>
      <c r="F15" s="296"/>
      <c r="G15" s="296"/>
      <c r="H15" s="296"/>
      <c r="I15" s="296"/>
      <c r="J15" s="296"/>
      <c r="K15" s="296"/>
      <c r="L15" s="296"/>
      <c r="M15" s="29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80" t="s">
        <v>28</v>
      </c>
      <c r="B17" s="281"/>
      <c r="C17" s="7"/>
      <c r="D17" s="32"/>
      <c r="E17" s="298" t="s">
        <v>234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80" t="s">
        <v>29</v>
      </c>
      <c r="B19" s="281"/>
      <c r="C19" s="26"/>
      <c r="D19" s="178"/>
      <c r="E19" s="282" t="s">
        <v>235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80" t="s">
        <v>30</v>
      </c>
      <c r="B21" s="281"/>
      <c r="C21" s="26"/>
      <c r="D21" s="284" t="s">
        <v>236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1</v>
      </c>
    </row>
    <row r="22" spans="1:18" ht="16.5" thickBot="1" x14ac:dyDescent="0.3">
      <c r="A22" s="34"/>
      <c r="B22" s="35"/>
      <c r="C22" s="17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4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46">
        <f>IF( SUM(O15:O21)&lt;=10,SUM(O15:O21),"EXCEDE LOS 10 PUNTOS VALIDOS")</f>
        <v>9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90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2"/>
      <c r="N25" s="7"/>
      <c r="O25" s="38"/>
    </row>
    <row r="26" spans="1:18" ht="182.45" customHeight="1" thickBot="1" x14ac:dyDescent="0.3">
      <c r="A26" s="293" t="s">
        <v>33</v>
      </c>
      <c r="B26" s="294"/>
      <c r="C26" s="26"/>
      <c r="D26" s="295" t="s">
        <v>276</v>
      </c>
      <c r="E26" s="296"/>
      <c r="F26" s="296"/>
      <c r="G26" s="296"/>
      <c r="H26" s="296"/>
      <c r="I26" s="296"/>
      <c r="J26" s="296"/>
      <c r="K26" s="296"/>
      <c r="L26" s="296"/>
      <c r="M26" s="297"/>
      <c r="N26" s="27"/>
      <c r="O26" s="28">
        <v>3.18</v>
      </c>
      <c r="Q26" s="41"/>
      <c r="R26" s="41"/>
    </row>
    <row r="27" spans="1:18" ht="16.5" thickBot="1" x14ac:dyDescent="0.3">
      <c r="A27" s="34"/>
      <c r="B27" s="35"/>
      <c r="C27" s="17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4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74"/>
      <c r="O28" s="146">
        <f>IF(O26&lt;=5,O26,"EXCEDE LOS 5 PUNTOS PERMITIDOS")</f>
        <v>3.18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90" t="s">
        <v>35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2"/>
      <c r="N30" s="43"/>
      <c r="O30" s="38"/>
    </row>
    <row r="31" spans="1:18" ht="104.25" customHeight="1" thickBot="1" x14ac:dyDescent="0.3">
      <c r="A31" s="293" t="s">
        <v>36</v>
      </c>
      <c r="B31" s="294"/>
      <c r="C31" s="26"/>
      <c r="D31" s="295" t="s">
        <v>277</v>
      </c>
      <c r="E31" s="296"/>
      <c r="F31" s="296"/>
      <c r="G31" s="296"/>
      <c r="H31" s="296"/>
      <c r="I31" s="296"/>
      <c r="J31" s="296"/>
      <c r="K31" s="296"/>
      <c r="L31" s="296"/>
      <c r="M31" s="297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74"/>
      <c r="O33" s="146">
        <f>+O31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90" t="s">
        <v>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2"/>
      <c r="N35" s="7"/>
      <c r="O35" s="38"/>
    </row>
    <row r="36" spans="1:15" ht="123.75" customHeight="1" thickBot="1" x14ac:dyDescent="0.3">
      <c r="A36" s="280" t="s">
        <v>39</v>
      </c>
      <c r="B36" s="281"/>
      <c r="C36" s="26"/>
      <c r="D36" s="295" t="s">
        <v>278</v>
      </c>
      <c r="E36" s="296"/>
      <c r="F36" s="296"/>
      <c r="G36" s="296"/>
      <c r="H36" s="296"/>
      <c r="I36" s="296"/>
      <c r="J36" s="296"/>
      <c r="K36" s="296"/>
      <c r="L36" s="296"/>
      <c r="M36" s="297"/>
      <c r="N36" s="27"/>
      <c r="O36" s="28">
        <v>10</v>
      </c>
    </row>
    <row r="37" spans="1:15" ht="16.5" thickBot="1" x14ac:dyDescent="0.3">
      <c r="A37" s="34"/>
      <c r="B37" s="35"/>
      <c r="C37" s="17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4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74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6"/>
      <c r="O41" s="47">
        <f>IF((O23+O28+O33+O38)&lt;=30,(O23+O28+O33+O38),"ERROR EXCEDE LOS 30 PUNTOS")</f>
        <v>27.18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0" t="s">
        <v>42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9.25" customHeight="1" thickBot="1" x14ac:dyDescent="0.3">
      <c r="A58" s="307" t="s">
        <v>43</v>
      </c>
      <c r="B58" s="308"/>
      <c r="C58" s="308"/>
      <c r="D58" s="308"/>
      <c r="E58" s="308"/>
      <c r="F58" s="310"/>
      <c r="G58" s="310"/>
      <c r="H58" s="311"/>
      <c r="I58" s="51" t="s">
        <v>44</v>
      </c>
      <c r="J58" s="52" t="s">
        <v>45</v>
      </c>
      <c r="K58" s="181" t="s">
        <v>46</v>
      </c>
      <c r="L58" s="54" t="s">
        <v>47</v>
      </c>
      <c r="M58" s="182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12" t="s">
        <v>49</v>
      </c>
      <c r="C59" s="312"/>
      <c r="D59" s="312"/>
      <c r="E59" s="312"/>
      <c r="F59" s="313"/>
      <c r="G59" s="313"/>
      <c r="H59" s="313"/>
      <c r="I59" s="57" t="s">
        <v>50</v>
      </c>
      <c r="J59" s="58">
        <v>2</v>
      </c>
      <c r="K59" s="58">
        <v>1</v>
      </c>
      <c r="L59" s="59">
        <v>2</v>
      </c>
      <c r="M59" s="43"/>
      <c r="N59" s="43"/>
      <c r="O59" s="60">
        <f>J59+K59+L59</f>
        <v>5</v>
      </c>
    </row>
    <row r="60" spans="1:15" ht="16.5" thickTop="1" thickBot="1" x14ac:dyDescent="0.3">
      <c r="A60" s="61">
        <v>2</v>
      </c>
      <c r="B60" s="314" t="s">
        <v>51</v>
      </c>
      <c r="C60" s="315"/>
      <c r="D60" s="315"/>
      <c r="E60" s="315"/>
      <c r="F60" s="316"/>
      <c r="G60" s="316"/>
      <c r="H60" s="316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4.25" customHeight="1" thickTop="1" thickBot="1" x14ac:dyDescent="0.3">
      <c r="A61" s="61">
        <v>3</v>
      </c>
      <c r="B61" s="315" t="s">
        <v>52</v>
      </c>
      <c r="C61" s="315"/>
      <c r="D61" s="315"/>
      <c r="E61" s="315"/>
      <c r="F61" s="316"/>
      <c r="G61" s="316"/>
      <c r="H61" s="316"/>
      <c r="I61" s="62" t="s">
        <v>53</v>
      </c>
      <c r="J61" s="63">
        <v>7</v>
      </c>
      <c r="K61" s="63">
        <v>5</v>
      </c>
      <c r="L61" s="64">
        <v>3.5</v>
      </c>
      <c r="M61" s="43"/>
      <c r="N61" s="43"/>
      <c r="O61" s="60">
        <f t="shared" si="0"/>
        <v>15.5</v>
      </c>
    </row>
    <row r="62" spans="1:15" ht="42" customHeight="1" thickTop="1" thickBot="1" x14ac:dyDescent="0.3">
      <c r="A62" s="61">
        <v>4</v>
      </c>
      <c r="B62" s="315" t="s">
        <v>54</v>
      </c>
      <c r="C62" s="315"/>
      <c r="D62" s="315"/>
      <c r="E62" s="315"/>
      <c r="F62" s="316"/>
      <c r="G62" s="316"/>
      <c r="H62" s="316"/>
      <c r="I62" s="62" t="s">
        <v>53</v>
      </c>
      <c r="J62" s="63">
        <v>5</v>
      </c>
      <c r="K62" s="63">
        <v>7</v>
      </c>
      <c r="L62" s="64">
        <v>3</v>
      </c>
      <c r="M62" s="43"/>
      <c r="N62" s="43"/>
      <c r="O62" s="60">
        <f t="shared" si="0"/>
        <v>15</v>
      </c>
    </row>
    <row r="63" spans="1:15" ht="27.75" customHeight="1" thickTop="1" thickBot="1" x14ac:dyDescent="0.3">
      <c r="A63" s="61">
        <v>5</v>
      </c>
      <c r="B63" s="315" t="s">
        <v>55</v>
      </c>
      <c r="C63" s="315"/>
      <c r="D63" s="315"/>
      <c r="E63" s="315"/>
      <c r="F63" s="316"/>
      <c r="G63" s="316"/>
      <c r="H63" s="316"/>
      <c r="I63" s="62" t="s">
        <v>53</v>
      </c>
      <c r="J63" s="63">
        <v>7</v>
      </c>
      <c r="K63" s="63">
        <v>5</v>
      </c>
      <c r="L63" s="64">
        <v>5</v>
      </c>
      <c r="M63" s="43"/>
      <c r="N63" s="43"/>
      <c r="O63" s="60">
        <f t="shared" si="0"/>
        <v>17</v>
      </c>
    </row>
    <row r="64" spans="1:15" ht="39.75" customHeight="1" thickTop="1" thickBot="1" x14ac:dyDescent="0.3">
      <c r="A64" s="61">
        <v>6</v>
      </c>
      <c r="B64" s="315" t="s">
        <v>56</v>
      </c>
      <c r="C64" s="315"/>
      <c r="D64" s="315"/>
      <c r="E64" s="315"/>
      <c r="F64" s="316"/>
      <c r="G64" s="316"/>
      <c r="H64" s="316"/>
      <c r="I64" s="62" t="s">
        <v>57</v>
      </c>
      <c r="J64" s="63">
        <v>5</v>
      </c>
      <c r="K64" s="63">
        <v>4</v>
      </c>
      <c r="L64" s="64">
        <v>2.5</v>
      </c>
      <c r="M64" s="43"/>
      <c r="N64" s="43"/>
      <c r="O64" s="60">
        <f t="shared" si="0"/>
        <v>11.5</v>
      </c>
    </row>
    <row r="65" spans="1:15" ht="41.25" customHeight="1" thickTop="1" thickBot="1" x14ac:dyDescent="0.3">
      <c r="A65" s="65">
        <v>7</v>
      </c>
      <c r="B65" s="317" t="s">
        <v>58</v>
      </c>
      <c r="C65" s="317"/>
      <c r="D65" s="317"/>
      <c r="E65" s="317"/>
      <c r="F65" s="318"/>
      <c r="G65" s="318"/>
      <c r="H65" s="318"/>
      <c r="I65" s="66" t="s">
        <v>57</v>
      </c>
      <c r="J65" s="67">
        <v>5</v>
      </c>
      <c r="K65" s="67">
        <v>3</v>
      </c>
      <c r="L65" s="68">
        <v>4</v>
      </c>
      <c r="M65" s="43"/>
      <c r="N65" s="43"/>
      <c r="O65" s="60">
        <f t="shared" si="0"/>
        <v>12</v>
      </c>
    </row>
    <row r="66" spans="1:15" ht="16.5" thickBot="1" x14ac:dyDescent="0.3">
      <c r="A66" s="319" t="s">
        <v>59</v>
      </c>
      <c r="B66" s="320"/>
      <c r="C66" s="320"/>
      <c r="D66" s="320"/>
      <c r="E66" s="320"/>
      <c r="F66" s="320"/>
      <c r="G66" s="320"/>
      <c r="H66" s="320"/>
      <c r="I66" s="321"/>
      <c r="J66" s="69">
        <f>SUM(J59:J65)</f>
        <v>33</v>
      </c>
      <c r="K66" s="70">
        <f>SUM(K59:K65)</f>
        <v>27</v>
      </c>
      <c r="L66" s="71">
        <f>SUM(L59:L65)</f>
        <v>22</v>
      </c>
      <c r="M66" s="72"/>
      <c r="N66" s="43"/>
      <c r="O66" s="73">
        <f>SUM(O59:O65)</f>
        <v>82</v>
      </c>
    </row>
    <row r="67" spans="1:15" ht="19.5" thickTop="1" thickBot="1" x14ac:dyDescent="0.3">
      <c r="A67" s="322" t="s">
        <v>60</v>
      </c>
      <c r="B67" s="323"/>
      <c r="C67" s="323"/>
      <c r="D67" s="323"/>
      <c r="E67" s="323"/>
      <c r="F67" s="323"/>
      <c r="G67" s="323"/>
      <c r="H67" s="323"/>
      <c r="I67" s="323"/>
      <c r="J67" s="324"/>
      <c r="K67" s="324"/>
      <c r="L67" s="325"/>
      <c r="M67" s="7"/>
      <c r="N67" s="74"/>
      <c r="O67" s="75">
        <f>O66/3</f>
        <v>27.333333333333332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3" customHeight="1" thickBot="1" x14ac:dyDescent="0.3">
      <c r="A69" s="307" t="s">
        <v>61</v>
      </c>
      <c r="B69" s="308"/>
      <c r="C69" s="308"/>
      <c r="D69" s="308"/>
      <c r="E69" s="308"/>
      <c r="F69" s="308"/>
      <c r="G69" s="308"/>
      <c r="H69" s="309"/>
      <c r="I69" s="76" t="s">
        <v>44</v>
      </c>
      <c r="J69" s="52" t="s">
        <v>45</v>
      </c>
      <c r="K69" s="181" t="s">
        <v>46</v>
      </c>
      <c r="L69" s="54" t="s">
        <v>47</v>
      </c>
      <c r="M69" s="182"/>
      <c r="N69" s="7"/>
      <c r="O69" s="55" t="s">
        <v>48</v>
      </c>
    </row>
    <row r="70" spans="1:15" ht="17.25" thickTop="1" thickBot="1" x14ac:dyDescent="0.3">
      <c r="A70" s="56">
        <v>1</v>
      </c>
      <c r="B70" s="329" t="s">
        <v>62</v>
      </c>
      <c r="C70" s="329"/>
      <c r="D70" s="329"/>
      <c r="E70" s="329"/>
      <c r="F70" s="313"/>
      <c r="G70" s="313"/>
      <c r="H70" s="313"/>
      <c r="I70" s="77" t="s">
        <v>63</v>
      </c>
      <c r="J70" s="78">
        <v>5</v>
      </c>
      <c r="K70" s="78">
        <v>5</v>
      </c>
      <c r="L70" s="79">
        <v>4</v>
      </c>
      <c r="M70" s="80"/>
      <c r="N70" s="43"/>
      <c r="O70" s="60">
        <f>J70+K70+L70</f>
        <v>14</v>
      </c>
    </row>
    <row r="71" spans="1:15" ht="30.75" customHeight="1" thickTop="1" thickBot="1" x14ac:dyDescent="0.3">
      <c r="A71" s="61">
        <v>2</v>
      </c>
      <c r="B71" s="314" t="s">
        <v>64</v>
      </c>
      <c r="C71" s="314"/>
      <c r="D71" s="314"/>
      <c r="E71" s="314"/>
      <c r="F71" s="316"/>
      <c r="G71" s="316"/>
      <c r="H71" s="316"/>
      <c r="I71" s="81" t="s">
        <v>63</v>
      </c>
      <c r="J71" s="82">
        <v>5</v>
      </c>
      <c r="K71" s="82">
        <v>5</v>
      </c>
      <c r="L71" s="83">
        <v>4</v>
      </c>
      <c r="M71" s="80"/>
      <c r="N71" s="43"/>
      <c r="O71" s="60">
        <f>J71+K71+L71</f>
        <v>14</v>
      </c>
    </row>
    <row r="72" spans="1:15" ht="17.25" thickTop="1" thickBot="1" x14ac:dyDescent="0.3">
      <c r="A72" s="65">
        <v>3</v>
      </c>
      <c r="B72" s="330" t="s">
        <v>65</v>
      </c>
      <c r="C72" s="330"/>
      <c r="D72" s="330"/>
      <c r="E72" s="330"/>
      <c r="F72" s="318"/>
      <c r="G72" s="318"/>
      <c r="H72" s="318"/>
      <c r="I72" s="84" t="s">
        <v>63</v>
      </c>
      <c r="J72" s="85">
        <v>5</v>
      </c>
      <c r="K72" s="85">
        <v>4</v>
      </c>
      <c r="L72" s="86">
        <v>2.5</v>
      </c>
      <c r="M72" s="80"/>
      <c r="N72" s="43"/>
      <c r="O72" s="60">
        <f>J72+K72+L72</f>
        <v>11.5</v>
      </c>
    </row>
    <row r="73" spans="1:15" ht="16.5" thickTop="1" thickBot="1" x14ac:dyDescent="0.3">
      <c r="A73" s="42"/>
      <c r="B73" s="293" t="s">
        <v>66</v>
      </c>
      <c r="C73" s="331"/>
      <c r="D73" s="331"/>
      <c r="E73" s="331"/>
      <c r="F73" s="331"/>
      <c r="G73" s="331"/>
      <c r="H73" s="331"/>
      <c r="I73" s="294"/>
      <c r="J73" s="87">
        <f>SUM(J70:J72)</f>
        <v>15</v>
      </c>
      <c r="K73" s="87">
        <f>SUM(K70:K72)</f>
        <v>14</v>
      </c>
      <c r="L73" s="88">
        <f>SUM(L70:L72)</f>
        <v>10.5</v>
      </c>
      <c r="M73" s="80"/>
      <c r="N73" s="43"/>
      <c r="O73" s="89">
        <f>SUM(O70:O72)</f>
        <v>39.5</v>
      </c>
    </row>
    <row r="74" spans="1:15" ht="19.5" thickTop="1" thickBot="1" x14ac:dyDescent="0.3">
      <c r="A74" s="332" t="s">
        <v>67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4"/>
      <c r="M74" s="80"/>
      <c r="N74" s="43"/>
      <c r="O74" s="75">
        <f>O73/3</f>
        <v>13.166666666666666</v>
      </c>
    </row>
    <row r="75" spans="1:15" ht="19.5" thickTop="1" thickBot="1" x14ac:dyDescent="0.3">
      <c r="A75" s="335"/>
      <c r="B75" s="336"/>
      <c r="C75" s="336"/>
      <c r="D75" s="336"/>
      <c r="E75" s="336"/>
      <c r="F75" s="336"/>
      <c r="G75" s="336"/>
      <c r="H75" s="336"/>
      <c r="I75" s="336"/>
      <c r="J75" s="336"/>
      <c r="K75" s="337"/>
      <c r="L75" s="337"/>
      <c r="M75" s="80"/>
      <c r="N75" s="43"/>
      <c r="O75" s="177"/>
    </row>
    <row r="76" spans="1:15" ht="26.25" thickBot="1" x14ac:dyDescent="0.3">
      <c r="A76" s="338" t="s">
        <v>68</v>
      </c>
      <c r="B76" s="339"/>
      <c r="C76" s="339"/>
      <c r="D76" s="339"/>
      <c r="E76" s="339"/>
      <c r="F76" s="339"/>
      <c r="G76" s="339"/>
      <c r="H76" s="340"/>
      <c r="I76" s="91" t="s">
        <v>44</v>
      </c>
      <c r="J76" s="55" t="s">
        <v>45</v>
      </c>
      <c r="K76" s="182"/>
      <c r="L76" s="182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41" t="s">
        <v>69</v>
      </c>
      <c r="C77" s="341"/>
      <c r="D77" s="341"/>
      <c r="E77" s="341"/>
      <c r="F77" s="342"/>
      <c r="G77" s="343"/>
      <c r="H77" s="344"/>
      <c r="I77" s="94" t="s">
        <v>63</v>
      </c>
      <c r="J77" s="88">
        <v>5</v>
      </c>
      <c r="K77" s="80"/>
      <c r="L77" s="80"/>
      <c r="M77" s="80"/>
      <c r="N77" s="43"/>
      <c r="O77" s="95">
        <f>J77</f>
        <v>5</v>
      </c>
    </row>
    <row r="78" spans="1:15" ht="30.75" customHeight="1" thickBot="1" x14ac:dyDescent="0.3">
      <c r="A78" s="61">
        <v>2</v>
      </c>
      <c r="B78" s="314" t="s">
        <v>70</v>
      </c>
      <c r="C78" s="314"/>
      <c r="D78" s="314"/>
      <c r="E78" s="314"/>
      <c r="F78" s="316"/>
      <c r="G78" s="345"/>
      <c r="H78" s="346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30.75" customHeight="1" thickBot="1" x14ac:dyDescent="0.3">
      <c r="A79" s="65">
        <v>3</v>
      </c>
      <c r="B79" s="330" t="s">
        <v>71</v>
      </c>
      <c r="C79" s="330"/>
      <c r="D79" s="330"/>
      <c r="E79" s="330"/>
      <c r="F79" s="318"/>
      <c r="G79" s="347"/>
      <c r="H79" s="348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49" t="s">
        <v>72</v>
      </c>
      <c r="B80" s="350"/>
      <c r="C80" s="350"/>
      <c r="D80" s="350"/>
      <c r="E80" s="350"/>
      <c r="F80" s="350"/>
      <c r="G80" s="350"/>
      <c r="H80" s="350"/>
      <c r="I80" s="351"/>
      <c r="J80" s="25">
        <f>SUM(J77:J79)</f>
        <v>15</v>
      </c>
      <c r="K80" s="72"/>
      <c r="L80" s="72"/>
      <c r="M80" s="72"/>
      <c r="N80" s="43"/>
      <c r="O80" s="38"/>
    </row>
    <row r="81" spans="1:15" ht="19.5" thickTop="1" thickBot="1" x14ac:dyDescent="0.3">
      <c r="A81" s="326" t="s">
        <v>73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8"/>
      <c r="M81" s="72"/>
      <c r="N81" s="43"/>
      <c r="O81" s="75">
        <f>SUM(O77:O79)</f>
        <v>15</v>
      </c>
    </row>
    <row r="82" spans="1:15" x14ac:dyDescent="0.25">
      <c r="A82" s="44"/>
      <c r="B82" s="7"/>
      <c r="C82" s="7"/>
      <c r="D82" s="7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0" t="s">
        <v>74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7" t="s">
        <v>75</v>
      </c>
      <c r="B86" s="358"/>
      <c r="C86" s="358"/>
      <c r="D86" s="358"/>
      <c r="E86" s="358"/>
      <c r="F86" s="359"/>
      <c r="G86" s="359"/>
      <c r="H86" s="360"/>
      <c r="I86" s="91" t="s">
        <v>44</v>
      </c>
      <c r="J86" s="182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61" t="s">
        <v>76</v>
      </c>
      <c r="C87" s="362"/>
      <c r="D87" s="362"/>
      <c r="E87" s="362"/>
      <c r="F87" s="363"/>
      <c r="G87" s="363"/>
      <c r="H87" s="364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5" t="s">
        <v>78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7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8" t="s">
        <v>79</v>
      </c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7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71" t="s">
        <v>23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3"/>
      <c r="L93" s="109"/>
      <c r="M93" s="109"/>
      <c r="N93" s="110"/>
      <c r="O93" s="111">
        <f>O41</f>
        <v>27.18</v>
      </c>
    </row>
    <row r="94" spans="1:15" ht="18" x14ac:dyDescent="0.25">
      <c r="A94" s="374" t="s">
        <v>80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6"/>
      <c r="L94" s="109"/>
      <c r="M94" s="109"/>
      <c r="N94" s="110"/>
      <c r="O94" s="112">
        <f>O67</f>
        <v>27.333333333333332</v>
      </c>
    </row>
    <row r="95" spans="1:15" ht="18" x14ac:dyDescent="0.25">
      <c r="A95" s="374" t="s">
        <v>81</v>
      </c>
      <c r="B95" s="375"/>
      <c r="C95" s="375"/>
      <c r="D95" s="375"/>
      <c r="E95" s="375"/>
      <c r="F95" s="375"/>
      <c r="G95" s="375"/>
      <c r="H95" s="375"/>
      <c r="I95" s="375"/>
      <c r="J95" s="375"/>
      <c r="K95" s="376"/>
      <c r="L95" s="109"/>
      <c r="M95" s="109"/>
      <c r="N95" s="110"/>
      <c r="O95" s="113">
        <f>O74</f>
        <v>13.166666666666666</v>
      </c>
    </row>
    <row r="96" spans="1:15" ht="18" x14ac:dyDescent="0.25">
      <c r="A96" s="374" t="s">
        <v>82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6"/>
      <c r="L96" s="109"/>
      <c r="M96" s="109"/>
      <c r="N96" s="110"/>
      <c r="O96" s="114">
        <f>O81</f>
        <v>15</v>
      </c>
    </row>
    <row r="97" spans="1:15" ht="18.75" thickBot="1" x14ac:dyDescent="0.3">
      <c r="A97" s="377" t="s">
        <v>83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9"/>
      <c r="L97" s="109"/>
      <c r="M97" s="109"/>
      <c r="N97" s="110"/>
      <c r="O97" s="114">
        <f>O87</f>
        <v>0</v>
      </c>
    </row>
    <row r="98" spans="1:15" ht="24.75" thickTop="1" thickBot="1" x14ac:dyDescent="0.3">
      <c r="A98" s="352" t="s">
        <v>84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  <c r="L98" s="115"/>
      <c r="M98" s="116"/>
      <c r="N98" s="117"/>
      <c r="O98" s="118">
        <f>SUM(O93:O97)</f>
        <v>82.68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L61" sqref="L6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41"/>
      <c r="B1" s="242"/>
      <c r="C1" s="242"/>
      <c r="D1" s="242"/>
      <c r="E1" s="243"/>
      <c r="F1" s="250" t="s">
        <v>9</v>
      </c>
      <c r="G1" s="250"/>
      <c r="H1" s="250"/>
      <c r="I1" s="250"/>
      <c r="J1" s="250"/>
      <c r="K1" s="250"/>
      <c r="L1" s="250"/>
      <c r="M1" s="250"/>
      <c r="N1" s="250"/>
      <c r="O1" s="251"/>
    </row>
    <row r="2" spans="1:17" ht="45" customHeight="1" thickBot="1" x14ac:dyDescent="0.3">
      <c r="A2" s="244"/>
      <c r="B2" s="245"/>
      <c r="C2" s="245"/>
      <c r="D2" s="245"/>
      <c r="E2" s="246"/>
      <c r="F2" s="250" t="s">
        <v>10</v>
      </c>
      <c r="G2" s="250"/>
      <c r="H2" s="250"/>
      <c r="I2" s="250"/>
      <c r="J2" s="250"/>
      <c r="K2" s="250"/>
      <c r="L2" s="250"/>
      <c r="M2" s="250"/>
      <c r="N2" s="250"/>
      <c r="O2" s="251"/>
      <c r="Q2" s="147" t="str">
        <f ca="1">MID(CELL("nombrearchivo",'LEIDY FRANCO'!E10),FIND("]", CELL("nombrearchivo",'LEIDY FRANCO'!E10),1)+1,LEN(CELL("nombrearchivo",'LEIDY FRANCO'!E10))-FIND("]",CELL("nombrearchivo",'LEIDY FRANCO'!E10),1))</f>
        <v>LEIDY FRANCO</v>
      </c>
    </row>
    <row r="3" spans="1:17" ht="19.5" customHeight="1" thickBot="1" x14ac:dyDescent="0.3">
      <c r="A3" s="247"/>
      <c r="B3" s="248"/>
      <c r="C3" s="248"/>
      <c r="D3" s="248"/>
      <c r="E3" s="249"/>
      <c r="F3" s="250" t="s">
        <v>95</v>
      </c>
      <c r="G3" s="250"/>
      <c r="H3" s="250"/>
      <c r="I3" s="250"/>
      <c r="J3" s="250"/>
      <c r="K3" s="250"/>
      <c r="L3" s="250"/>
      <c r="M3" s="250"/>
      <c r="N3" s="250"/>
      <c r="O3" s="251"/>
      <c r="Q3" s="147"/>
    </row>
    <row r="4" spans="1:17" ht="15.75" x14ac:dyDescent="0.25">
      <c r="A4" s="252" t="s">
        <v>11</v>
      </c>
      <c r="B4" s="253"/>
      <c r="C4" s="253"/>
      <c r="D4" s="253"/>
      <c r="E4" s="254" t="str">
        <f>GENERAL!AD$2</f>
        <v>PLANTA</v>
      </c>
      <c r="F4" s="254"/>
      <c r="G4" s="254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57" t="s">
        <v>12</v>
      </c>
      <c r="B5" s="258"/>
      <c r="C5" s="258"/>
      <c r="D5" s="258"/>
      <c r="E5" s="259" t="str">
        <f>GENERAL!A$2</f>
        <v>CS-P-08-3</v>
      </c>
      <c r="F5" s="259"/>
      <c r="G5" s="25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7" t="s">
        <v>13</v>
      </c>
      <c r="B6" s="258"/>
      <c r="C6" s="258"/>
      <c r="D6" s="258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60" t="s">
        <v>14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1:17" ht="15" customHeight="1" x14ac:dyDescent="0.25">
      <c r="A9" s="263" t="s">
        <v>15</v>
      </c>
      <c r="B9" s="264"/>
      <c r="C9" s="267" t="s">
        <v>16</v>
      </c>
      <c r="D9" s="156"/>
      <c r="E9" s="269" t="s">
        <v>17</v>
      </c>
      <c r="F9" s="270"/>
      <c r="G9" s="269" t="s">
        <v>18</v>
      </c>
      <c r="H9" s="270"/>
      <c r="I9" s="272" t="s">
        <v>19</v>
      </c>
      <c r="J9" s="272" t="s">
        <v>20</v>
      </c>
      <c r="K9" s="272" t="s">
        <v>21</v>
      </c>
      <c r="L9" s="274" t="s">
        <v>22</v>
      </c>
      <c r="M9" s="276"/>
      <c r="N9" s="276"/>
      <c r="O9" s="278" t="s">
        <v>23</v>
      </c>
    </row>
    <row r="10" spans="1:17" ht="31.5" customHeight="1" thickBot="1" x14ac:dyDescent="0.3">
      <c r="A10" s="265"/>
      <c r="B10" s="266"/>
      <c r="C10" s="268"/>
      <c r="D10" s="153"/>
      <c r="E10" s="268"/>
      <c r="F10" s="271"/>
      <c r="G10" s="268"/>
      <c r="H10" s="271"/>
      <c r="I10" s="273"/>
      <c r="J10" s="273"/>
      <c r="K10" s="273"/>
      <c r="L10" s="275"/>
      <c r="M10" s="277"/>
      <c r="N10" s="277"/>
      <c r="O10" s="279"/>
    </row>
    <row r="11" spans="1:17" ht="44.25" customHeight="1" thickBot="1" x14ac:dyDescent="0.3">
      <c r="A11" s="299" t="s">
        <v>249</v>
      </c>
      <c r="B11" s="300"/>
      <c r="C11" s="154">
        <f>O15</f>
        <v>4</v>
      </c>
      <c r="D11" s="155"/>
      <c r="E11" s="255">
        <f>O17</f>
        <v>0</v>
      </c>
      <c r="F11" s="256"/>
      <c r="G11" s="255">
        <f>O19</f>
        <v>3</v>
      </c>
      <c r="H11" s="256"/>
      <c r="I11" s="19">
        <f>O21</f>
        <v>0</v>
      </c>
      <c r="J11" s="19">
        <f>O28</f>
        <v>5</v>
      </c>
      <c r="K11" s="19">
        <f>O33</f>
        <v>0</v>
      </c>
      <c r="L11" s="20">
        <f>O38</f>
        <v>1.23</v>
      </c>
      <c r="M11" s="21"/>
      <c r="N11" s="21"/>
      <c r="O11" s="22">
        <f>IF(SUM(C11:L11)&lt;=30,SUM(C11:L11),"EXCEDE LOS 30 PUNTOS")</f>
        <v>13.23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5" t="s">
        <v>25</v>
      </c>
    </row>
    <row r="14" spans="1:17" ht="24" thickBot="1" x14ac:dyDescent="0.3">
      <c r="A14" s="290" t="s">
        <v>26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2"/>
      <c r="N14" s="7"/>
      <c r="O14" s="24"/>
    </row>
    <row r="15" spans="1:17" ht="31.5" customHeight="1" thickBot="1" x14ac:dyDescent="0.3">
      <c r="A15" s="293" t="s">
        <v>27</v>
      </c>
      <c r="B15" s="294"/>
      <c r="C15" s="26"/>
      <c r="D15" s="295" t="s">
        <v>148</v>
      </c>
      <c r="E15" s="296"/>
      <c r="F15" s="296"/>
      <c r="G15" s="296"/>
      <c r="H15" s="296"/>
      <c r="I15" s="296"/>
      <c r="J15" s="296"/>
      <c r="K15" s="296"/>
      <c r="L15" s="296"/>
      <c r="M15" s="29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80" t="s">
        <v>28</v>
      </c>
      <c r="B17" s="281"/>
      <c r="C17" s="7"/>
      <c r="D17" s="32"/>
      <c r="E17" s="298" t="s">
        <v>99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80" t="s">
        <v>29</v>
      </c>
      <c r="B19" s="281"/>
      <c r="C19" s="26"/>
      <c r="D19" s="160"/>
      <c r="E19" s="282" t="s">
        <v>149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80" t="s">
        <v>30</v>
      </c>
      <c r="B21" s="281"/>
      <c r="C21" s="26"/>
      <c r="D21" s="284" t="s">
        <v>99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5" thickBot="1" x14ac:dyDescent="0.3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46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90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2"/>
      <c r="N25" s="7"/>
      <c r="O25" s="38"/>
    </row>
    <row r="26" spans="1:18" ht="105" customHeight="1" thickBot="1" x14ac:dyDescent="0.3">
      <c r="A26" s="293" t="s">
        <v>33</v>
      </c>
      <c r="B26" s="294"/>
      <c r="C26" s="26"/>
      <c r="D26" s="295" t="s">
        <v>250</v>
      </c>
      <c r="E26" s="296"/>
      <c r="F26" s="296"/>
      <c r="G26" s="296"/>
      <c r="H26" s="296"/>
      <c r="I26" s="296"/>
      <c r="J26" s="296"/>
      <c r="K26" s="296"/>
      <c r="L26" s="296"/>
      <c r="M26" s="297"/>
      <c r="N26" s="27"/>
      <c r="O26" s="28">
        <f>5</f>
        <v>5</v>
      </c>
      <c r="Q26" s="41"/>
      <c r="R26" s="41"/>
    </row>
    <row r="27" spans="1:18" ht="16.5" thickBot="1" x14ac:dyDescent="0.3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61"/>
      <c r="O28" s="146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90" t="s">
        <v>35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2"/>
      <c r="N30" s="43"/>
      <c r="O30" s="38"/>
    </row>
    <row r="31" spans="1:18" ht="104.25" customHeight="1" thickBot="1" x14ac:dyDescent="0.3">
      <c r="A31" s="293" t="s">
        <v>36</v>
      </c>
      <c r="B31" s="294"/>
      <c r="C31" s="26"/>
      <c r="D31" s="295" t="s">
        <v>99</v>
      </c>
      <c r="E31" s="296"/>
      <c r="F31" s="296"/>
      <c r="G31" s="296"/>
      <c r="H31" s="296"/>
      <c r="I31" s="296"/>
      <c r="J31" s="296"/>
      <c r="K31" s="296"/>
      <c r="L31" s="296"/>
      <c r="M31" s="297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61"/>
      <c r="O33" s="146">
        <f>+O31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90" t="s">
        <v>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2"/>
      <c r="N35" s="7"/>
      <c r="O35" s="38"/>
    </row>
    <row r="36" spans="1:15" ht="105" customHeight="1" thickBot="1" x14ac:dyDescent="0.3">
      <c r="A36" s="280" t="s">
        <v>39</v>
      </c>
      <c r="B36" s="281"/>
      <c r="C36" s="26"/>
      <c r="D36" s="295" t="s">
        <v>261</v>
      </c>
      <c r="E36" s="296"/>
      <c r="F36" s="296"/>
      <c r="G36" s="296"/>
      <c r="H36" s="296"/>
      <c r="I36" s="296"/>
      <c r="J36" s="296"/>
      <c r="K36" s="296"/>
      <c r="L36" s="296"/>
      <c r="M36" s="297"/>
      <c r="N36" s="27"/>
      <c r="O36" s="28">
        <v>1.23</v>
      </c>
    </row>
    <row r="37" spans="1:15" ht="16.5" thickBot="1" x14ac:dyDescent="0.3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61"/>
      <c r="O38" s="146">
        <f>IF(O36&lt;=10,O36,"EXCEDE LOS 10 PUNTOS PERMITIDOS")</f>
        <v>1.23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6"/>
      <c r="O41" s="47">
        <f>IF((O23+O28+O33+O38)&lt;=30,(O23+O28+O33+O38),"ERROR EXCEDE LOS 30 PUNTOS")</f>
        <v>13.23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60" t="s">
        <v>42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5.25" customHeight="1" thickBot="1" x14ac:dyDescent="0.3">
      <c r="A58" s="307" t="s">
        <v>43</v>
      </c>
      <c r="B58" s="308"/>
      <c r="C58" s="308"/>
      <c r="D58" s="308"/>
      <c r="E58" s="308"/>
      <c r="F58" s="310"/>
      <c r="G58" s="310"/>
      <c r="H58" s="311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12" t="s">
        <v>49</v>
      </c>
      <c r="C59" s="312"/>
      <c r="D59" s="312"/>
      <c r="E59" s="312"/>
      <c r="F59" s="313"/>
      <c r="G59" s="313"/>
      <c r="H59" s="313"/>
      <c r="I59" s="57" t="s">
        <v>50</v>
      </c>
      <c r="J59" s="58">
        <v>2</v>
      </c>
      <c r="K59" s="58">
        <v>1</v>
      </c>
      <c r="L59" s="59">
        <v>1</v>
      </c>
      <c r="M59" s="43"/>
      <c r="N59" s="43"/>
      <c r="O59" s="60">
        <f>J59+K59+L59</f>
        <v>4</v>
      </c>
    </row>
    <row r="60" spans="1:15" ht="16.5" thickTop="1" thickBot="1" x14ac:dyDescent="0.3">
      <c r="A60" s="61">
        <v>2</v>
      </c>
      <c r="B60" s="314" t="s">
        <v>51</v>
      </c>
      <c r="C60" s="315"/>
      <c r="D60" s="315"/>
      <c r="E60" s="315"/>
      <c r="F60" s="316"/>
      <c r="G60" s="316"/>
      <c r="H60" s="316"/>
      <c r="I60" s="62" t="s">
        <v>50</v>
      </c>
      <c r="J60" s="63">
        <v>2</v>
      </c>
      <c r="K60" s="63">
        <v>1</v>
      </c>
      <c r="L60" s="64">
        <v>2</v>
      </c>
      <c r="M60" s="43"/>
      <c r="N60" s="43"/>
      <c r="O60" s="60">
        <f t="shared" ref="O60:O65" si="0">J60+K60+L60</f>
        <v>5</v>
      </c>
    </row>
    <row r="61" spans="1:15" ht="40.5" customHeight="1" thickTop="1" thickBot="1" x14ac:dyDescent="0.3">
      <c r="A61" s="61">
        <v>3</v>
      </c>
      <c r="B61" s="315" t="s">
        <v>52</v>
      </c>
      <c r="C61" s="315"/>
      <c r="D61" s="315"/>
      <c r="E61" s="315"/>
      <c r="F61" s="316"/>
      <c r="G61" s="316"/>
      <c r="H61" s="316"/>
      <c r="I61" s="62" t="s">
        <v>53</v>
      </c>
      <c r="J61" s="63">
        <v>7</v>
      </c>
      <c r="K61" s="63">
        <v>6</v>
      </c>
      <c r="L61" s="64">
        <v>1</v>
      </c>
      <c r="M61" s="43"/>
      <c r="N61" s="43"/>
      <c r="O61" s="60">
        <f t="shared" si="0"/>
        <v>14</v>
      </c>
    </row>
    <row r="62" spans="1:15" ht="44.25" customHeight="1" thickTop="1" thickBot="1" x14ac:dyDescent="0.3">
      <c r="A62" s="61">
        <v>4</v>
      </c>
      <c r="B62" s="315" t="s">
        <v>54</v>
      </c>
      <c r="C62" s="315"/>
      <c r="D62" s="315"/>
      <c r="E62" s="315"/>
      <c r="F62" s="316"/>
      <c r="G62" s="316"/>
      <c r="H62" s="316"/>
      <c r="I62" s="62" t="s">
        <v>53</v>
      </c>
      <c r="J62" s="63">
        <v>5</v>
      </c>
      <c r="K62" s="63">
        <v>7</v>
      </c>
      <c r="L62" s="64">
        <v>2</v>
      </c>
      <c r="M62" s="43"/>
      <c r="N62" s="43"/>
      <c r="O62" s="60">
        <f t="shared" si="0"/>
        <v>14</v>
      </c>
    </row>
    <row r="63" spans="1:15" ht="30.75" customHeight="1" thickTop="1" thickBot="1" x14ac:dyDescent="0.3">
      <c r="A63" s="61">
        <v>5</v>
      </c>
      <c r="B63" s="315" t="s">
        <v>55</v>
      </c>
      <c r="C63" s="315"/>
      <c r="D63" s="315"/>
      <c r="E63" s="315"/>
      <c r="F63" s="316"/>
      <c r="G63" s="316"/>
      <c r="H63" s="316"/>
      <c r="I63" s="62" t="s">
        <v>53</v>
      </c>
      <c r="J63" s="63">
        <v>5</v>
      </c>
      <c r="K63" s="63">
        <v>4</v>
      </c>
      <c r="L63" s="64">
        <v>2</v>
      </c>
      <c r="M63" s="43"/>
      <c r="N63" s="43"/>
      <c r="O63" s="60">
        <f t="shared" si="0"/>
        <v>11</v>
      </c>
    </row>
    <row r="64" spans="1:15" ht="39.75" customHeight="1" thickTop="1" thickBot="1" x14ac:dyDescent="0.3">
      <c r="A64" s="61">
        <v>6</v>
      </c>
      <c r="B64" s="315" t="s">
        <v>56</v>
      </c>
      <c r="C64" s="315"/>
      <c r="D64" s="315"/>
      <c r="E64" s="315"/>
      <c r="F64" s="316"/>
      <c r="G64" s="316"/>
      <c r="H64" s="316"/>
      <c r="I64" s="62" t="s">
        <v>57</v>
      </c>
      <c r="J64" s="63">
        <v>4</v>
      </c>
      <c r="K64" s="63">
        <v>3</v>
      </c>
      <c r="L64" s="64">
        <v>2</v>
      </c>
      <c r="M64" s="43"/>
      <c r="N64" s="43"/>
      <c r="O64" s="60">
        <f t="shared" si="0"/>
        <v>9</v>
      </c>
    </row>
    <row r="65" spans="1:15" ht="39" customHeight="1" thickTop="1" thickBot="1" x14ac:dyDescent="0.3">
      <c r="A65" s="65">
        <v>7</v>
      </c>
      <c r="B65" s="317" t="s">
        <v>58</v>
      </c>
      <c r="C65" s="317"/>
      <c r="D65" s="317"/>
      <c r="E65" s="317"/>
      <c r="F65" s="318"/>
      <c r="G65" s="318"/>
      <c r="H65" s="318"/>
      <c r="I65" s="66" t="s">
        <v>57</v>
      </c>
      <c r="J65" s="67">
        <v>4</v>
      </c>
      <c r="K65" s="67">
        <v>3</v>
      </c>
      <c r="L65" s="68">
        <v>2</v>
      </c>
      <c r="M65" s="43"/>
      <c r="N65" s="43"/>
      <c r="O65" s="60">
        <f t="shared" si="0"/>
        <v>9</v>
      </c>
    </row>
    <row r="66" spans="1:15" ht="16.5" thickBot="1" x14ac:dyDescent="0.3">
      <c r="A66" s="319" t="s">
        <v>59</v>
      </c>
      <c r="B66" s="320"/>
      <c r="C66" s="320"/>
      <c r="D66" s="320"/>
      <c r="E66" s="320"/>
      <c r="F66" s="320"/>
      <c r="G66" s="320"/>
      <c r="H66" s="320"/>
      <c r="I66" s="321"/>
      <c r="J66" s="69">
        <f>SUM(J59:J65)</f>
        <v>29</v>
      </c>
      <c r="K66" s="70">
        <f>SUM(K59:K65)</f>
        <v>25</v>
      </c>
      <c r="L66" s="71">
        <f>SUM(L59:L65)</f>
        <v>12</v>
      </c>
      <c r="M66" s="72"/>
      <c r="N66" s="43"/>
      <c r="O66" s="73">
        <f>SUM(O59:O65)</f>
        <v>66</v>
      </c>
    </row>
    <row r="67" spans="1:15" ht="19.5" thickTop="1" thickBot="1" x14ac:dyDescent="0.3">
      <c r="A67" s="322" t="s">
        <v>60</v>
      </c>
      <c r="B67" s="323"/>
      <c r="C67" s="323"/>
      <c r="D67" s="323"/>
      <c r="E67" s="323"/>
      <c r="F67" s="323"/>
      <c r="G67" s="323"/>
      <c r="H67" s="323"/>
      <c r="I67" s="323"/>
      <c r="J67" s="324"/>
      <c r="K67" s="324"/>
      <c r="L67" s="325"/>
      <c r="M67" s="7"/>
      <c r="N67" s="74"/>
      <c r="O67" s="75">
        <f>O66/3</f>
        <v>22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8.25" customHeight="1" thickBot="1" x14ac:dyDescent="0.3">
      <c r="A69" s="307" t="s">
        <v>61</v>
      </c>
      <c r="B69" s="308"/>
      <c r="C69" s="308"/>
      <c r="D69" s="308"/>
      <c r="E69" s="308"/>
      <c r="F69" s="308"/>
      <c r="G69" s="308"/>
      <c r="H69" s="309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7.25" thickTop="1" thickBot="1" x14ac:dyDescent="0.3">
      <c r="A70" s="56">
        <v>1</v>
      </c>
      <c r="B70" s="329" t="s">
        <v>62</v>
      </c>
      <c r="C70" s="329"/>
      <c r="D70" s="329"/>
      <c r="E70" s="329"/>
      <c r="F70" s="313"/>
      <c r="G70" s="313"/>
      <c r="H70" s="313"/>
      <c r="I70" s="77" t="s">
        <v>63</v>
      </c>
      <c r="J70" s="78">
        <v>5</v>
      </c>
      <c r="K70" s="78">
        <v>5</v>
      </c>
      <c r="L70" s="79">
        <v>4</v>
      </c>
      <c r="M70" s="80"/>
      <c r="N70" s="43"/>
      <c r="O70" s="60">
        <f>J70+K70+L70</f>
        <v>14</v>
      </c>
    </row>
    <row r="71" spans="1:15" ht="30" customHeight="1" thickTop="1" thickBot="1" x14ac:dyDescent="0.3">
      <c r="A71" s="61">
        <v>2</v>
      </c>
      <c r="B71" s="314" t="s">
        <v>64</v>
      </c>
      <c r="C71" s="314"/>
      <c r="D71" s="314"/>
      <c r="E71" s="314"/>
      <c r="F71" s="316"/>
      <c r="G71" s="316"/>
      <c r="H71" s="316"/>
      <c r="I71" s="81" t="s">
        <v>63</v>
      </c>
      <c r="J71" s="82">
        <v>4</v>
      </c>
      <c r="K71" s="82">
        <v>4</v>
      </c>
      <c r="L71" s="83">
        <v>3</v>
      </c>
      <c r="M71" s="80"/>
      <c r="N71" s="43"/>
      <c r="O71" s="60">
        <f>J71+K71+L71</f>
        <v>11</v>
      </c>
    </row>
    <row r="72" spans="1:15" ht="17.25" thickTop="1" thickBot="1" x14ac:dyDescent="0.3">
      <c r="A72" s="65">
        <v>3</v>
      </c>
      <c r="B72" s="330" t="s">
        <v>65</v>
      </c>
      <c r="C72" s="330"/>
      <c r="D72" s="330"/>
      <c r="E72" s="330"/>
      <c r="F72" s="318"/>
      <c r="G72" s="318"/>
      <c r="H72" s="318"/>
      <c r="I72" s="84" t="s">
        <v>63</v>
      </c>
      <c r="J72" s="85">
        <v>5</v>
      </c>
      <c r="K72" s="85">
        <v>4</v>
      </c>
      <c r="L72" s="86">
        <v>1.5</v>
      </c>
      <c r="M72" s="80"/>
      <c r="N72" s="43"/>
      <c r="O72" s="60">
        <f>J72+K72+L72</f>
        <v>10.5</v>
      </c>
    </row>
    <row r="73" spans="1:15" ht="16.5" thickTop="1" thickBot="1" x14ac:dyDescent="0.3">
      <c r="A73" s="42"/>
      <c r="B73" s="293" t="s">
        <v>66</v>
      </c>
      <c r="C73" s="331"/>
      <c r="D73" s="331"/>
      <c r="E73" s="331"/>
      <c r="F73" s="331"/>
      <c r="G73" s="331"/>
      <c r="H73" s="331"/>
      <c r="I73" s="294"/>
      <c r="J73" s="87">
        <f>SUM(J70:J72)</f>
        <v>14</v>
      </c>
      <c r="K73" s="87">
        <f>SUM(K70:K72)</f>
        <v>13</v>
      </c>
      <c r="L73" s="88">
        <f>SUM(L70:L72)</f>
        <v>8.5</v>
      </c>
      <c r="M73" s="80"/>
      <c r="N73" s="43"/>
      <c r="O73" s="89">
        <f>SUM(O70:O72)</f>
        <v>35.5</v>
      </c>
    </row>
    <row r="74" spans="1:15" ht="19.5" thickTop="1" thickBot="1" x14ac:dyDescent="0.3">
      <c r="A74" s="332" t="s">
        <v>67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4"/>
      <c r="M74" s="80"/>
      <c r="N74" s="43"/>
      <c r="O74" s="75">
        <f>O73/3</f>
        <v>11.833333333333334</v>
      </c>
    </row>
    <row r="75" spans="1:15" ht="19.5" thickTop="1" thickBot="1" x14ac:dyDescent="0.3">
      <c r="A75" s="335"/>
      <c r="B75" s="336"/>
      <c r="C75" s="336"/>
      <c r="D75" s="336"/>
      <c r="E75" s="336"/>
      <c r="F75" s="336"/>
      <c r="G75" s="336"/>
      <c r="H75" s="336"/>
      <c r="I75" s="336"/>
      <c r="J75" s="336"/>
      <c r="K75" s="337"/>
      <c r="L75" s="337"/>
      <c r="M75" s="80"/>
      <c r="N75" s="43"/>
      <c r="O75" s="159"/>
    </row>
    <row r="76" spans="1:15" ht="36.75" customHeight="1" thickBot="1" x14ac:dyDescent="0.3">
      <c r="A76" s="338" t="s">
        <v>68</v>
      </c>
      <c r="B76" s="339"/>
      <c r="C76" s="339"/>
      <c r="D76" s="339"/>
      <c r="E76" s="339"/>
      <c r="F76" s="339"/>
      <c r="G76" s="339"/>
      <c r="H76" s="340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42" customHeight="1" thickBot="1" x14ac:dyDescent="0.3">
      <c r="A77" s="93">
        <v>1</v>
      </c>
      <c r="B77" s="341" t="s">
        <v>69</v>
      </c>
      <c r="C77" s="341"/>
      <c r="D77" s="341"/>
      <c r="E77" s="341"/>
      <c r="F77" s="342"/>
      <c r="G77" s="343"/>
      <c r="H77" s="344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32.25" customHeight="1" thickBot="1" x14ac:dyDescent="0.3">
      <c r="A78" s="61">
        <v>2</v>
      </c>
      <c r="B78" s="314" t="s">
        <v>70</v>
      </c>
      <c r="C78" s="314"/>
      <c r="D78" s="314"/>
      <c r="E78" s="314"/>
      <c r="F78" s="316"/>
      <c r="G78" s="345"/>
      <c r="H78" s="346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0.75" customHeight="1" thickBot="1" x14ac:dyDescent="0.3">
      <c r="A79" s="65">
        <v>3</v>
      </c>
      <c r="B79" s="330" t="s">
        <v>71</v>
      </c>
      <c r="C79" s="330"/>
      <c r="D79" s="330"/>
      <c r="E79" s="330"/>
      <c r="F79" s="318"/>
      <c r="G79" s="347"/>
      <c r="H79" s="348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49" t="s">
        <v>72</v>
      </c>
      <c r="B80" s="350"/>
      <c r="C80" s="350"/>
      <c r="D80" s="350"/>
      <c r="E80" s="350"/>
      <c r="F80" s="350"/>
      <c r="G80" s="350"/>
      <c r="H80" s="350"/>
      <c r="I80" s="351"/>
      <c r="J80" s="25">
        <f>SUM(J77:J79)</f>
        <v>12</v>
      </c>
      <c r="K80" s="72"/>
      <c r="L80" s="72"/>
      <c r="M80" s="72"/>
      <c r="N80" s="43"/>
      <c r="O80" s="38"/>
    </row>
    <row r="81" spans="1:15" ht="19.5" thickTop="1" thickBot="1" x14ac:dyDescent="0.3">
      <c r="A81" s="326" t="s">
        <v>73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8"/>
      <c r="M81" s="72"/>
      <c r="N81" s="43"/>
      <c r="O81" s="75">
        <f>SUM(O77:O79)</f>
        <v>12</v>
      </c>
    </row>
    <row r="82" spans="1:15" x14ac:dyDescent="0.25">
      <c r="A82" s="44"/>
      <c r="B82" s="7"/>
      <c r="C82" s="7"/>
      <c r="D82" s="7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60" t="s">
        <v>74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7" t="s">
        <v>75</v>
      </c>
      <c r="B86" s="358"/>
      <c r="C86" s="358"/>
      <c r="D86" s="358"/>
      <c r="E86" s="358"/>
      <c r="F86" s="359"/>
      <c r="G86" s="359"/>
      <c r="H86" s="360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61" t="s">
        <v>76</v>
      </c>
      <c r="C87" s="362"/>
      <c r="D87" s="362"/>
      <c r="E87" s="362"/>
      <c r="F87" s="363"/>
      <c r="G87" s="363"/>
      <c r="H87" s="364"/>
      <c r="I87" s="101" t="s">
        <v>77</v>
      </c>
      <c r="J87" s="102"/>
      <c r="K87" s="49"/>
      <c r="L87" s="49"/>
      <c r="M87" s="49"/>
      <c r="N87" s="43"/>
      <c r="O87" s="103">
        <v>3.4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5" t="s">
        <v>78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7"/>
      <c r="L89" s="102"/>
      <c r="M89" s="7"/>
      <c r="N89" s="107"/>
      <c r="O89" s="108">
        <f>O87</f>
        <v>3.4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8" t="s">
        <v>79</v>
      </c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7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71" t="s">
        <v>23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3"/>
      <c r="L93" s="109"/>
      <c r="M93" s="109"/>
      <c r="N93" s="110"/>
      <c r="O93" s="111">
        <f>O41</f>
        <v>13.23</v>
      </c>
    </row>
    <row r="94" spans="1:15" ht="18" x14ac:dyDescent="0.25">
      <c r="A94" s="374" t="s">
        <v>80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6"/>
      <c r="L94" s="109"/>
      <c r="M94" s="109"/>
      <c r="N94" s="110"/>
      <c r="O94" s="112">
        <f>O67</f>
        <v>22</v>
      </c>
    </row>
    <row r="95" spans="1:15" ht="18" x14ac:dyDescent="0.25">
      <c r="A95" s="374" t="s">
        <v>81</v>
      </c>
      <c r="B95" s="375"/>
      <c r="C95" s="375"/>
      <c r="D95" s="375"/>
      <c r="E95" s="375"/>
      <c r="F95" s="375"/>
      <c r="G95" s="375"/>
      <c r="H95" s="375"/>
      <c r="I95" s="375"/>
      <c r="J95" s="375"/>
      <c r="K95" s="376"/>
      <c r="L95" s="109"/>
      <c r="M95" s="109"/>
      <c r="N95" s="110"/>
      <c r="O95" s="113">
        <f>O74</f>
        <v>11.833333333333334</v>
      </c>
    </row>
    <row r="96" spans="1:15" ht="18" x14ac:dyDescent="0.25">
      <c r="A96" s="374" t="s">
        <v>82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6"/>
      <c r="L96" s="109"/>
      <c r="M96" s="109"/>
      <c r="N96" s="110"/>
      <c r="O96" s="114">
        <f>O81</f>
        <v>12</v>
      </c>
    </row>
    <row r="97" spans="1:15" ht="18.75" thickBot="1" x14ac:dyDescent="0.3">
      <c r="A97" s="377" t="s">
        <v>83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9"/>
      <c r="L97" s="109"/>
      <c r="M97" s="109"/>
      <c r="N97" s="110"/>
      <c r="O97" s="114">
        <f>O87</f>
        <v>3.4</v>
      </c>
    </row>
    <row r="98" spans="1:15" ht="24.75" thickTop="1" thickBot="1" x14ac:dyDescent="0.3">
      <c r="A98" s="352" t="s">
        <v>84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  <c r="L98" s="115"/>
      <c r="M98" s="116"/>
      <c r="N98" s="117"/>
      <c r="O98" s="118">
        <f>SUM(O93:O97)</f>
        <v>62.463333333333338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RESULTADOS</vt:lpstr>
      <vt:lpstr>GENERAL</vt:lpstr>
      <vt:lpstr>MARCO AVILA</vt:lpstr>
      <vt:lpstr>DUVERNEY GAVIRIA</vt:lpstr>
      <vt:lpstr>JORGE HERNANDEZ</vt:lpstr>
      <vt:lpstr>LEIDY FRANCO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2015-06-23T01:45:19Z</dcterms:modified>
</cp:coreProperties>
</file>