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9. CIENCIAS HUMANAS Y ARTES\"/>
    </mc:Choice>
  </mc:AlternateContent>
  <workbookProtection workbookPassword="D6E2" lockStructure="1"/>
  <bookViews>
    <workbookView xWindow="0" yWindow="0" windowWidth="12810" windowHeight="12435" tabRatio="500" firstSheet="1" activeTab="1"/>
  </bookViews>
  <sheets>
    <sheet name="GENERAL" sheetId="1" state="hidden" r:id="rId1"/>
    <sheet name="RESULTADOS " sheetId="7" r:id="rId2"/>
    <sheet name="FERRO BEDOYA CAMILO ALEJANDRO" sheetId="6" r:id="rId3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7" l="1"/>
  <c r="K9" i="7"/>
  <c r="K10" i="7"/>
  <c r="J7" i="7" l="1"/>
  <c r="I7" i="7"/>
  <c r="H7" i="7"/>
  <c r="G7" i="7"/>
  <c r="F7" i="7"/>
  <c r="K7" i="7" l="1"/>
  <c r="O97" i="6" l="1"/>
  <c r="O89" i="6"/>
  <c r="J80" i="6"/>
  <c r="O79" i="6"/>
  <c r="O78" i="6"/>
  <c r="O77" i="6"/>
  <c r="L73" i="6"/>
  <c r="K73" i="6"/>
  <c r="J73" i="6"/>
  <c r="O72" i="6"/>
  <c r="O71" i="6"/>
  <c r="O70" i="6"/>
  <c r="L66" i="6"/>
  <c r="K66" i="6"/>
  <c r="J66" i="6"/>
  <c r="O65" i="6"/>
  <c r="O64" i="6"/>
  <c r="O63" i="6"/>
  <c r="O62" i="6"/>
  <c r="O61" i="6"/>
  <c r="O60" i="6"/>
  <c r="O59" i="6"/>
  <c r="O38" i="6"/>
  <c r="L11" i="6" s="1"/>
  <c r="O33" i="6"/>
  <c r="K11" i="6" s="1"/>
  <c r="O28" i="6"/>
  <c r="O23" i="6"/>
  <c r="J11" i="6"/>
  <c r="I11" i="6"/>
  <c r="G11" i="6"/>
  <c r="E11" i="6"/>
  <c r="C11" i="6"/>
  <c r="E6" i="6"/>
  <c r="E5" i="6"/>
  <c r="Q2" i="6"/>
  <c r="O73" i="6" l="1"/>
  <c r="O74" i="6" s="1"/>
  <c r="O95" i="6" s="1"/>
  <c r="O66" i="6"/>
  <c r="O67" i="6" s="1"/>
  <c r="O94" i="6" s="1"/>
  <c r="O81" i="6"/>
  <c r="O96" i="6" s="1"/>
  <c r="O41" i="6"/>
  <c r="O93" i="6" s="1"/>
  <c r="O11" i="6"/>
  <c r="O98" i="6" l="1"/>
  <c r="AC2" i="1" l="1"/>
  <c r="E4" i="6" l="1"/>
  <c r="AC1" i="1"/>
</calcChain>
</file>

<file path=xl/sharedStrings.xml><?xml version="1.0" encoding="utf-8"?>
<sst xmlns="http://schemas.openxmlformats.org/spreadsheetml/2006/main" count="246" uniqueCount="191">
  <si>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</si>
  <si>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</si>
  <si>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</si>
  <si>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</si>
  <si>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</si>
  <si>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</si>
  <si>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</si>
  <si>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</si>
  <si>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</si>
  <si>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</si>
  <si>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</si>
  <si>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</si>
  <si>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</si>
  <si>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</si>
  <si>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</si>
  <si>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</si>
  <si>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</si>
  <si>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</si>
  <si>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</si>
  <si>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</si>
  <si>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</si>
  <si>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</si>
  <si>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</si>
  <si>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</si>
  <si>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</si>
  <si>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</si>
  <si>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</si>
  <si>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</si>
  <si>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</si>
  <si>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</si>
  <si>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</si>
  <si>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</si>
  <si>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</si>
  <si>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</si>
  <si>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</si>
  <si>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</si>
  <si>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</si>
  <si>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</si>
  <si>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</si>
  <si>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</si>
  <si>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</si>
  <si>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</si>
  <si>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</si>
  <si>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</si>
  <si>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</si>
  <si>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</si>
  <si>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</si>
  <si>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</si>
  <si>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</si>
  <si>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</si>
  <si>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</si>
  <si>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</si>
  <si>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</si>
  <si>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</si>
  <si>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</si>
  <si>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</si>
  <si>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</si>
  <si>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</si>
  <si>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</si>
  <si>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</si>
  <si>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</si>
  <si>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</si>
  <si>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</si>
  <si>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</si>
  <si>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</si>
  <si>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</si>
  <si>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</si>
  <si>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</si>
  <si>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</si>
  <si>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</si>
  <si>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</si>
  <si>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</si>
  <si>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</si>
  <si>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</si>
  <si>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</si>
  <si>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</si>
  <si>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</si>
  <si>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</si>
  <si>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</si>
  <si>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</si>
  <si>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</si>
  <si>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</si>
  <si>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</si>
  <si>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</si>
  <si>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</si>
  <si>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</si>
  <si>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</si>
  <si>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</si>
  <si>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</si>
  <si>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</si>
  <si>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</si>
  <si>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</si>
  <si>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</si>
  <si>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</si>
  <si>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</si>
  <si>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</si>
  <si>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</si>
  <si>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</si>
  <si>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</si>
  <si>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</si>
  <si>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FÍSICO</t>
  </si>
  <si>
    <t>IBAGUÉ</t>
  </si>
  <si>
    <t>CHA-P-09-2</t>
  </si>
  <si>
    <t>CIENCIAS HUMANAS Y ARTES</t>
  </si>
  <si>
    <t>ARISTIZABAL RODRIGUEZ</t>
  </si>
  <si>
    <t>ERICK FERNANDO</t>
  </si>
  <si>
    <t>3132750696
2663312</t>
  </si>
  <si>
    <t>efaristizabalr@ut.edu.co</t>
  </si>
  <si>
    <t>CALLE 44 A No 5-75 APARTAMENTO 108. EDIFICIOABEDULES. BARRIOPIEDRAPINTADA ALTA</t>
  </si>
  <si>
    <t>ABOGADO - UNIVERSIDAD COOPERATIVA DE COLOMBIA - IBAGUÉ - 15/12/2009</t>
  </si>
  <si>
    <t>ESPECIALISTA EN SEGURIDAD SOCIAL - UNIVERSIDAD EXTERNADO DE COLOMBIA - BOGOTÁ - 03/06/2011</t>
  </si>
  <si>
    <t>MÁSTER UNIVERSITARIO EN DERECHO PRIVADO - UNIVERSIDAD COMPLUTENSE DE MADRID - ESPAÑA - 23/01/2013</t>
  </si>
  <si>
    <t>ZARTA MARTINEZ</t>
  </si>
  <si>
    <t>DIEGO FERNANDO</t>
  </si>
  <si>
    <t>3153368220
2682688</t>
  </si>
  <si>
    <t>dzm23@hotmail.com</t>
  </si>
  <si>
    <t xml:space="preserve">CARRERA 5 No 68-16 NIZA NORTE </t>
  </si>
  <si>
    <t>ABOGADO - UNIVERSIDAD COOPERATIVA DE COLOMBIA - IBAGUÉ - 15/03/2005</t>
  </si>
  <si>
    <t>ESPECIALISTA EN CIENCIAS ADMINISTRATIVAS Y CONSTITUCIONALES - UNIVERSIDAD CATOLICA DE COLOMBIA - IBAGUÉ - 08/05/2010</t>
  </si>
  <si>
    <t>MAGISTER EN ADMINISTRACION DE EMPRESAS CON ESPECIALIDAD EN GESTIÓN  DE LA CALIDAD, SEGURIDAD Y MEDIO AMBIENTE - UNIVERSIDAD DEL MAR (CHILE) - CHILE - 17/07/2013</t>
  </si>
  <si>
    <t>BELTRAN VASQUEZ</t>
  </si>
  <si>
    <t>DIANA CAROLINA</t>
  </si>
  <si>
    <t>3002241661
2662029</t>
  </si>
  <si>
    <t>dianabeltranv@gmail.com</t>
  </si>
  <si>
    <t>CRA 7a N 65a-02 APTO 202 EDIFICIO TORRELADERA</t>
  </si>
  <si>
    <t>ABOGADO - UNIVERSIDAD IBAGUÉ - IBAGUÉ - 30/10/2007</t>
  </si>
  <si>
    <t>ESPECIALISTA EN DERECHO PENAL - UNIVERSIDAD DE IBAGUÉ - IBAGUÉ - 09/11/2007
ESPECIALISTA EN DERECHO PENAL ECONÓMICO - UNIVERSIDAD DE CASTILLA LA MANCHA (ESPAÑA) - IBAGUÉ - 15/04/2008</t>
  </si>
  <si>
    <t>CANDIDATA MAGISTER DERECHO COMERCIAL - UNIVERSIDAD EXTERNADO DE COLOMBIA - BOGOTÁ - NO GRADUADA</t>
  </si>
  <si>
    <t>SUAREZ GAVIRIA</t>
  </si>
  <si>
    <t>JENNY ALEXANDRA</t>
  </si>
  <si>
    <t>3157673094
2782048</t>
  </si>
  <si>
    <t>jennyalexandrasuarez@gmail.com</t>
  </si>
  <si>
    <t>CR 7 No 8-39 APARTAMENTO 701 BARRIO BELÉN</t>
  </si>
  <si>
    <t>ABOGADO - UNIVERSIDAD COOPERATIVA DE COLOMBIA - IBAGUÉ - 26/07/2006</t>
  </si>
  <si>
    <t>ESPECIALISTA EN DERECHO ADMINISTRATIVO - BOGOTÁ - 24/03/2009</t>
  </si>
  <si>
    <t>PEÑA OCAMPO</t>
  </si>
  <si>
    <t>JHON JAIRO</t>
  </si>
  <si>
    <t>310292108
2642198</t>
  </si>
  <si>
    <t>jhonja19@gmail.com</t>
  </si>
  <si>
    <t>CARRERA 4 NUMERO 48-60 B/ PIEDRA PINTADA PARTE ALTA</t>
  </si>
  <si>
    <t>ABOGADO - UNIVERSIDAD COOPERATIVA DE COLOMBIA - IBAGUÉ - 14/03/2003</t>
  </si>
  <si>
    <t xml:space="preserve">ESPECIALISTA EN DERECHO ADMINISTRATIVO - UNIVERSIDAD DEL ROSARIO - BOGOTÁ - 18/11/2005
ESPECIALISTA EN DERECHO PROBATORIO - UNIVERSIDAD CATÓLICA DE COLOMBIA - IBAGUÉ - 09/05/2009
ESPECIALISTA EN DERECHO DEL TRABAJO - UNIVERSIDAD NACIONAL DE COLOMBIA - BOGOTÁ - 18/08/2011 </t>
  </si>
  <si>
    <t>MAGISTER EN DERECHO CON ÉNFASIS EN RESPOSABILIDAD CONTRACTUAL Y EXTRACONTRACTUAL CIVIL Y DEL ESTADO - UNIVERSIDAD EXTERNADO DE COLOMBIA - BOGOTÁ - 27/01/2015</t>
  </si>
  <si>
    <t>FERRO BEDOYA</t>
  </si>
  <si>
    <t>CAMILO ALEJANDRO</t>
  </si>
  <si>
    <t>3214626711
2747293</t>
  </si>
  <si>
    <t>CAMILOFERROB@GMAIL.COM</t>
  </si>
  <si>
    <t>OFICINA VICERRECTORÍA ACADÉMICA DE LA UNIVERSIDAD DEL TOLIMA</t>
  </si>
  <si>
    <t>ABOGADO - UNIVERSIDAD COOPERATIVA DE COLOMBIA - IBAGUÉ - 16/07/2008</t>
  </si>
  <si>
    <t>MAGISTER EN DERECHO CON ÉNFASIS EN RESPOSABILIDAD CONTRACTUAL PÚBLICO Y PRIVADO - UNIVERSIDAD SANTO TOMAS DE AQUINO - BOGOTÁ - 02/10/2013</t>
  </si>
  <si>
    <t>CASTELLANOS AVENDAÑO</t>
  </si>
  <si>
    <t xml:space="preserve">CLAUDIA MILENA </t>
  </si>
  <si>
    <t>LOPEZ ERASO</t>
  </si>
  <si>
    <t xml:space="preserve">MARIO ANDRES </t>
  </si>
  <si>
    <t xml:space="preserve">CALLE 18 NO 112B 22 FONTIBON </t>
  </si>
  <si>
    <t xml:space="preserve">BODEUX </t>
  </si>
  <si>
    <t xml:space="preserve">FRANCIA </t>
  </si>
  <si>
    <t>ABOGADA - UNIVERSIDAD NACIONAL DE COLOMBIA- 13-09-2007</t>
  </si>
  <si>
    <t>ESPECIALISTA EN DERECHO PRIVADO ECONOMICO - UNIVERSIDAD NACIONAL DE COLOMBIA- 10-03-2008</t>
  </si>
  <si>
    <t>MAGISTER  EN DERECHO -UNIVERSIDAD NACIONAL DE COLOMBIA- 12-09-2013</t>
  </si>
  <si>
    <t>ELECTRONICO</t>
  </si>
  <si>
    <t>mlopezz@catie.ac.cr</t>
  </si>
  <si>
    <t>CALLE 12 BIS NO 29 22 SAN IGNACIO</t>
  </si>
  <si>
    <t>PASTO</t>
  </si>
  <si>
    <t>BIOLOGO CON ENFASIS EN ECOLOGIA - UNIVERSIDAD DE NARIÑO - 30-09-2000</t>
  </si>
  <si>
    <t>MAGISTER CIENCIA EN MANEJO Y CONSERVACION DE BOSQUES TROPICALES Y BIODIVERSIDAD - CENTRO AGRONOMICO TROPICAL DE INVESTIGACION Y ENSEÑANZA - 10-12-2004
MASTER UNIVERSITARIO EN CONSERVAION Y GESTION DEL MEDIO NATURAL- UNIVERSIDAD INTERNACIONAL DE ANDALUCIA - 13-04-2012</t>
  </si>
  <si>
    <t xml:space="preserve">DOCTORADO EN CONSERVACION Y GESTION DEL MEDIO NATURAL - ACTUALMENTE ESTUDIANDO </t>
  </si>
  <si>
    <t>CERTIFICADO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</si>
  <si>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</si>
  <si>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</si>
  <si>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</si>
  <si>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</si>
  <si>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</si>
  <si>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ABOGADO CON MAESTRÍA O DOCTORADO EN EL ÁREA DE DERECHO PRIVADO. CON EXPERIENCIA PROFESIONAL EN EL ÁREA DE DERECHO PRIVADO NO MENOR A TRES AÑOS. CON EXPERIENCIA EN DOCENCIA UNIVERSITARIA.</t>
  </si>
  <si>
    <t>PEÑA OCAMPO JHON JAIRO</t>
  </si>
  <si>
    <t>FERRO BEDOYA CAMILO ALEJANDRO</t>
  </si>
  <si>
    <t>ARISTIZABAL RODRIGUEZ ERICK FERNANDO</t>
  </si>
  <si>
    <t>CASTELLANOS AVENDAÑO CLAUDIA MILENA</t>
  </si>
  <si>
    <t>ABOGADO FERNANDO REYES VALENCIA: 9 MESES:0,75 PUNTOS,  JEFE RERGIONAL DERECHOY PROPIEDAD 36 MESES. 2,66 PUNTOS,  JUZGADO 2° PROMISCUO FLANDES 1 MES: 0,08 PUNTOS,  COMFENALCO 3 MESES: 0,29 PUNTOS, JUZGADO  9° CIVIL 3 MESES:0,25 PUNTOS. SE ASIGNA EL MAXIMO DE PUNTOS.</t>
  </si>
  <si>
    <t>PROFESOR CATEDRATICO UNIVERSIDAD COOPERATIVA 688 HORAS: 1,43 PUNTOS. PROFESOR CATEDRATICO UNIVERSIDAD DEL TOLIMA 692 HORAS. 1,44 PUNTOS</t>
  </si>
  <si>
    <t>ÁREA</t>
  </si>
  <si>
    <t>PRUEBA DE CONOCIMIENTOS</t>
  </si>
  <si>
    <t>PRESENTACIÓN ORAL/ EVALUACION JURADOS AREA (HASTA 15 PUNTOS)</t>
  </si>
  <si>
    <t>TOTAL</t>
  </si>
  <si>
    <t>VAC/BENÍTEZ/ESTEBAN LARA.</t>
  </si>
  <si>
    <t>DERECHO PRIVADO</t>
  </si>
  <si>
    <t xml:space="preserve">NO PRESENTÓ PRUEBAS DE CONOCIMIENTOS </t>
  </si>
  <si>
    <r>
      <rPr>
        <b/>
        <sz val="12"/>
        <color theme="1"/>
        <rFont val="Arial"/>
        <family val="2"/>
      </rPr>
      <t>NO ELEGIBLE</t>
    </r>
    <r>
      <rPr>
        <b/>
        <sz val="10"/>
        <color theme="1"/>
        <rFont val="Arial"/>
        <family val="2"/>
      </rPr>
      <t xml:space="preserve">
NO ALCANZA EL PUNTAJE MÍNIMO</t>
    </r>
  </si>
  <si>
    <t>CAMILO ALEJANDRO FERRO BEDOYA</t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</si>
  <si>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</si>
  <si>
    <t>LISTADO DEFINITIVO DE GANADORES AL CÓDIGO DE CONCURSO CHA-P-09-2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</si>
</sst>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FF0000"/>
      <name val="Arial Narrow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u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4" fillId="0" borderId="6" xfId="3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6" fillId="0" borderId="6" xfId="0" applyFont="1" applyBorder="1" applyAlignment="1">
      <alignment vertical="center"/>
    </xf>
    <xf numFmtId="0" fontId="7" fillId="0" borderId="43" xfId="4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26" fillId="0" borderId="47" xfId="0" applyFont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31" fillId="0" borderId="6" xfId="3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vertical="center"/>
    </xf>
    <xf numFmtId="0" fontId="26" fillId="0" borderId="0" xfId="0" applyFont="1"/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34" fillId="4" borderId="2" xfId="4" applyNumberFormat="1" applyFont="1" applyFill="1" applyBorder="1" applyAlignment="1" applyProtection="1">
      <alignment horizontal="center" vertical="center" wrapText="1"/>
    </xf>
    <xf numFmtId="2" fontId="35" fillId="4" borderId="2" xfId="4" applyNumberFormat="1" applyFont="1" applyFill="1" applyBorder="1" applyAlignment="1" applyProtection="1">
      <alignment horizontal="center" vertical="center" wrapText="1"/>
    </xf>
    <xf numFmtId="0" fontId="33" fillId="4" borderId="2" xfId="4" applyFont="1" applyFill="1" applyBorder="1" applyAlignment="1" applyProtection="1">
      <alignment horizontal="center" vertical="center" wrapText="1"/>
    </xf>
    <xf numFmtId="2" fontId="27" fillId="0" borderId="6" xfId="0" applyNumberFormat="1" applyFont="1" applyBorder="1" applyAlignment="1">
      <alignment horizontal="center" vertical="center"/>
    </xf>
    <xf numFmtId="2" fontId="37" fillId="0" borderId="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49" fontId="7" fillId="0" borderId="44" xfId="4" applyNumberFormat="1" applyFont="1" applyFill="1" applyBorder="1" applyAlignment="1">
      <alignment horizontal="justify" vertical="center" wrapText="1"/>
    </xf>
    <xf numFmtId="2" fontId="27" fillId="0" borderId="44" xfId="0" applyNumberFormat="1" applyFont="1" applyBorder="1" applyAlignment="1">
      <alignment horizontal="center" vertical="center"/>
    </xf>
    <xf numFmtId="2" fontId="37" fillId="0" borderId="44" xfId="0" applyNumberFormat="1" applyFont="1" applyBorder="1" applyAlignment="1">
      <alignment horizontal="center" vertical="center"/>
    </xf>
    <xf numFmtId="2" fontId="38" fillId="0" borderId="45" xfId="0" applyNumberFormat="1" applyFont="1" applyBorder="1" applyAlignment="1">
      <alignment horizontal="center" vertical="center" wrapText="1"/>
    </xf>
    <xf numFmtId="2" fontId="38" fillId="0" borderId="48" xfId="0" applyNumberFormat="1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/>
    </xf>
    <xf numFmtId="49" fontId="7" fillId="0" borderId="50" xfId="4" applyNumberFormat="1" applyFont="1" applyFill="1" applyBorder="1" applyAlignment="1">
      <alignment horizontal="justify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2" fontId="27" fillId="0" borderId="50" xfId="0" applyNumberFormat="1" applyFont="1" applyBorder="1" applyAlignment="1">
      <alignment horizontal="center" vertical="center"/>
    </xf>
    <xf numFmtId="2" fontId="37" fillId="0" borderId="50" xfId="0" applyNumberFormat="1" applyFont="1" applyBorder="1" applyAlignment="1">
      <alignment horizontal="center" vertical="center"/>
    </xf>
    <xf numFmtId="2" fontId="38" fillId="0" borderId="51" xfId="0" applyNumberFormat="1" applyFont="1" applyBorder="1" applyAlignment="1">
      <alignment horizontal="center" vertical="center" wrapText="1"/>
    </xf>
    <xf numFmtId="0" fontId="0" fillId="0" borderId="0" xfId="0" applyFill="1"/>
    <xf numFmtId="0" fontId="39" fillId="0" borderId="6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30" fillId="0" borderId="0" xfId="4" applyFont="1" applyBorder="1" applyAlignment="1">
      <alignment horizontal="left" vertical="center"/>
    </xf>
    <xf numFmtId="0" fontId="36" fillId="0" borderId="44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5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4" borderId="2" xfId="4" applyFont="1" applyFill="1" applyBorder="1" applyAlignment="1">
      <alignment horizontal="center" vertical="center" wrapText="1"/>
    </xf>
    <xf numFmtId="0" fontId="32" fillId="4" borderId="10" xfId="4" applyFont="1" applyFill="1" applyBorder="1" applyAlignment="1">
      <alignment horizontal="center" vertical="center" wrapText="1"/>
    </xf>
    <xf numFmtId="2" fontId="33" fillId="4" borderId="2" xfId="4" applyNumberFormat="1" applyFont="1" applyFill="1" applyBorder="1" applyAlignment="1">
      <alignment horizontal="center" vertical="center" wrapText="1"/>
    </xf>
    <xf numFmtId="2" fontId="33" fillId="4" borderId="10" xfId="4" applyNumberFormat="1" applyFont="1" applyFill="1" applyBorder="1" applyAlignment="1">
      <alignment horizontal="center" vertical="center" wrapText="1"/>
    </xf>
    <xf numFmtId="2" fontId="33" fillId="4" borderId="92" xfId="4" applyNumberFormat="1" applyFont="1" applyFill="1" applyBorder="1" applyAlignment="1" applyProtection="1">
      <alignment horizontal="center" vertical="center"/>
    </xf>
    <xf numFmtId="2" fontId="33" fillId="4" borderId="93" xfId="4" applyNumberFormat="1" applyFont="1" applyFill="1" applyBorder="1" applyAlignment="1" applyProtection="1">
      <alignment horizontal="center" vertical="center"/>
    </xf>
    <xf numFmtId="2" fontId="33" fillId="4" borderId="94" xfId="4" applyNumberFormat="1" applyFont="1" applyFill="1" applyBorder="1" applyAlignment="1" applyProtection="1">
      <alignment horizontal="center" vertical="center"/>
    </xf>
    <xf numFmtId="0" fontId="40" fillId="5" borderId="12" xfId="0" applyFont="1" applyFill="1" applyBorder="1" applyAlignment="1">
      <alignment horizontal="center" vertical="center" wrapText="1"/>
    </xf>
    <xf numFmtId="0" fontId="40" fillId="5" borderId="13" xfId="0" applyFont="1" applyFill="1" applyBorder="1" applyAlignment="1">
      <alignment horizontal="center" vertical="center" wrapText="1"/>
    </xf>
    <xf numFmtId="0" fontId="40" fillId="5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923925</xdr:colOff>
      <xdr:row>3</xdr:row>
      <xdr:rowOff>127882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609725" cy="680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anabeltranv@gmail.com" TargetMode="External"/><Relationship Id="rId7" Type="http://schemas.openxmlformats.org/officeDocument/2006/relationships/hyperlink" Target="mailto:mlopezz@catie.ac.cr" TargetMode="External"/><Relationship Id="rId2" Type="http://schemas.openxmlformats.org/officeDocument/2006/relationships/hyperlink" Target="mailto:dzm23@hotmail.com" TargetMode="External"/><Relationship Id="rId1" Type="http://schemas.openxmlformats.org/officeDocument/2006/relationships/hyperlink" Target="mailto:efaristizabalr@ut.edu.co" TargetMode="External"/><Relationship Id="rId6" Type="http://schemas.openxmlformats.org/officeDocument/2006/relationships/hyperlink" Target="mailto:CAMILOFERROB@GMAIL.COM" TargetMode="External"/><Relationship Id="rId5" Type="http://schemas.openxmlformats.org/officeDocument/2006/relationships/hyperlink" Target="mailto:jhonja19@gmail.com" TargetMode="External"/><Relationship Id="rId4" Type="http://schemas.openxmlformats.org/officeDocument/2006/relationships/hyperlink" Target="mailto:jennyalexandrasuarez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4"/>
  <sheetViews>
    <sheetView topLeftCell="J4" zoomScale="80" zoomScaleNormal="80" workbookViewId="0">
      <selection activeCell="L17" sqref="L17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22.7109375" style="5" bestFit="1" customWidth="1"/>
    <col min="9" max="9" width="14.42578125" style="148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197" t="s">
        <v>103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C1" s="110">
        <f>COUNTA(C:C)-1</f>
        <v>8</v>
      </c>
    </row>
    <row r="2" spans="1:29" ht="17.25" thickBot="1" x14ac:dyDescent="0.35">
      <c r="A2" s="197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04" t="s">
        <v>93</v>
      </c>
      <c r="B3" s="201" t="s">
        <v>91</v>
      </c>
      <c r="C3" s="201" t="s">
        <v>92</v>
      </c>
      <c r="D3" s="201" t="s">
        <v>89</v>
      </c>
      <c r="E3" s="201" t="s">
        <v>90</v>
      </c>
      <c r="F3" s="201" t="s">
        <v>0</v>
      </c>
      <c r="G3" s="201" t="s">
        <v>1</v>
      </c>
      <c r="H3" s="201" t="s">
        <v>2</v>
      </c>
      <c r="I3" s="194" t="s">
        <v>3</v>
      </c>
      <c r="J3" s="194" t="s">
        <v>99</v>
      </c>
      <c r="K3" s="207" t="s">
        <v>4</v>
      </c>
      <c r="L3" s="208"/>
      <c r="M3" s="208"/>
      <c r="N3" s="209"/>
      <c r="O3" s="201" t="s">
        <v>5</v>
      </c>
      <c r="P3" s="201" t="s">
        <v>88</v>
      </c>
      <c r="Q3" s="194" t="s">
        <v>96</v>
      </c>
      <c r="R3" s="194" t="s">
        <v>97</v>
      </c>
      <c r="S3" s="201" t="s">
        <v>6</v>
      </c>
      <c r="T3" s="199" t="s">
        <v>16</v>
      </c>
      <c r="U3" s="199" t="s">
        <v>17</v>
      </c>
      <c r="V3" s="199" t="s">
        <v>18</v>
      </c>
      <c r="W3" s="199" t="s">
        <v>19</v>
      </c>
      <c r="X3" s="199" t="s">
        <v>20</v>
      </c>
      <c r="Y3" s="199" t="s">
        <v>21</v>
      </c>
      <c r="Z3" s="199" t="s">
        <v>22</v>
      </c>
      <c r="AA3" s="194" t="s">
        <v>94</v>
      </c>
    </row>
    <row r="4" spans="1:29" s="1" customFormat="1" ht="15.75" customHeight="1" thickBot="1" x14ac:dyDescent="0.25">
      <c r="A4" s="205"/>
      <c r="B4" s="202"/>
      <c r="C4" s="202"/>
      <c r="D4" s="202"/>
      <c r="E4" s="202"/>
      <c r="F4" s="202"/>
      <c r="G4" s="202"/>
      <c r="H4" s="202"/>
      <c r="I4" s="195"/>
      <c r="J4" s="195"/>
      <c r="K4" s="194" t="s">
        <v>7</v>
      </c>
      <c r="L4" s="112"/>
      <c r="M4" s="112" t="s">
        <v>8</v>
      </c>
      <c r="N4" s="113"/>
      <c r="O4" s="202"/>
      <c r="P4" s="202"/>
      <c r="Q4" s="195"/>
      <c r="R4" s="195"/>
      <c r="S4" s="202"/>
      <c r="T4" s="200"/>
      <c r="U4" s="200"/>
      <c r="V4" s="200"/>
      <c r="W4" s="200"/>
      <c r="X4" s="200"/>
      <c r="Y4" s="200"/>
      <c r="Z4" s="200"/>
      <c r="AA4" s="195"/>
    </row>
    <row r="5" spans="1:29" s="1" customFormat="1" ht="13.5" customHeight="1" thickBot="1" x14ac:dyDescent="0.25">
      <c r="A5" s="206"/>
      <c r="B5" s="203"/>
      <c r="C5" s="203"/>
      <c r="D5" s="203"/>
      <c r="E5" s="203"/>
      <c r="F5" s="203"/>
      <c r="G5" s="203"/>
      <c r="H5" s="203"/>
      <c r="I5" s="196"/>
      <c r="J5" s="196"/>
      <c r="K5" s="196"/>
      <c r="L5" s="113" t="s">
        <v>85</v>
      </c>
      <c r="M5" s="114" t="s">
        <v>86</v>
      </c>
      <c r="N5" s="114" t="s">
        <v>87</v>
      </c>
      <c r="O5" s="203"/>
      <c r="P5" s="203"/>
      <c r="Q5" s="196"/>
      <c r="R5" s="196"/>
      <c r="S5" s="203"/>
      <c r="T5" s="200"/>
      <c r="U5" s="200"/>
      <c r="V5" s="200"/>
      <c r="W5" s="200"/>
      <c r="X5" s="200"/>
      <c r="Y5" s="200"/>
      <c r="Z5" s="200"/>
      <c r="AA5" s="196"/>
    </row>
    <row r="6" spans="1:29" s="1" customFormat="1" ht="71.25" customHeight="1" x14ac:dyDescent="0.2">
      <c r="A6" s="117">
        <v>1</v>
      </c>
      <c r="B6" s="120" t="s">
        <v>98</v>
      </c>
      <c r="C6" s="111">
        <v>93404422</v>
      </c>
      <c r="D6" s="111" t="s">
        <v>104</v>
      </c>
      <c r="E6" s="111" t="s">
        <v>105</v>
      </c>
      <c r="F6" s="111" t="s">
        <v>106</v>
      </c>
      <c r="G6" s="141" t="s">
        <v>107</v>
      </c>
      <c r="H6" s="111" t="s">
        <v>108</v>
      </c>
      <c r="I6" s="111" t="s">
        <v>101</v>
      </c>
      <c r="J6" s="111"/>
      <c r="K6" s="111" t="s">
        <v>109</v>
      </c>
      <c r="L6" s="111" t="s">
        <v>110</v>
      </c>
      <c r="M6" s="111" t="s">
        <v>111</v>
      </c>
      <c r="N6" s="111"/>
      <c r="O6" s="111">
        <v>13</v>
      </c>
      <c r="P6" s="111" t="s">
        <v>100</v>
      </c>
      <c r="Q6" s="111">
        <v>0</v>
      </c>
      <c r="R6" s="111">
        <v>0</v>
      </c>
      <c r="S6" s="115"/>
      <c r="T6" s="118"/>
      <c r="U6" s="139"/>
      <c r="V6" s="139"/>
      <c r="W6" s="139"/>
      <c r="X6" s="139"/>
      <c r="Y6" s="139"/>
      <c r="Z6" s="139"/>
      <c r="AA6" s="140"/>
    </row>
    <row r="7" spans="1:29" s="2" customFormat="1" ht="71.25" customHeight="1" x14ac:dyDescent="0.2">
      <c r="A7" s="119">
        <v>2</v>
      </c>
      <c r="B7" s="120" t="s">
        <v>98</v>
      </c>
      <c r="C7" s="149">
        <v>93412697</v>
      </c>
      <c r="D7" s="111" t="s">
        <v>112</v>
      </c>
      <c r="E7" s="111" t="s">
        <v>113</v>
      </c>
      <c r="F7" s="111" t="s">
        <v>114</v>
      </c>
      <c r="G7" s="141" t="s">
        <v>115</v>
      </c>
      <c r="H7" s="111" t="s">
        <v>116</v>
      </c>
      <c r="I7" s="111" t="s">
        <v>101</v>
      </c>
      <c r="J7" s="111"/>
      <c r="K7" s="111" t="s">
        <v>117</v>
      </c>
      <c r="L7" s="111" t="s">
        <v>118</v>
      </c>
      <c r="M7" s="111" t="s">
        <v>119</v>
      </c>
      <c r="N7" s="111"/>
      <c r="O7" s="111">
        <v>24</v>
      </c>
      <c r="P7" s="111" t="s">
        <v>100</v>
      </c>
      <c r="Q7" s="111">
        <v>0</v>
      </c>
      <c r="R7" s="111">
        <v>0</v>
      </c>
      <c r="S7" s="116"/>
      <c r="T7" s="119"/>
      <c r="U7" s="120"/>
      <c r="V7" s="120"/>
      <c r="W7" s="120"/>
      <c r="X7" s="120"/>
      <c r="Y7" s="120"/>
      <c r="Z7" s="120"/>
      <c r="AA7" s="121"/>
    </row>
    <row r="8" spans="1:29" s="2" customFormat="1" ht="71.25" customHeight="1" x14ac:dyDescent="0.2">
      <c r="A8" s="119">
        <v>3</v>
      </c>
      <c r="B8" s="120" t="s">
        <v>98</v>
      </c>
      <c r="C8" s="111">
        <v>38363930</v>
      </c>
      <c r="D8" s="111" t="s">
        <v>120</v>
      </c>
      <c r="E8" s="111" t="s">
        <v>121</v>
      </c>
      <c r="F8" s="111" t="s">
        <v>122</v>
      </c>
      <c r="G8" s="141" t="s">
        <v>123</v>
      </c>
      <c r="H8" s="111" t="s">
        <v>124</v>
      </c>
      <c r="I8" s="111" t="s">
        <v>101</v>
      </c>
      <c r="J8" s="111"/>
      <c r="K8" s="111" t="s">
        <v>125</v>
      </c>
      <c r="L8" s="111" t="s">
        <v>126</v>
      </c>
      <c r="M8" s="111" t="s">
        <v>127</v>
      </c>
      <c r="N8" s="111"/>
      <c r="O8" s="111">
        <v>13</v>
      </c>
      <c r="P8" s="111" t="s">
        <v>100</v>
      </c>
      <c r="Q8" s="111">
        <v>0</v>
      </c>
      <c r="R8" s="111">
        <v>0</v>
      </c>
      <c r="S8" s="116"/>
      <c r="T8" s="119"/>
      <c r="U8" s="120"/>
      <c r="V8" s="120"/>
      <c r="W8" s="120"/>
      <c r="X8" s="120"/>
      <c r="Y8" s="120"/>
      <c r="Z8" s="120"/>
      <c r="AA8" s="121"/>
    </row>
    <row r="9" spans="1:29" s="2" customFormat="1" ht="71.25" customHeight="1" x14ac:dyDescent="0.2">
      <c r="A9" s="119">
        <v>4</v>
      </c>
      <c r="B9" s="120" t="s">
        <v>98</v>
      </c>
      <c r="C9" s="111">
        <v>28539625</v>
      </c>
      <c r="D9" s="111" t="s">
        <v>128</v>
      </c>
      <c r="E9" s="111" t="s">
        <v>129</v>
      </c>
      <c r="F9" s="111" t="s">
        <v>130</v>
      </c>
      <c r="G9" s="141" t="s">
        <v>131</v>
      </c>
      <c r="H9" s="111" t="s">
        <v>132</v>
      </c>
      <c r="I9" s="111" t="s">
        <v>101</v>
      </c>
      <c r="J9" s="111"/>
      <c r="K9" s="111" t="s">
        <v>133</v>
      </c>
      <c r="L9" s="111" t="s">
        <v>134</v>
      </c>
      <c r="M9" s="111"/>
      <c r="N9" s="111"/>
      <c r="O9" s="111">
        <v>16</v>
      </c>
      <c r="P9" s="111" t="s">
        <v>100</v>
      </c>
      <c r="Q9" s="111">
        <v>0</v>
      </c>
      <c r="R9" s="111">
        <v>0</v>
      </c>
      <c r="S9" s="116"/>
      <c r="T9" s="119"/>
      <c r="U9" s="120"/>
      <c r="V9" s="120"/>
      <c r="W9" s="120"/>
      <c r="X9" s="120"/>
      <c r="Y9" s="120"/>
      <c r="Z9" s="120"/>
      <c r="AA9" s="121"/>
    </row>
    <row r="10" spans="1:29" s="2" customFormat="1" ht="71.25" customHeight="1" x14ac:dyDescent="0.2">
      <c r="A10" s="119">
        <v>5</v>
      </c>
      <c r="B10" s="120" t="s">
        <v>98</v>
      </c>
      <c r="C10" s="111">
        <v>93407500</v>
      </c>
      <c r="D10" s="111" t="s">
        <v>135</v>
      </c>
      <c r="E10" s="111" t="s">
        <v>136</v>
      </c>
      <c r="F10" s="111" t="s">
        <v>137</v>
      </c>
      <c r="G10" s="141" t="s">
        <v>138</v>
      </c>
      <c r="H10" s="111" t="s">
        <v>139</v>
      </c>
      <c r="I10" s="111" t="s">
        <v>101</v>
      </c>
      <c r="J10" s="111"/>
      <c r="K10" s="111" t="s">
        <v>140</v>
      </c>
      <c r="L10" s="111" t="s">
        <v>141</v>
      </c>
      <c r="M10" s="111" t="s">
        <v>142</v>
      </c>
      <c r="N10" s="111"/>
      <c r="O10" s="111">
        <v>67</v>
      </c>
      <c r="P10" s="111" t="s">
        <v>100</v>
      </c>
      <c r="Q10" s="111">
        <v>0</v>
      </c>
      <c r="R10" s="111">
        <v>0</v>
      </c>
      <c r="S10" s="116"/>
      <c r="T10" s="119"/>
      <c r="U10" s="120"/>
      <c r="V10" s="120"/>
      <c r="W10" s="120"/>
      <c r="X10" s="120"/>
      <c r="Y10" s="120"/>
      <c r="Z10" s="120"/>
      <c r="AA10" s="121"/>
    </row>
    <row r="11" spans="1:29" s="1" customFormat="1" ht="71.25" customHeight="1" x14ac:dyDescent="0.2">
      <c r="A11" s="119">
        <v>6</v>
      </c>
      <c r="B11" s="120" t="s">
        <v>98</v>
      </c>
      <c r="C11" s="111">
        <v>5825606</v>
      </c>
      <c r="D11" s="111" t="s">
        <v>143</v>
      </c>
      <c r="E11" s="150" t="s">
        <v>144</v>
      </c>
      <c r="F11" s="150" t="s">
        <v>145</v>
      </c>
      <c r="G11" s="151" t="s">
        <v>146</v>
      </c>
      <c r="H11" s="150" t="s">
        <v>147</v>
      </c>
      <c r="I11" s="150" t="s">
        <v>101</v>
      </c>
      <c r="J11" s="150"/>
      <c r="K11" s="150" t="s">
        <v>148</v>
      </c>
      <c r="L11" s="150"/>
      <c r="M11" s="150" t="s">
        <v>149</v>
      </c>
      <c r="N11" s="152"/>
      <c r="O11" s="152">
        <v>17</v>
      </c>
      <c r="P11" s="111" t="s">
        <v>100</v>
      </c>
      <c r="Q11" s="111">
        <v>0</v>
      </c>
      <c r="R11" s="111">
        <v>0</v>
      </c>
      <c r="S11" s="116"/>
      <c r="T11" s="122"/>
      <c r="U11" s="123"/>
      <c r="V11" s="123"/>
      <c r="W11" s="123"/>
      <c r="X11" s="123"/>
      <c r="Y11" s="123"/>
      <c r="Z11" s="123"/>
      <c r="AA11" s="124"/>
    </row>
    <row r="12" spans="1:29" s="2" customFormat="1" ht="71.25" customHeight="1" x14ac:dyDescent="0.2">
      <c r="A12" s="119">
        <v>7</v>
      </c>
      <c r="B12" s="120" t="s">
        <v>98</v>
      </c>
      <c r="C12" s="111">
        <v>53030336</v>
      </c>
      <c r="D12" s="111" t="s">
        <v>150</v>
      </c>
      <c r="E12" s="111" t="s">
        <v>151</v>
      </c>
      <c r="F12" s="111"/>
      <c r="G12" s="141"/>
      <c r="H12" s="111" t="s">
        <v>154</v>
      </c>
      <c r="I12" s="111" t="s">
        <v>155</v>
      </c>
      <c r="J12" s="111" t="s">
        <v>156</v>
      </c>
      <c r="K12" s="111" t="s">
        <v>157</v>
      </c>
      <c r="L12" s="111" t="s">
        <v>158</v>
      </c>
      <c r="M12" s="111" t="s">
        <v>159</v>
      </c>
      <c r="N12" s="111"/>
      <c r="O12" s="111">
        <v>30</v>
      </c>
      <c r="P12" s="111" t="s">
        <v>160</v>
      </c>
      <c r="Q12" s="116"/>
      <c r="R12" s="116"/>
      <c r="S12" s="116"/>
      <c r="T12" s="119"/>
      <c r="U12" s="120"/>
      <c r="V12" s="120"/>
      <c r="W12" s="120"/>
      <c r="X12" s="120"/>
      <c r="Y12" s="120"/>
      <c r="Z12" s="120"/>
      <c r="AA12" s="121"/>
    </row>
    <row r="13" spans="1:29" s="164" customFormat="1" ht="100.5" customHeight="1" x14ac:dyDescent="0.2">
      <c r="A13" s="159">
        <v>8</v>
      </c>
      <c r="B13" s="153" t="s">
        <v>98</v>
      </c>
      <c r="C13" s="160">
        <v>98389149</v>
      </c>
      <c r="D13" s="160" t="s">
        <v>152</v>
      </c>
      <c r="E13" s="160" t="s">
        <v>153</v>
      </c>
      <c r="F13" s="160">
        <v>3174266982</v>
      </c>
      <c r="G13" s="161" t="s">
        <v>161</v>
      </c>
      <c r="H13" s="160" t="s">
        <v>162</v>
      </c>
      <c r="I13" s="160" t="s">
        <v>163</v>
      </c>
      <c r="J13" s="160"/>
      <c r="K13" s="160" t="s">
        <v>164</v>
      </c>
      <c r="L13" s="160"/>
      <c r="M13" s="160" t="s">
        <v>165</v>
      </c>
      <c r="N13" s="160" t="s">
        <v>166</v>
      </c>
      <c r="O13" s="160"/>
      <c r="P13" s="160" t="s">
        <v>167</v>
      </c>
      <c r="Q13" s="162"/>
      <c r="R13" s="162"/>
      <c r="S13" s="162"/>
      <c r="T13" s="159"/>
      <c r="U13" s="153"/>
      <c r="V13" s="153"/>
      <c r="W13" s="153"/>
      <c r="X13" s="153"/>
      <c r="Y13" s="153"/>
      <c r="Z13" s="153"/>
      <c r="AA13" s="163"/>
    </row>
    <row r="14" spans="1:29" s="2" customFormat="1" ht="71.25" customHeight="1" x14ac:dyDescent="0.2">
      <c r="A14" s="119">
        <v>10</v>
      </c>
      <c r="B14" s="120"/>
      <c r="C14" s="111"/>
      <c r="D14" s="111"/>
      <c r="E14" s="111"/>
      <c r="F14" s="111"/>
      <c r="G14" s="141"/>
      <c r="H14" s="111"/>
      <c r="I14" s="111"/>
      <c r="J14" s="111"/>
      <c r="K14" s="111"/>
      <c r="L14" s="111"/>
      <c r="M14" s="111"/>
      <c r="N14" s="111"/>
      <c r="O14" s="111"/>
      <c r="P14" s="111"/>
      <c r="Q14" s="116"/>
      <c r="R14" s="116"/>
      <c r="S14" s="116"/>
      <c r="T14" s="119"/>
      <c r="U14" s="120"/>
      <c r="V14" s="120"/>
      <c r="W14" s="120"/>
      <c r="X14" s="120"/>
      <c r="Y14" s="120"/>
      <c r="Z14" s="120"/>
      <c r="AA14" s="121"/>
    </row>
    <row r="15" spans="1:29" s="1" customFormat="1" ht="71.25" customHeight="1" x14ac:dyDescent="0.2">
      <c r="A15" s="119">
        <v>11</v>
      </c>
      <c r="B15" s="120"/>
      <c r="C15" s="111"/>
      <c r="D15" s="111"/>
      <c r="E15" s="111"/>
      <c r="F15" s="111"/>
      <c r="G15" s="141"/>
      <c r="H15" s="111"/>
      <c r="I15" s="111"/>
      <c r="J15" s="111"/>
      <c r="K15" s="111"/>
      <c r="L15" s="111"/>
      <c r="M15" s="111"/>
      <c r="N15" s="111"/>
      <c r="O15" s="111"/>
      <c r="P15" s="111"/>
      <c r="Q15" s="116"/>
      <c r="R15" s="116"/>
      <c r="S15" s="116"/>
      <c r="T15" s="122"/>
      <c r="U15" s="123"/>
      <c r="V15" s="123"/>
      <c r="W15" s="123"/>
      <c r="X15" s="123"/>
      <c r="Y15" s="123"/>
      <c r="Z15" s="123"/>
      <c r="AA15" s="124"/>
    </row>
    <row r="16" spans="1:29" s="2" customFormat="1" ht="71.25" customHeight="1" x14ac:dyDescent="0.2">
      <c r="A16" s="119">
        <v>12</v>
      </c>
      <c r="B16" s="120"/>
      <c r="C16" s="111"/>
      <c r="D16" s="111"/>
      <c r="E16" s="111"/>
      <c r="F16" s="111"/>
      <c r="G16" s="141"/>
      <c r="H16" s="111"/>
      <c r="I16" s="111"/>
      <c r="J16" s="111"/>
      <c r="K16" s="111"/>
      <c r="L16" s="111"/>
      <c r="M16" s="111"/>
      <c r="N16" s="111"/>
      <c r="O16" s="111"/>
      <c r="P16" s="111"/>
      <c r="Q16" s="116"/>
      <c r="R16" s="116"/>
      <c r="S16" s="116"/>
      <c r="T16" s="119"/>
      <c r="U16" s="120"/>
      <c r="V16" s="120"/>
      <c r="W16" s="120"/>
      <c r="X16" s="120"/>
      <c r="Y16" s="120"/>
      <c r="Z16" s="120"/>
      <c r="AA16" s="121"/>
    </row>
    <row r="17" spans="1:27" s="2" customFormat="1" ht="71.25" customHeight="1" x14ac:dyDescent="0.2">
      <c r="A17" s="119">
        <v>13</v>
      </c>
      <c r="B17" s="120"/>
      <c r="C17" s="111"/>
      <c r="D17" s="111"/>
      <c r="E17" s="111"/>
      <c r="F17" s="111"/>
      <c r="G17" s="141"/>
      <c r="H17" s="111"/>
      <c r="I17" s="111"/>
      <c r="J17" s="111"/>
      <c r="K17" s="111"/>
      <c r="L17" s="111"/>
      <c r="M17" s="111"/>
      <c r="N17" s="111"/>
      <c r="O17" s="111"/>
      <c r="P17" s="111"/>
      <c r="Q17" s="116"/>
      <c r="R17" s="116"/>
      <c r="S17" s="116"/>
      <c r="T17" s="119"/>
      <c r="U17" s="120"/>
      <c r="V17" s="120"/>
      <c r="W17" s="120"/>
      <c r="X17" s="120"/>
      <c r="Y17" s="120"/>
      <c r="Z17" s="120"/>
      <c r="AA17" s="121"/>
    </row>
    <row r="18" spans="1:27" s="2" customFormat="1" ht="71.25" customHeight="1" x14ac:dyDescent="0.2">
      <c r="A18" s="119">
        <v>14</v>
      </c>
      <c r="B18" s="120"/>
      <c r="C18" s="111"/>
      <c r="D18" s="111"/>
      <c r="E18" s="111"/>
      <c r="F18" s="111"/>
      <c r="G18" s="141"/>
      <c r="H18" s="111"/>
      <c r="I18" s="111"/>
      <c r="J18" s="111"/>
      <c r="K18" s="111"/>
      <c r="L18" s="111"/>
      <c r="M18" s="111"/>
      <c r="N18" s="111"/>
      <c r="O18" s="111"/>
      <c r="P18" s="111"/>
      <c r="Q18" s="116"/>
      <c r="R18" s="116"/>
      <c r="S18" s="116"/>
      <c r="T18" s="119"/>
      <c r="U18" s="120"/>
      <c r="V18" s="120"/>
      <c r="W18" s="120"/>
      <c r="X18" s="120"/>
      <c r="Y18" s="120"/>
      <c r="Z18" s="120"/>
      <c r="AA18" s="121"/>
    </row>
    <row r="19" spans="1:27" s="2" customFormat="1" ht="71.25" customHeight="1" x14ac:dyDescent="0.2">
      <c r="A19" s="119">
        <v>15</v>
      </c>
      <c r="B19" s="12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6"/>
      <c r="R19" s="116"/>
      <c r="S19" s="116"/>
      <c r="T19" s="119"/>
      <c r="U19" s="120"/>
      <c r="V19" s="120"/>
      <c r="W19" s="120"/>
      <c r="X19" s="120"/>
      <c r="Y19" s="120"/>
      <c r="Z19" s="120"/>
      <c r="AA19" s="121"/>
    </row>
    <row r="20" spans="1:27" s="1" customFormat="1" ht="71.25" customHeight="1" x14ac:dyDescent="0.2">
      <c r="A20" s="119">
        <v>16</v>
      </c>
      <c r="B20" s="12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6"/>
      <c r="R20" s="116"/>
      <c r="S20" s="116"/>
      <c r="T20" s="122"/>
      <c r="U20" s="123"/>
      <c r="V20" s="123"/>
      <c r="W20" s="123"/>
      <c r="X20" s="123"/>
      <c r="Y20" s="123"/>
      <c r="Z20" s="123"/>
      <c r="AA20" s="124"/>
    </row>
    <row r="21" spans="1:27" s="2" customFormat="1" ht="71.25" customHeight="1" x14ac:dyDescent="0.2">
      <c r="A21" s="119">
        <v>17</v>
      </c>
      <c r="B21" s="12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6"/>
      <c r="R21" s="116"/>
      <c r="S21" s="116"/>
      <c r="T21" s="119"/>
      <c r="U21" s="120"/>
      <c r="V21" s="120"/>
      <c r="W21" s="120"/>
      <c r="X21" s="120"/>
      <c r="Y21" s="120"/>
      <c r="Z21" s="120"/>
      <c r="AA21" s="121"/>
    </row>
    <row r="22" spans="1:27" s="2" customFormat="1" ht="71.25" customHeight="1" x14ac:dyDescent="0.2">
      <c r="A22" s="119">
        <v>18</v>
      </c>
      <c r="B22" s="12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6"/>
      <c r="R22" s="116"/>
      <c r="S22" s="116"/>
      <c r="T22" s="119"/>
      <c r="U22" s="120"/>
      <c r="V22" s="120"/>
      <c r="W22" s="120"/>
      <c r="X22" s="120"/>
      <c r="Y22" s="120"/>
      <c r="Z22" s="120"/>
      <c r="AA22" s="121"/>
    </row>
    <row r="23" spans="1:27" s="2" customFormat="1" ht="71.25" customHeight="1" x14ac:dyDescent="0.2">
      <c r="A23" s="119">
        <v>19</v>
      </c>
      <c r="B23" s="12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6"/>
      <c r="R23" s="116"/>
      <c r="S23" s="116"/>
      <c r="T23" s="119"/>
      <c r="U23" s="120"/>
      <c r="V23" s="120"/>
      <c r="W23" s="120"/>
      <c r="X23" s="120"/>
      <c r="Y23" s="120"/>
      <c r="Z23" s="120"/>
      <c r="AA23" s="121"/>
    </row>
    <row r="24" spans="1:27" s="2" customFormat="1" ht="71.25" customHeight="1" x14ac:dyDescent="0.2">
      <c r="A24" s="119">
        <v>20</v>
      </c>
      <c r="B24" s="12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6"/>
      <c r="R24" s="116"/>
      <c r="S24" s="116"/>
      <c r="T24" s="119"/>
      <c r="U24" s="120"/>
      <c r="V24" s="120"/>
      <c r="W24" s="120"/>
      <c r="X24" s="120"/>
      <c r="Y24" s="120"/>
      <c r="Z24" s="120"/>
      <c r="AA24" s="121"/>
    </row>
    <row r="25" spans="1:27" ht="71.25" customHeight="1" x14ac:dyDescent="0.3">
      <c r="A25" s="119">
        <v>21</v>
      </c>
      <c r="B25" s="120"/>
      <c r="C25" s="126"/>
      <c r="D25" s="126"/>
      <c r="E25" s="127"/>
      <c r="F25" s="127"/>
      <c r="G25" s="127"/>
      <c r="H25" s="127"/>
      <c r="I25" s="146"/>
      <c r="J25" s="127"/>
      <c r="K25" s="125"/>
      <c r="L25" s="125"/>
      <c r="M25" s="125"/>
      <c r="N25" s="125"/>
      <c r="O25" s="125"/>
      <c r="P25" s="125"/>
      <c r="Q25" s="128"/>
      <c r="R25" s="128"/>
      <c r="S25" s="128"/>
      <c r="T25" s="129"/>
      <c r="U25" s="125"/>
      <c r="V25" s="125"/>
      <c r="W25" s="125"/>
      <c r="X25" s="125"/>
      <c r="Y25" s="125"/>
      <c r="Z25" s="125"/>
      <c r="AA25" s="130"/>
    </row>
    <row r="26" spans="1:27" ht="71.25" customHeight="1" x14ac:dyDescent="0.3">
      <c r="A26" s="119">
        <v>22</v>
      </c>
      <c r="B26" s="120"/>
      <c r="C26" s="126"/>
      <c r="D26" s="126"/>
      <c r="E26" s="127"/>
      <c r="F26" s="127"/>
      <c r="G26" s="127"/>
      <c r="H26" s="127"/>
      <c r="I26" s="146"/>
      <c r="J26" s="127"/>
      <c r="K26" s="125"/>
      <c r="L26" s="125"/>
      <c r="M26" s="125"/>
      <c r="N26" s="125"/>
      <c r="O26" s="125"/>
      <c r="P26" s="125"/>
      <c r="Q26" s="128"/>
      <c r="R26" s="128"/>
      <c r="S26" s="128"/>
      <c r="T26" s="129"/>
      <c r="U26" s="125"/>
      <c r="V26" s="125"/>
      <c r="W26" s="125"/>
      <c r="X26" s="125"/>
      <c r="Y26" s="125"/>
      <c r="Z26" s="125"/>
      <c r="AA26" s="130"/>
    </row>
    <row r="27" spans="1:27" ht="71.25" customHeight="1" x14ac:dyDescent="0.3">
      <c r="A27" s="119">
        <v>23</v>
      </c>
      <c r="B27" s="120"/>
      <c r="C27" s="126"/>
      <c r="D27" s="126"/>
      <c r="E27" s="127"/>
      <c r="F27" s="127"/>
      <c r="G27" s="127"/>
      <c r="H27" s="127"/>
      <c r="I27" s="146"/>
      <c r="J27" s="127"/>
      <c r="K27" s="125"/>
      <c r="L27" s="125"/>
      <c r="M27" s="125"/>
      <c r="N27" s="125"/>
      <c r="O27" s="125"/>
      <c r="P27" s="125"/>
      <c r="Q27" s="128"/>
      <c r="R27" s="128"/>
      <c r="S27" s="128"/>
      <c r="T27" s="129"/>
      <c r="U27" s="125"/>
      <c r="V27" s="125"/>
      <c r="W27" s="125"/>
      <c r="X27" s="125"/>
      <c r="Y27" s="125"/>
      <c r="Z27" s="125"/>
      <c r="AA27" s="130"/>
    </row>
    <row r="28" spans="1:27" x14ac:dyDescent="0.3">
      <c r="A28" s="119">
        <v>24</v>
      </c>
      <c r="B28" s="120"/>
      <c r="C28" s="126"/>
      <c r="D28" s="126"/>
      <c r="E28" s="127"/>
      <c r="F28" s="127"/>
      <c r="G28" s="127"/>
      <c r="H28" s="127"/>
      <c r="I28" s="146"/>
      <c r="J28" s="127"/>
      <c r="K28" s="125"/>
      <c r="L28" s="125"/>
      <c r="M28" s="125"/>
      <c r="N28" s="125"/>
      <c r="O28" s="125"/>
      <c r="P28" s="125"/>
      <c r="Q28" s="128"/>
      <c r="R28" s="128"/>
      <c r="S28" s="128"/>
      <c r="T28" s="129"/>
      <c r="U28" s="125"/>
      <c r="V28" s="125"/>
      <c r="W28" s="125"/>
      <c r="X28" s="125"/>
      <c r="Y28" s="125"/>
      <c r="Z28" s="125"/>
      <c r="AA28" s="130"/>
    </row>
    <row r="29" spans="1:27" x14ac:dyDescent="0.3">
      <c r="A29" s="119">
        <v>25</v>
      </c>
      <c r="B29" s="120"/>
      <c r="C29" s="126"/>
      <c r="D29" s="126"/>
      <c r="E29" s="127"/>
      <c r="F29" s="127"/>
      <c r="G29" s="127"/>
      <c r="H29" s="127"/>
      <c r="I29" s="146"/>
      <c r="J29" s="127"/>
      <c r="K29" s="125"/>
      <c r="L29" s="125"/>
      <c r="M29" s="125"/>
      <c r="N29" s="125"/>
      <c r="O29" s="125"/>
      <c r="P29" s="125"/>
      <c r="Q29" s="128"/>
      <c r="R29" s="128"/>
      <c r="S29" s="128"/>
      <c r="T29" s="129"/>
      <c r="U29" s="125"/>
      <c r="V29" s="125"/>
      <c r="W29" s="125"/>
      <c r="X29" s="125"/>
      <c r="Y29" s="125"/>
      <c r="Z29" s="125"/>
      <c r="AA29" s="130"/>
    </row>
    <row r="30" spans="1:27" x14ac:dyDescent="0.3">
      <c r="A30" s="119">
        <v>26</v>
      </c>
      <c r="B30" s="120"/>
      <c r="C30" s="126"/>
      <c r="D30" s="126"/>
      <c r="E30" s="131"/>
      <c r="F30" s="127"/>
      <c r="G30" s="127"/>
      <c r="H30" s="127"/>
      <c r="I30" s="146"/>
      <c r="J30" s="127"/>
      <c r="K30" s="125"/>
      <c r="L30" s="125"/>
      <c r="M30" s="125"/>
      <c r="N30" s="125"/>
      <c r="O30" s="125"/>
      <c r="P30" s="125"/>
      <c r="Q30" s="128"/>
      <c r="R30" s="128"/>
      <c r="S30" s="128"/>
      <c r="T30" s="129"/>
      <c r="U30" s="125"/>
      <c r="V30" s="125"/>
      <c r="W30" s="125"/>
      <c r="X30" s="125"/>
      <c r="Y30" s="125"/>
      <c r="Z30" s="125"/>
      <c r="AA30" s="130"/>
    </row>
    <row r="31" spans="1:27" x14ac:dyDescent="0.3">
      <c r="A31" s="119">
        <v>27</v>
      </c>
      <c r="B31" s="120"/>
      <c r="C31" s="126"/>
      <c r="D31" s="126"/>
      <c r="E31" s="127"/>
      <c r="F31" s="127"/>
      <c r="G31" s="127"/>
      <c r="H31" s="127"/>
      <c r="I31" s="146"/>
      <c r="J31" s="127"/>
      <c r="K31" s="125"/>
      <c r="L31" s="125"/>
      <c r="M31" s="125"/>
      <c r="N31" s="125"/>
      <c r="O31" s="125"/>
      <c r="P31" s="125"/>
      <c r="Q31" s="128"/>
      <c r="R31" s="128"/>
      <c r="S31" s="128"/>
      <c r="T31" s="129"/>
      <c r="U31" s="125"/>
      <c r="V31" s="125"/>
      <c r="W31" s="125"/>
      <c r="X31" s="125"/>
      <c r="Y31" s="125"/>
      <c r="Z31" s="125"/>
      <c r="AA31" s="130"/>
    </row>
    <row r="32" spans="1:27" x14ac:dyDescent="0.3">
      <c r="A32" s="119">
        <v>28</v>
      </c>
      <c r="B32" s="120"/>
      <c r="C32" s="126"/>
      <c r="D32" s="126"/>
      <c r="E32" s="127"/>
      <c r="F32" s="127"/>
      <c r="G32" s="127"/>
      <c r="H32" s="127"/>
      <c r="I32" s="146"/>
      <c r="J32" s="127"/>
      <c r="K32" s="125"/>
      <c r="L32" s="125"/>
      <c r="M32" s="125"/>
      <c r="N32" s="125"/>
      <c r="O32" s="125"/>
      <c r="P32" s="125"/>
      <c r="Q32" s="128"/>
      <c r="R32" s="128"/>
      <c r="S32" s="128"/>
      <c r="T32" s="129"/>
      <c r="U32" s="125"/>
      <c r="V32" s="125"/>
      <c r="W32" s="125"/>
      <c r="X32" s="125"/>
      <c r="Y32" s="125"/>
      <c r="Z32" s="125"/>
      <c r="AA32" s="130"/>
    </row>
    <row r="33" spans="1:27" x14ac:dyDescent="0.3">
      <c r="A33" s="119">
        <v>29</v>
      </c>
      <c r="B33" s="120"/>
      <c r="C33" s="126"/>
      <c r="D33" s="126"/>
      <c r="E33" s="127"/>
      <c r="F33" s="127"/>
      <c r="G33" s="127"/>
      <c r="H33" s="127"/>
      <c r="I33" s="146"/>
      <c r="J33" s="127"/>
      <c r="K33" s="125"/>
      <c r="L33" s="125"/>
      <c r="M33" s="125"/>
      <c r="N33" s="125"/>
      <c r="O33" s="125"/>
      <c r="P33" s="125"/>
      <c r="Q33" s="128"/>
      <c r="R33" s="128"/>
      <c r="S33" s="128"/>
      <c r="T33" s="129"/>
      <c r="U33" s="125"/>
      <c r="V33" s="125"/>
      <c r="W33" s="125"/>
      <c r="X33" s="125"/>
      <c r="Y33" s="125"/>
      <c r="Z33" s="125"/>
      <c r="AA33" s="130"/>
    </row>
    <row r="34" spans="1:27" x14ac:dyDescent="0.3">
      <c r="A34" s="119">
        <v>30</v>
      </c>
      <c r="B34" s="120"/>
      <c r="C34" s="126"/>
      <c r="D34" s="126"/>
      <c r="E34" s="127"/>
      <c r="F34" s="127"/>
      <c r="G34" s="127"/>
      <c r="H34" s="127"/>
      <c r="I34" s="146"/>
      <c r="J34" s="127"/>
      <c r="K34" s="125"/>
      <c r="L34" s="125"/>
      <c r="M34" s="125"/>
      <c r="N34" s="125"/>
      <c r="O34" s="125"/>
      <c r="P34" s="125"/>
      <c r="Q34" s="128"/>
      <c r="R34" s="128"/>
      <c r="S34" s="128"/>
      <c r="T34" s="129"/>
      <c r="U34" s="125"/>
      <c r="V34" s="125"/>
      <c r="W34" s="125"/>
      <c r="X34" s="125"/>
      <c r="Y34" s="125"/>
      <c r="Z34" s="125"/>
      <c r="AA34" s="130"/>
    </row>
    <row r="35" spans="1:27" x14ac:dyDescent="0.3">
      <c r="A35" s="119">
        <v>31</v>
      </c>
      <c r="B35" s="120"/>
      <c r="C35" s="126"/>
      <c r="D35" s="126"/>
      <c r="E35" s="127"/>
      <c r="F35" s="127"/>
      <c r="G35" s="127"/>
      <c r="H35" s="127"/>
      <c r="I35" s="146"/>
      <c r="J35" s="127"/>
      <c r="K35" s="125"/>
      <c r="L35" s="125"/>
      <c r="M35" s="125"/>
      <c r="N35" s="125"/>
      <c r="O35" s="125"/>
      <c r="P35" s="125"/>
      <c r="Q35" s="128"/>
      <c r="R35" s="128"/>
      <c r="S35" s="128"/>
      <c r="T35" s="129"/>
      <c r="U35" s="125"/>
      <c r="V35" s="125"/>
      <c r="W35" s="125"/>
      <c r="X35" s="125"/>
      <c r="Y35" s="125"/>
      <c r="Z35" s="125"/>
      <c r="AA35" s="130"/>
    </row>
    <row r="36" spans="1:27" x14ac:dyDescent="0.3">
      <c r="A36" s="119">
        <v>32</v>
      </c>
      <c r="B36" s="120"/>
      <c r="C36" s="126"/>
      <c r="D36" s="126"/>
      <c r="E36" s="127"/>
      <c r="F36" s="127"/>
      <c r="G36" s="127"/>
      <c r="H36" s="127"/>
      <c r="I36" s="146"/>
      <c r="J36" s="127"/>
      <c r="K36" s="125"/>
      <c r="L36" s="125"/>
      <c r="M36" s="125"/>
      <c r="N36" s="125"/>
      <c r="O36" s="125"/>
      <c r="P36" s="125"/>
      <c r="Q36" s="128"/>
      <c r="R36" s="128"/>
      <c r="S36" s="128"/>
      <c r="T36" s="129"/>
      <c r="U36" s="125"/>
      <c r="V36" s="125"/>
      <c r="W36" s="125"/>
      <c r="X36" s="125"/>
      <c r="Y36" s="125"/>
      <c r="Z36" s="125"/>
      <c r="AA36" s="130"/>
    </row>
    <row r="37" spans="1:27" x14ac:dyDescent="0.3">
      <c r="A37" s="119">
        <v>33</v>
      </c>
      <c r="B37" s="120"/>
      <c r="C37" s="126"/>
      <c r="D37" s="126"/>
      <c r="E37" s="127"/>
      <c r="F37" s="127"/>
      <c r="G37" s="127"/>
      <c r="H37" s="127"/>
      <c r="I37" s="146"/>
      <c r="J37" s="127"/>
      <c r="K37" s="125"/>
      <c r="L37" s="125"/>
      <c r="M37" s="125"/>
      <c r="N37" s="125"/>
      <c r="O37" s="125"/>
      <c r="P37" s="125"/>
      <c r="Q37" s="128"/>
      <c r="R37" s="128"/>
      <c r="S37" s="128"/>
      <c r="T37" s="129"/>
      <c r="U37" s="125"/>
      <c r="V37" s="125"/>
      <c r="W37" s="125"/>
      <c r="X37" s="125"/>
      <c r="Y37" s="125"/>
      <c r="Z37" s="125"/>
      <c r="AA37" s="130"/>
    </row>
    <row r="38" spans="1:27" x14ac:dyDescent="0.3">
      <c r="A38" s="119">
        <v>34</v>
      </c>
      <c r="B38" s="120"/>
      <c r="C38" s="126"/>
      <c r="D38" s="126"/>
      <c r="E38" s="127"/>
      <c r="F38" s="127"/>
      <c r="G38" s="127"/>
      <c r="H38" s="127"/>
      <c r="I38" s="146"/>
      <c r="J38" s="127"/>
      <c r="K38" s="125"/>
      <c r="L38" s="125"/>
      <c r="M38" s="125"/>
      <c r="N38" s="125"/>
      <c r="O38" s="125"/>
      <c r="P38" s="125"/>
      <c r="Q38" s="128"/>
      <c r="R38" s="128"/>
      <c r="S38" s="128"/>
      <c r="T38" s="129"/>
      <c r="U38" s="125"/>
      <c r="V38" s="125"/>
      <c r="W38" s="125"/>
      <c r="X38" s="125"/>
      <c r="Y38" s="125"/>
      <c r="Z38" s="125"/>
      <c r="AA38" s="130"/>
    </row>
    <row r="39" spans="1:27" x14ac:dyDescent="0.3">
      <c r="A39" s="119">
        <v>35</v>
      </c>
      <c r="B39" s="120"/>
      <c r="C39" s="126"/>
      <c r="D39" s="126"/>
      <c r="E39" s="127"/>
      <c r="F39" s="127"/>
      <c r="G39" s="127"/>
      <c r="H39" s="127"/>
      <c r="I39" s="146"/>
      <c r="J39" s="127"/>
      <c r="K39" s="125"/>
      <c r="L39" s="125"/>
      <c r="M39" s="125"/>
      <c r="N39" s="125"/>
      <c r="O39" s="125"/>
      <c r="P39" s="125"/>
      <c r="Q39" s="128"/>
      <c r="R39" s="128"/>
      <c r="S39" s="128"/>
      <c r="T39" s="129"/>
      <c r="U39" s="125"/>
      <c r="V39" s="125"/>
      <c r="W39" s="125"/>
      <c r="X39" s="125"/>
      <c r="Y39" s="125"/>
      <c r="Z39" s="125"/>
      <c r="AA39" s="130"/>
    </row>
    <row r="40" spans="1:27" x14ac:dyDescent="0.3">
      <c r="A40" s="119">
        <v>36</v>
      </c>
      <c r="B40" s="120"/>
      <c r="C40" s="126"/>
      <c r="D40" s="126"/>
      <c r="E40" s="127"/>
      <c r="F40" s="127"/>
      <c r="G40" s="127"/>
      <c r="H40" s="127"/>
      <c r="I40" s="146"/>
      <c r="J40" s="127"/>
      <c r="K40" s="125"/>
      <c r="L40" s="125"/>
      <c r="M40" s="125"/>
      <c r="N40" s="125"/>
      <c r="O40" s="125"/>
      <c r="P40" s="125"/>
      <c r="Q40" s="128"/>
      <c r="R40" s="128"/>
      <c r="S40" s="128"/>
      <c r="T40" s="129"/>
      <c r="U40" s="125"/>
      <c r="V40" s="125"/>
      <c r="W40" s="125"/>
      <c r="X40" s="125"/>
      <c r="Y40" s="125"/>
      <c r="Z40" s="125"/>
      <c r="AA40" s="130"/>
    </row>
    <row r="41" spans="1:27" x14ac:dyDescent="0.3">
      <c r="A41" s="119">
        <v>37</v>
      </c>
      <c r="B41" s="120"/>
      <c r="C41" s="126"/>
      <c r="D41" s="126"/>
      <c r="E41" s="127"/>
      <c r="F41" s="127"/>
      <c r="G41" s="127"/>
      <c r="H41" s="127"/>
      <c r="I41" s="146"/>
      <c r="J41" s="127"/>
      <c r="K41" s="125"/>
      <c r="L41" s="125"/>
      <c r="M41" s="125"/>
      <c r="N41" s="125"/>
      <c r="O41" s="125"/>
      <c r="P41" s="125"/>
      <c r="Q41" s="128"/>
      <c r="R41" s="128"/>
      <c r="S41" s="128"/>
      <c r="T41" s="129"/>
      <c r="U41" s="125"/>
      <c r="V41" s="125"/>
      <c r="W41" s="125"/>
      <c r="X41" s="125"/>
      <c r="Y41" s="125"/>
      <c r="Z41" s="125"/>
      <c r="AA41" s="130"/>
    </row>
    <row r="42" spans="1:27" x14ac:dyDescent="0.3">
      <c r="A42" s="119">
        <v>38</v>
      </c>
      <c r="B42" s="120"/>
      <c r="C42" s="126"/>
      <c r="D42" s="126"/>
      <c r="E42" s="127"/>
      <c r="F42" s="127"/>
      <c r="G42" s="127"/>
      <c r="H42" s="127"/>
      <c r="I42" s="146"/>
      <c r="J42" s="127"/>
      <c r="K42" s="125"/>
      <c r="L42" s="125"/>
      <c r="M42" s="125"/>
      <c r="N42" s="125"/>
      <c r="O42" s="125"/>
      <c r="P42" s="125"/>
      <c r="Q42" s="128"/>
      <c r="R42" s="128"/>
      <c r="S42" s="128"/>
      <c r="T42" s="129"/>
      <c r="U42" s="125"/>
      <c r="V42" s="125"/>
      <c r="W42" s="125"/>
      <c r="X42" s="125"/>
      <c r="Y42" s="125"/>
      <c r="Z42" s="125"/>
      <c r="AA42" s="130"/>
    </row>
    <row r="43" spans="1:27" x14ac:dyDescent="0.3">
      <c r="A43" s="119">
        <v>39</v>
      </c>
      <c r="B43" s="120"/>
      <c r="C43" s="126"/>
      <c r="D43" s="126"/>
      <c r="E43" s="127"/>
      <c r="F43" s="127"/>
      <c r="G43" s="127"/>
      <c r="H43" s="127"/>
      <c r="I43" s="146"/>
      <c r="J43" s="127"/>
      <c r="K43" s="125"/>
      <c r="L43" s="125"/>
      <c r="M43" s="125"/>
      <c r="N43" s="125"/>
      <c r="O43" s="125"/>
      <c r="P43" s="125"/>
      <c r="Q43" s="128"/>
      <c r="R43" s="128"/>
      <c r="S43" s="128"/>
      <c r="T43" s="129"/>
      <c r="U43" s="125"/>
      <c r="V43" s="125"/>
      <c r="W43" s="125"/>
      <c r="X43" s="125"/>
      <c r="Y43" s="125"/>
      <c r="Z43" s="125"/>
      <c r="AA43" s="130"/>
    </row>
    <row r="44" spans="1:27" x14ac:dyDescent="0.3">
      <c r="A44" s="119">
        <v>40</v>
      </c>
      <c r="B44" s="120"/>
      <c r="C44" s="126"/>
      <c r="D44" s="126"/>
      <c r="E44" s="127"/>
      <c r="F44" s="127"/>
      <c r="G44" s="127"/>
      <c r="H44" s="127"/>
      <c r="I44" s="146"/>
      <c r="J44" s="127"/>
      <c r="K44" s="125"/>
      <c r="L44" s="125"/>
      <c r="M44" s="125"/>
      <c r="N44" s="125"/>
      <c r="O44" s="125"/>
      <c r="P44" s="125"/>
      <c r="Q44" s="128"/>
      <c r="R44" s="128"/>
      <c r="S44" s="128"/>
      <c r="T44" s="129"/>
      <c r="U44" s="125"/>
      <c r="V44" s="125"/>
      <c r="W44" s="125"/>
      <c r="X44" s="125"/>
      <c r="Y44" s="125"/>
      <c r="Z44" s="125"/>
      <c r="AA44" s="130"/>
    </row>
    <row r="45" spans="1:27" x14ac:dyDescent="0.3">
      <c r="A45" s="119">
        <v>41</v>
      </c>
      <c r="B45" s="120"/>
      <c r="C45" s="126"/>
      <c r="D45" s="126"/>
      <c r="E45" s="127"/>
      <c r="F45" s="127"/>
      <c r="G45" s="127"/>
      <c r="H45" s="127"/>
      <c r="I45" s="146"/>
      <c r="J45" s="127"/>
      <c r="K45" s="125"/>
      <c r="L45" s="125"/>
      <c r="M45" s="125"/>
      <c r="N45" s="125"/>
      <c r="O45" s="125"/>
      <c r="P45" s="125"/>
      <c r="Q45" s="128"/>
      <c r="R45" s="128"/>
      <c r="S45" s="128"/>
      <c r="T45" s="129"/>
      <c r="U45" s="125"/>
      <c r="V45" s="125"/>
      <c r="W45" s="125"/>
      <c r="X45" s="125"/>
      <c r="Y45" s="125"/>
      <c r="Z45" s="125"/>
      <c r="AA45" s="130"/>
    </row>
    <row r="46" spans="1:27" x14ac:dyDescent="0.3">
      <c r="A46" s="119">
        <v>42</v>
      </c>
      <c r="B46" s="120"/>
      <c r="C46" s="126"/>
      <c r="D46" s="126"/>
      <c r="E46" s="127"/>
      <c r="F46" s="127"/>
      <c r="G46" s="127"/>
      <c r="H46" s="127"/>
      <c r="I46" s="146"/>
      <c r="J46" s="127"/>
      <c r="K46" s="125"/>
      <c r="L46" s="125"/>
      <c r="M46" s="125"/>
      <c r="N46" s="125"/>
      <c r="O46" s="125"/>
      <c r="P46" s="125"/>
      <c r="Q46" s="128"/>
      <c r="R46" s="128"/>
      <c r="S46" s="128"/>
      <c r="T46" s="129"/>
      <c r="U46" s="125"/>
      <c r="V46" s="125"/>
      <c r="W46" s="125"/>
      <c r="X46" s="125"/>
      <c r="Y46" s="125"/>
      <c r="Z46" s="125"/>
      <c r="AA46" s="130"/>
    </row>
    <row r="47" spans="1:27" x14ac:dyDescent="0.3">
      <c r="A47" s="119">
        <v>43</v>
      </c>
      <c r="B47" s="120"/>
      <c r="C47" s="126"/>
      <c r="D47" s="126"/>
      <c r="E47" s="127"/>
      <c r="F47" s="127"/>
      <c r="G47" s="127"/>
      <c r="H47" s="127"/>
      <c r="I47" s="146"/>
      <c r="J47" s="127"/>
      <c r="K47" s="125"/>
      <c r="L47" s="125"/>
      <c r="M47" s="125"/>
      <c r="N47" s="125"/>
      <c r="O47" s="125"/>
      <c r="P47" s="125"/>
      <c r="Q47" s="128"/>
      <c r="R47" s="128"/>
      <c r="S47" s="128"/>
      <c r="T47" s="129"/>
      <c r="U47" s="125"/>
      <c r="V47" s="125"/>
      <c r="W47" s="125"/>
      <c r="X47" s="125"/>
      <c r="Y47" s="125"/>
      <c r="Z47" s="125"/>
      <c r="AA47" s="130"/>
    </row>
    <row r="48" spans="1:27" x14ac:dyDescent="0.3">
      <c r="A48" s="119">
        <v>44</v>
      </c>
      <c r="B48" s="120"/>
      <c r="C48" s="126"/>
      <c r="D48" s="126"/>
      <c r="E48" s="127"/>
      <c r="F48" s="127"/>
      <c r="G48" s="127"/>
      <c r="H48" s="127"/>
      <c r="I48" s="146"/>
      <c r="J48" s="127"/>
      <c r="K48" s="125"/>
      <c r="L48" s="125"/>
      <c r="M48" s="125"/>
      <c r="N48" s="125"/>
      <c r="O48" s="125"/>
      <c r="P48" s="125"/>
      <c r="Q48" s="128"/>
      <c r="R48" s="128"/>
      <c r="S48" s="128"/>
      <c r="T48" s="129"/>
      <c r="U48" s="125"/>
      <c r="V48" s="125"/>
      <c r="W48" s="125"/>
      <c r="X48" s="125"/>
      <c r="Y48" s="125"/>
      <c r="Z48" s="125"/>
      <c r="AA48" s="130"/>
    </row>
    <row r="49" spans="1:27" x14ac:dyDescent="0.3">
      <c r="A49" s="119">
        <v>45</v>
      </c>
      <c r="B49" s="120"/>
      <c r="C49" s="126"/>
      <c r="D49" s="126"/>
      <c r="E49" s="127"/>
      <c r="F49" s="127"/>
      <c r="G49" s="127"/>
      <c r="H49" s="127"/>
      <c r="I49" s="146"/>
      <c r="J49" s="127"/>
      <c r="K49" s="125"/>
      <c r="L49" s="125"/>
      <c r="M49" s="125"/>
      <c r="N49" s="125"/>
      <c r="O49" s="125"/>
      <c r="P49" s="125"/>
      <c r="Q49" s="128"/>
      <c r="R49" s="128"/>
      <c r="S49" s="128"/>
      <c r="T49" s="129"/>
      <c r="U49" s="125"/>
      <c r="V49" s="125"/>
      <c r="W49" s="125"/>
      <c r="X49" s="125"/>
      <c r="Y49" s="125"/>
      <c r="Z49" s="125"/>
      <c r="AA49" s="130"/>
    </row>
    <row r="50" spans="1:27" x14ac:dyDescent="0.3">
      <c r="A50" s="119">
        <v>46</v>
      </c>
      <c r="B50" s="120"/>
      <c r="C50" s="126"/>
      <c r="D50" s="126"/>
      <c r="E50" s="127"/>
      <c r="F50" s="127"/>
      <c r="G50" s="127"/>
      <c r="H50" s="127"/>
      <c r="I50" s="146"/>
      <c r="J50" s="127"/>
      <c r="K50" s="125"/>
      <c r="L50" s="125"/>
      <c r="M50" s="125"/>
      <c r="N50" s="125"/>
      <c r="O50" s="125"/>
      <c r="P50" s="125"/>
      <c r="Q50" s="128"/>
      <c r="R50" s="128"/>
      <c r="S50" s="128"/>
      <c r="T50" s="129"/>
      <c r="U50" s="125"/>
      <c r="V50" s="125"/>
      <c r="W50" s="125"/>
      <c r="X50" s="125"/>
      <c r="Y50" s="125"/>
      <c r="Z50" s="125"/>
      <c r="AA50" s="130"/>
    </row>
    <row r="51" spans="1:27" x14ac:dyDescent="0.3">
      <c r="A51" s="119">
        <v>47</v>
      </c>
      <c r="B51" s="125"/>
      <c r="C51" s="126"/>
      <c r="D51" s="126"/>
      <c r="E51" s="127"/>
      <c r="F51" s="127"/>
      <c r="G51" s="127"/>
      <c r="H51" s="127"/>
      <c r="I51" s="146"/>
      <c r="J51" s="127"/>
      <c r="K51" s="125"/>
      <c r="L51" s="125"/>
      <c r="M51" s="125"/>
      <c r="N51" s="125"/>
      <c r="O51" s="125"/>
      <c r="P51" s="125"/>
      <c r="Q51" s="128"/>
      <c r="R51" s="128"/>
      <c r="S51" s="128"/>
      <c r="T51" s="129"/>
      <c r="U51" s="125"/>
      <c r="V51" s="125"/>
      <c r="W51" s="125"/>
      <c r="X51" s="125"/>
      <c r="Y51" s="125"/>
      <c r="Z51" s="125"/>
      <c r="AA51" s="130"/>
    </row>
    <row r="52" spans="1:27" x14ac:dyDescent="0.3">
      <c r="A52" s="119">
        <v>48</v>
      </c>
      <c r="B52" s="125"/>
      <c r="C52" s="126"/>
      <c r="D52" s="126"/>
      <c r="E52" s="127"/>
      <c r="F52" s="127"/>
      <c r="G52" s="127"/>
      <c r="H52" s="127"/>
      <c r="I52" s="146"/>
      <c r="J52" s="127"/>
      <c r="K52" s="125"/>
      <c r="L52" s="125"/>
      <c r="M52" s="125"/>
      <c r="N52" s="125"/>
      <c r="O52" s="125"/>
      <c r="P52" s="125"/>
      <c r="Q52" s="128"/>
      <c r="R52" s="128"/>
      <c r="S52" s="128"/>
      <c r="T52" s="129"/>
      <c r="U52" s="125"/>
      <c r="V52" s="125"/>
      <c r="W52" s="125"/>
      <c r="X52" s="125"/>
      <c r="Y52" s="125"/>
      <c r="Z52" s="125"/>
      <c r="AA52" s="130"/>
    </row>
    <row r="53" spans="1:27" x14ac:dyDescent="0.3">
      <c r="A53" s="119">
        <v>49</v>
      </c>
      <c r="B53" s="125"/>
      <c r="C53" s="126"/>
      <c r="D53" s="126"/>
      <c r="E53" s="127"/>
      <c r="F53" s="127"/>
      <c r="G53" s="127"/>
      <c r="H53" s="127"/>
      <c r="I53" s="146"/>
      <c r="J53" s="127"/>
      <c r="K53" s="125"/>
      <c r="L53" s="125"/>
      <c r="M53" s="125"/>
      <c r="N53" s="125"/>
      <c r="O53" s="125"/>
      <c r="P53" s="125"/>
      <c r="Q53" s="128"/>
      <c r="R53" s="128"/>
      <c r="S53" s="128"/>
      <c r="T53" s="129"/>
      <c r="U53" s="125"/>
      <c r="V53" s="125"/>
      <c r="W53" s="125"/>
      <c r="X53" s="125"/>
      <c r="Y53" s="125"/>
      <c r="Z53" s="125"/>
      <c r="AA53" s="130"/>
    </row>
    <row r="54" spans="1:27" ht="17.25" thickBot="1" x14ac:dyDescent="0.35">
      <c r="A54" s="132">
        <v>50</v>
      </c>
      <c r="B54" s="133"/>
      <c r="C54" s="134"/>
      <c r="D54" s="134"/>
      <c r="E54" s="135"/>
      <c r="F54" s="135"/>
      <c r="G54" s="135"/>
      <c r="H54" s="135"/>
      <c r="I54" s="147"/>
      <c r="J54" s="135"/>
      <c r="K54" s="133"/>
      <c r="L54" s="133"/>
      <c r="M54" s="133"/>
      <c r="N54" s="133"/>
      <c r="O54" s="133"/>
      <c r="P54" s="133"/>
      <c r="Q54" s="136"/>
      <c r="R54" s="136"/>
      <c r="S54" s="136"/>
      <c r="T54" s="137"/>
      <c r="U54" s="133"/>
      <c r="V54" s="133"/>
      <c r="W54" s="133"/>
      <c r="X54" s="133"/>
      <c r="Y54" s="133"/>
      <c r="Z54" s="133"/>
      <c r="AA54" s="138"/>
    </row>
  </sheetData>
  <autoFilter ref="B3:WWA6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3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"/>
  <sheetViews>
    <sheetView tabSelected="1" workbookViewId="0">
      <selection activeCell="A2" sqref="A2:L2"/>
    </sheetView>
  </sheetViews>
  <sheetFormatPr baseColWidth="10" defaultRowHeight="15" x14ac:dyDescent="0.25"/>
  <cols>
    <col min="2" max="2" width="16.42578125" customWidth="1"/>
    <col min="3" max="3" width="17.85546875" customWidth="1"/>
    <col min="4" max="4" width="24.42578125" customWidth="1"/>
    <col min="5" max="5" width="22.140625" customWidth="1"/>
    <col min="6" max="6" width="19.85546875" customWidth="1"/>
    <col min="7" max="7" width="16.140625" customWidth="1"/>
    <col min="8" max="8" width="16.7109375" customWidth="1"/>
    <col min="9" max="9" width="16" customWidth="1"/>
    <col min="10" max="10" width="17.140625" customWidth="1"/>
    <col min="11" max="11" width="14.7109375" customWidth="1"/>
    <col min="12" max="12" width="30" customWidth="1"/>
  </cols>
  <sheetData>
    <row r="1" spans="1:13" ht="18" x14ac:dyDescent="0.25">
      <c r="A1" s="220" t="s">
        <v>168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3" x14ac:dyDescent="0.25">
      <c r="A2" s="221" t="s">
        <v>190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3" ht="15.75" thickBo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3" s="192" customFormat="1" ht="57" customHeight="1" thickBot="1" x14ac:dyDescent="0.3">
      <c r="A4" s="229" t="s">
        <v>189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1"/>
    </row>
    <row r="5" spans="1:13" ht="16.5" thickBot="1" x14ac:dyDescent="0.3">
      <c r="A5" s="222" t="s">
        <v>169</v>
      </c>
      <c r="B5" s="222" t="s">
        <v>170</v>
      </c>
      <c r="C5" s="222" t="s">
        <v>171</v>
      </c>
      <c r="D5" s="222" t="s">
        <v>180</v>
      </c>
      <c r="E5" s="222" t="s">
        <v>172</v>
      </c>
      <c r="F5" s="224" t="s">
        <v>23</v>
      </c>
      <c r="G5" s="226" t="s">
        <v>181</v>
      </c>
      <c r="H5" s="227"/>
      <c r="I5" s="227"/>
      <c r="J5" s="227"/>
      <c r="K5" s="227"/>
      <c r="L5" s="228"/>
    </row>
    <row r="6" spans="1:13" ht="57" thickBot="1" x14ac:dyDescent="0.3">
      <c r="A6" s="223"/>
      <c r="B6" s="223"/>
      <c r="C6" s="223"/>
      <c r="D6" s="223"/>
      <c r="E6" s="223"/>
      <c r="F6" s="225"/>
      <c r="G6" s="175" t="s">
        <v>43</v>
      </c>
      <c r="H6" s="175" t="s">
        <v>182</v>
      </c>
      <c r="I6" s="175" t="s">
        <v>68</v>
      </c>
      <c r="J6" s="175" t="s">
        <v>74</v>
      </c>
      <c r="K6" s="176" t="s">
        <v>183</v>
      </c>
      <c r="L6" s="177" t="s">
        <v>6</v>
      </c>
    </row>
    <row r="7" spans="1:13" ht="107.25" customHeight="1" x14ac:dyDescent="0.25">
      <c r="A7" s="154">
        <v>1</v>
      </c>
      <c r="B7" s="181" t="s">
        <v>175</v>
      </c>
      <c r="C7" s="211" t="s">
        <v>103</v>
      </c>
      <c r="D7" s="214" t="s">
        <v>185</v>
      </c>
      <c r="E7" s="217" t="s">
        <v>173</v>
      </c>
      <c r="F7" s="156">
        <f>'FERRO BEDOYA CAMILO ALEJANDRO'!O93</f>
        <v>14.870000000000001</v>
      </c>
      <c r="G7" s="156">
        <f>'FERRO BEDOYA CAMILO ALEJANDRO'!O94</f>
        <v>19.333333333333332</v>
      </c>
      <c r="H7" s="182">
        <f>'FERRO BEDOYA CAMILO ALEJANDRO'!O95</f>
        <v>12</v>
      </c>
      <c r="I7" s="182">
        <f>'FERRO BEDOYA CAMILO ALEJANDRO'!O96</f>
        <v>10</v>
      </c>
      <c r="J7" s="182">
        <f>'FERRO BEDOYA CAMILO ALEJANDRO'!O97</f>
        <v>0.6</v>
      </c>
      <c r="K7" s="183">
        <f>SUM(F7:J7)</f>
        <v>56.803333333333335</v>
      </c>
      <c r="L7" s="184" t="s">
        <v>187</v>
      </c>
      <c r="M7" s="174"/>
    </row>
    <row r="8" spans="1:13" ht="107.25" customHeight="1" x14ac:dyDescent="0.25">
      <c r="A8" s="157">
        <v>2</v>
      </c>
      <c r="B8" s="155" t="s">
        <v>174</v>
      </c>
      <c r="C8" s="212"/>
      <c r="D8" s="215"/>
      <c r="E8" s="218"/>
      <c r="F8" s="158">
        <v>22</v>
      </c>
      <c r="G8" s="158">
        <v>0</v>
      </c>
      <c r="H8" s="178">
        <v>0</v>
      </c>
      <c r="I8" s="178">
        <v>0</v>
      </c>
      <c r="J8" s="178">
        <v>0</v>
      </c>
      <c r="K8" s="179">
        <f t="shared" ref="K8:K10" si="0">SUM(F8:J8)</f>
        <v>22</v>
      </c>
      <c r="L8" s="185" t="s">
        <v>186</v>
      </c>
      <c r="M8" s="174"/>
    </row>
    <row r="9" spans="1:13" ht="107.25" customHeight="1" x14ac:dyDescent="0.25">
      <c r="A9" s="157">
        <v>3</v>
      </c>
      <c r="B9" s="193" t="s">
        <v>176</v>
      </c>
      <c r="C9" s="212"/>
      <c r="D9" s="215"/>
      <c r="E9" s="218"/>
      <c r="F9" s="158">
        <v>16.579999999999998</v>
      </c>
      <c r="G9" s="158">
        <v>0</v>
      </c>
      <c r="H9" s="178">
        <v>0</v>
      </c>
      <c r="I9" s="178">
        <v>0</v>
      </c>
      <c r="J9" s="178">
        <v>0</v>
      </c>
      <c r="K9" s="179">
        <f t="shared" si="0"/>
        <v>16.579999999999998</v>
      </c>
      <c r="L9" s="185" t="s">
        <v>186</v>
      </c>
      <c r="M9" s="174"/>
    </row>
    <row r="10" spans="1:13" ht="151.5" customHeight="1" thickBot="1" x14ac:dyDescent="0.3">
      <c r="A10" s="186">
        <v>4</v>
      </c>
      <c r="B10" s="187" t="s">
        <v>177</v>
      </c>
      <c r="C10" s="213"/>
      <c r="D10" s="216"/>
      <c r="E10" s="219"/>
      <c r="F10" s="188">
        <v>15.37</v>
      </c>
      <c r="G10" s="188">
        <v>0</v>
      </c>
      <c r="H10" s="189">
        <v>0</v>
      </c>
      <c r="I10" s="189">
        <v>0</v>
      </c>
      <c r="J10" s="189">
        <v>0</v>
      </c>
      <c r="K10" s="190">
        <f t="shared" si="0"/>
        <v>15.37</v>
      </c>
      <c r="L10" s="191" t="s">
        <v>186</v>
      </c>
      <c r="M10" s="174"/>
    </row>
    <row r="11" spans="1:13" x14ac:dyDescent="0.25">
      <c r="A11" s="210" t="s">
        <v>184</v>
      </c>
      <c r="B11" s="210"/>
      <c r="C11" s="210"/>
      <c r="G11" s="174"/>
      <c r="H11" s="174"/>
      <c r="I11" s="174"/>
      <c r="J11" s="174"/>
      <c r="K11" s="174"/>
    </row>
  </sheetData>
  <sheetProtection password="D6E2" sheet="1" objects="1" scenarios="1"/>
  <mergeCells count="14">
    <mergeCell ref="A11:C11"/>
    <mergeCell ref="C7:C10"/>
    <mergeCell ref="D7:D10"/>
    <mergeCell ref="E7:E10"/>
    <mergeCell ref="A1:L1"/>
    <mergeCell ref="A2:L2"/>
    <mergeCell ref="A5:A6"/>
    <mergeCell ref="B5:B6"/>
    <mergeCell ref="C5:C6"/>
    <mergeCell ref="D5:D6"/>
    <mergeCell ref="E5:E6"/>
    <mergeCell ref="F5:F6"/>
    <mergeCell ref="G5:L5"/>
    <mergeCell ref="A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A12" sqref="A1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5703125" style="6"/>
    <col min="9" max="9" width="13.42578125" style="6" customWidth="1"/>
    <col min="10" max="10" width="13.28515625" style="6" customWidth="1"/>
    <col min="11" max="12" width="12.42578125" style="6" customWidth="1"/>
    <col min="13" max="13" width="11.5703125" style="6"/>
    <col min="14" max="14" width="5.5703125" style="6" customWidth="1"/>
    <col min="15" max="15" width="14.5703125" style="6" customWidth="1"/>
    <col min="16" max="16" width="11.5703125" style="6"/>
    <col min="17" max="17" width="11.85546875" style="6" bestFit="1" customWidth="1"/>
    <col min="18" max="257" width="11.5703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5703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5703125" style="6"/>
    <col min="270" max="270" width="5.5703125" style="6" customWidth="1"/>
    <col min="271" max="271" width="14.140625" style="6" customWidth="1"/>
    <col min="272" max="513" width="11.5703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5703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5703125" style="6"/>
    <col min="526" max="526" width="5.5703125" style="6" customWidth="1"/>
    <col min="527" max="527" width="14.140625" style="6" customWidth="1"/>
    <col min="528" max="769" width="11.5703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5703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5703125" style="6"/>
    <col min="782" max="782" width="5.5703125" style="6" customWidth="1"/>
    <col min="783" max="783" width="14.140625" style="6" customWidth="1"/>
    <col min="784" max="1025" width="11.5703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5703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5703125" style="6"/>
    <col min="1038" max="1038" width="5.5703125" style="6" customWidth="1"/>
    <col min="1039" max="1039" width="14.140625" style="6" customWidth="1"/>
    <col min="1040" max="1281" width="11.5703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5703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5703125" style="6"/>
    <col min="1294" max="1294" width="5.5703125" style="6" customWidth="1"/>
    <col min="1295" max="1295" width="14.140625" style="6" customWidth="1"/>
    <col min="1296" max="1537" width="11.5703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5703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5703125" style="6"/>
    <col min="1550" max="1550" width="5.5703125" style="6" customWidth="1"/>
    <col min="1551" max="1551" width="14.140625" style="6" customWidth="1"/>
    <col min="1552" max="1793" width="11.5703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5703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5703125" style="6"/>
    <col min="1806" max="1806" width="5.5703125" style="6" customWidth="1"/>
    <col min="1807" max="1807" width="14.140625" style="6" customWidth="1"/>
    <col min="1808" max="2049" width="11.5703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5703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5703125" style="6"/>
    <col min="2062" max="2062" width="5.5703125" style="6" customWidth="1"/>
    <col min="2063" max="2063" width="14.140625" style="6" customWidth="1"/>
    <col min="2064" max="2305" width="11.5703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5703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5703125" style="6"/>
    <col min="2318" max="2318" width="5.5703125" style="6" customWidth="1"/>
    <col min="2319" max="2319" width="14.140625" style="6" customWidth="1"/>
    <col min="2320" max="2561" width="11.5703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5703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5703125" style="6"/>
    <col min="2574" max="2574" width="5.5703125" style="6" customWidth="1"/>
    <col min="2575" max="2575" width="14.140625" style="6" customWidth="1"/>
    <col min="2576" max="2817" width="11.5703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5703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5703125" style="6"/>
    <col min="2830" max="2830" width="5.5703125" style="6" customWidth="1"/>
    <col min="2831" max="2831" width="14.140625" style="6" customWidth="1"/>
    <col min="2832" max="3073" width="11.5703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5703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5703125" style="6"/>
    <col min="3086" max="3086" width="5.5703125" style="6" customWidth="1"/>
    <col min="3087" max="3087" width="14.140625" style="6" customWidth="1"/>
    <col min="3088" max="3329" width="11.5703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5703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5703125" style="6"/>
    <col min="3342" max="3342" width="5.5703125" style="6" customWidth="1"/>
    <col min="3343" max="3343" width="14.140625" style="6" customWidth="1"/>
    <col min="3344" max="3585" width="11.5703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5703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5703125" style="6"/>
    <col min="3598" max="3598" width="5.5703125" style="6" customWidth="1"/>
    <col min="3599" max="3599" width="14.140625" style="6" customWidth="1"/>
    <col min="3600" max="3841" width="11.5703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5703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5703125" style="6"/>
    <col min="3854" max="3854" width="5.5703125" style="6" customWidth="1"/>
    <col min="3855" max="3855" width="14.140625" style="6" customWidth="1"/>
    <col min="3856" max="4097" width="11.5703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5703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5703125" style="6"/>
    <col min="4110" max="4110" width="5.5703125" style="6" customWidth="1"/>
    <col min="4111" max="4111" width="14.140625" style="6" customWidth="1"/>
    <col min="4112" max="4353" width="11.5703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5703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5703125" style="6"/>
    <col min="4366" max="4366" width="5.5703125" style="6" customWidth="1"/>
    <col min="4367" max="4367" width="14.140625" style="6" customWidth="1"/>
    <col min="4368" max="4609" width="11.5703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5703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5703125" style="6"/>
    <col min="4622" max="4622" width="5.5703125" style="6" customWidth="1"/>
    <col min="4623" max="4623" width="14.140625" style="6" customWidth="1"/>
    <col min="4624" max="4865" width="11.5703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5703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5703125" style="6"/>
    <col min="4878" max="4878" width="5.5703125" style="6" customWidth="1"/>
    <col min="4879" max="4879" width="14.140625" style="6" customWidth="1"/>
    <col min="4880" max="5121" width="11.5703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5703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5703125" style="6"/>
    <col min="5134" max="5134" width="5.5703125" style="6" customWidth="1"/>
    <col min="5135" max="5135" width="14.140625" style="6" customWidth="1"/>
    <col min="5136" max="5377" width="11.5703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5703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5703125" style="6"/>
    <col min="5390" max="5390" width="5.5703125" style="6" customWidth="1"/>
    <col min="5391" max="5391" width="14.140625" style="6" customWidth="1"/>
    <col min="5392" max="5633" width="11.5703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5703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5703125" style="6"/>
    <col min="5646" max="5646" width="5.5703125" style="6" customWidth="1"/>
    <col min="5647" max="5647" width="14.140625" style="6" customWidth="1"/>
    <col min="5648" max="5889" width="11.5703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5703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5703125" style="6"/>
    <col min="5902" max="5902" width="5.5703125" style="6" customWidth="1"/>
    <col min="5903" max="5903" width="14.140625" style="6" customWidth="1"/>
    <col min="5904" max="6145" width="11.5703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5703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5703125" style="6"/>
    <col min="6158" max="6158" width="5.5703125" style="6" customWidth="1"/>
    <col min="6159" max="6159" width="14.140625" style="6" customWidth="1"/>
    <col min="6160" max="6401" width="11.5703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5703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5703125" style="6"/>
    <col min="6414" max="6414" width="5.5703125" style="6" customWidth="1"/>
    <col min="6415" max="6415" width="14.140625" style="6" customWidth="1"/>
    <col min="6416" max="6657" width="11.5703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5703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5703125" style="6"/>
    <col min="6670" max="6670" width="5.5703125" style="6" customWidth="1"/>
    <col min="6671" max="6671" width="14.140625" style="6" customWidth="1"/>
    <col min="6672" max="6913" width="11.5703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5703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5703125" style="6"/>
    <col min="6926" max="6926" width="5.5703125" style="6" customWidth="1"/>
    <col min="6927" max="6927" width="14.140625" style="6" customWidth="1"/>
    <col min="6928" max="7169" width="11.5703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5703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5703125" style="6"/>
    <col min="7182" max="7182" width="5.5703125" style="6" customWidth="1"/>
    <col min="7183" max="7183" width="14.140625" style="6" customWidth="1"/>
    <col min="7184" max="7425" width="11.5703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5703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5703125" style="6"/>
    <col min="7438" max="7438" width="5.5703125" style="6" customWidth="1"/>
    <col min="7439" max="7439" width="14.140625" style="6" customWidth="1"/>
    <col min="7440" max="7681" width="11.5703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5703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5703125" style="6"/>
    <col min="7694" max="7694" width="5.5703125" style="6" customWidth="1"/>
    <col min="7695" max="7695" width="14.140625" style="6" customWidth="1"/>
    <col min="7696" max="7937" width="11.5703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5703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5703125" style="6"/>
    <col min="7950" max="7950" width="5.5703125" style="6" customWidth="1"/>
    <col min="7951" max="7951" width="14.140625" style="6" customWidth="1"/>
    <col min="7952" max="8193" width="11.5703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5703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5703125" style="6"/>
    <col min="8206" max="8206" width="5.5703125" style="6" customWidth="1"/>
    <col min="8207" max="8207" width="14.140625" style="6" customWidth="1"/>
    <col min="8208" max="8449" width="11.5703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5703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5703125" style="6"/>
    <col min="8462" max="8462" width="5.5703125" style="6" customWidth="1"/>
    <col min="8463" max="8463" width="14.140625" style="6" customWidth="1"/>
    <col min="8464" max="8705" width="11.5703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5703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5703125" style="6"/>
    <col min="8718" max="8718" width="5.5703125" style="6" customWidth="1"/>
    <col min="8719" max="8719" width="14.140625" style="6" customWidth="1"/>
    <col min="8720" max="8961" width="11.5703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5703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5703125" style="6"/>
    <col min="8974" max="8974" width="5.5703125" style="6" customWidth="1"/>
    <col min="8975" max="8975" width="14.140625" style="6" customWidth="1"/>
    <col min="8976" max="9217" width="11.5703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5703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5703125" style="6"/>
    <col min="9230" max="9230" width="5.5703125" style="6" customWidth="1"/>
    <col min="9231" max="9231" width="14.140625" style="6" customWidth="1"/>
    <col min="9232" max="9473" width="11.5703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5703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5703125" style="6"/>
    <col min="9486" max="9486" width="5.5703125" style="6" customWidth="1"/>
    <col min="9487" max="9487" width="14.140625" style="6" customWidth="1"/>
    <col min="9488" max="9729" width="11.5703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5703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5703125" style="6"/>
    <col min="9742" max="9742" width="5.5703125" style="6" customWidth="1"/>
    <col min="9743" max="9743" width="14.140625" style="6" customWidth="1"/>
    <col min="9744" max="9985" width="11.5703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5703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5703125" style="6"/>
    <col min="9998" max="9998" width="5.5703125" style="6" customWidth="1"/>
    <col min="9999" max="9999" width="14.140625" style="6" customWidth="1"/>
    <col min="10000" max="10241" width="11.5703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5703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5703125" style="6"/>
    <col min="10254" max="10254" width="5.5703125" style="6" customWidth="1"/>
    <col min="10255" max="10255" width="14.140625" style="6" customWidth="1"/>
    <col min="10256" max="10497" width="11.5703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5703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5703125" style="6"/>
    <col min="10510" max="10510" width="5.5703125" style="6" customWidth="1"/>
    <col min="10511" max="10511" width="14.140625" style="6" customWidth="1"/>
    <col min="10512" max="10753" width="11.5703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5703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5703125" style="6"/>
    <col min="10766" max="10766" width="5.5703125" style="6" customWidth="1"/>
    <col min="10767" max="10767" width="14.140625" style="6" customWidth="1"/>
    <col min="10768" max="11009" width="11.5703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5703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5703125" style="6"/>
    <col min="11022" max="11022" width="5.5703125" style="6" customWidth="1"/>
    <col min="11023" max="11023" width="14.140625" style="6" customWidth="1"/>
    <col min="11024" max="11265" width="11.5703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5703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5703125" style="6"/>
    <col min="11278" max="11278" width="5.5703125" style="6" customWidth="1"/>
    <col min="11279" max="11279" width="14.140625" style="6" customWidth="1"/>
    <col min="11280" max="11521" width="11.5703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5703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5703125" style="6"/>
    <col min="11534" max="11534" width="5.5703125" style="6" customWidth="1"/>
    <col min="11535" max="11535" width="14.140625" style="6" customWidth="1"/>
    <col min="11536" max="11777" width="11.5703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5703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5703125" style="6"/>
    <col min="11790" max="11790" width="5.5703125" style="6" customWidth="1"/>
    <col min="11791" max="11791" width="14.140625" style="6" customWidth="1"/>
    <col min="11792" max="12033" width="11.5703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5703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5703125" style="6"/>
    <col min="12046" max="12046" width="5.5703125" style="6" customWidth="1"/>
    <col min="12047" max="12047" width="14.140625" style="6" customWidth="1"/>
    <col min="12048" max="12289" width="11.5703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5703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5703125" style="6"/>
    <col min="12302" max="12302" width="5.5703125" style="6" customWidth="1"/>
    <col min="12303" max="12303" width="14.140625" style="6" customWidth="1"/>
    <col min="12304" max="12545" width="11.5703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5703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5703125" style="6"/>
    <col min="12558" max="12558" width="5.5703125" style="6" customWidth="1"/>
    <col min="12559" max="12559" width="14.140625" style="6" customWidth="1"/>
    <col min="12560" max="12801" width="11.5703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5703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5703125" style="6"/>
    <col min="12814" max="12814" width="5.5703125" style="6" customWidth="1"/>
    <col min="12815" max="12815" width="14.140625" style="6" customWidth="1"/>
    <col min="12816" max="13057" width="11.5703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5703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5703125" style="6"/>
    <col min="13070" max="13070" width="5.5703125" style="6" customWidth="1"/>
    <col min="13071" max="13071" width="14.140625" style="6" customWidth="1"/>
    <col min="13072" max="13313" width="11.5703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5703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5703125" style="6"/>
    <col min="13326" max="13326" width="5.5703125" style="6" customWidth="1"/>
    <col min="13327" max="13327" width="14.140625" style="6" customWidth="1"/>
    <col min="13328" max="13569" width="11.5703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5703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5703125" style="6"/>
    <col min="13582" max="13582" width="5.5703125" style="6" customWidth="1"/>
    <col min="13583" max="13583" width="14.140625" style="6" customWidth="1"/>
    <col min="13584" max="13825" width="11.5703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5703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5703125" style="6"/>
    <col min="13838" max="13838" width="5.5703125" style="6" customWidth="1"/>
    <col min="13839" max="13839" width="14.140625" style="6" customWidth="1"/>
    <col min="13840" max="14081" width="11.5703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5703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5703125" style="6"/>
    <col min="14094" max="14094" width="5.5703125" style="6" customWidth="1"/>
    <col min="14095" max="14095" width="14.140625" style="6" customWidth="1"/>
    <col min="14096" max="14337" width="11.5703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5703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5703125" style="6"/>
    <col min="14350" max="14350" width="5.5703125" style="6" customWidth="1"/>
    <col min="14351" max="14351" width="14.140625" style="6" customWidth="1"/>
    <col min="14352" max="14593" width="11.5703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5703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5703125" style="6"/>
    <col min="14606" max="14606" width="5.5703125" style="6" customWidth="1"/>
    <col min="14607" max="14607" width="14.140625" style="6" customWidth="1"/>
    <col min="14608" max="14849" width="11.5703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5703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5703125" style="6"/>
    <col min="14862" max="14862" width="5.5703125" style="6" customWidth="1"/>
    <col min="14863" max="14863" width="14.140625" style="6" customWidth="1"/>
    <col min="14864" max="15105" width="11.5703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5703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5703125" style="6"/>
    <col min="15118" max="15118" width="5.5703125" style="6" customWidth="1"/>
    <col min="15119" max="15119" width="14.140625" style="6" customWidth="1"/>
    <col min="15120" max="15361" width="11.5703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5703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5703125" style="6"/>
    <col min="15374" max="15374" width="5.5703125" style="6" customWidth="1"/>
    <col min="15375" max="15375" width="14.140625" style="6" customWidth="1"/>
    <col min="15376" max="15617" width="11.5703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5703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5703125" style="6"/>
    <col min="15630" max="15630" width="5.5703125" style="6" customWidth="1"/>
    <col min="15631" max="15631" width="14.140625" style="6" customWidth="1"/>
    <col min="15632" max="15873" width="11.5703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5703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5703125" style="6"/>
    <col min="15886" max="15886" width="5.5703125" style="6" customWidth="1"/>
    <col min="15887" max="15887" width="14.140625" style="6" customWidth="1"/>
    <col min="15888" max="16129" width="11.5703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5703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5703125" style="6"/>
    <col min="16142" max="16142" width="5.5703125" style="6" customWidth="1"/>
    <col min="16143" max="16143" width="14.140625" style="6" customWidth="1"/>
    <col min="16144" max="16384" width="11.5703125" style="6"/>
  </cols>
  <sheetData>
    <row r="1" spans="1:17" ht="21.75" customHeight="1" thickBot="1" x14ac:dyDescent="0.3">
      <c r="A1" s="232"/>
      <c r="B1" s="233"/>
      <c r="C1" s="233"/>
      <c r="D1" s="233"/>
      <c r="E1" s="234"/>
      <c r="F1" s="241" t="s">
        <v>9</v>
      </c>
      <c r="G1" s="241"/>
      <c r="H1" s="241"/>
      <c r="I1" s="241"/>
      <c r="J1" s="241"/>
      <c r="K1" s="241"/>
      <c r="L1" s="241"/>
      <c r="M1" s="241"/>
      <c r="N1" s="241"/>
      <c r="O1" s="242"/>
    </row>
    <row r="2" spans="1:17" ht="45" customHeight="1" thickBot="1" x14ac:dyDescent="0.3">
      <c r="A2" s="235"/>
      <c r="B2" s="236"/>
      <c r="C2" s="236"/>
      <c r="D2" s="236"/>
      <c r="E2" s="237"/>
      <c r="F2" s="241" t="s">
        <v>10</v>
      </c>
      <c r="G2" s="241"/>
      <c r="H2" s="241"/>
      <c r="I2" s="241"/>
      <c r="J2" s="241"/>
      <c r="K2" s="241"/>
      <c r="L2" s="241"/>
      <c r="M2" s="241"/>
      <c r="N2" s="241"/>
      <c r="O2" s="242"/>
      <c r="Q2" s="143" t="str">
        <f ca="1">MID(CELL("nombrearchivo",'FERRO BEDOYA CAMILO ALEJANDRO'!E10),FIND("]", CELL("nombrearchivo",'FERRO BEDOYA CAMILO ALEJANDRO'!E10),1)+1,LEN(CELL("nombrearchivo",'FERRO BEDOYA CAMILO ALEJANDRO'!E10))-FIND("]",CELL("nombrearchivo",'FERRO BEDOYA CAMILO ALEJANDRO'!E10),1))</f>
        <v>FERRO BEDOYA CAMILO ALEJANDRO</v>
      </c>
    </row>
    <row r="3" spans="1:17" ht="19.5" customHeight="1" thickBot="1" x14ac:dyDescent="0.3">
      <c r="A3" s="238"/>
      <c r="B3" s="239"/>
      <c r="C3" s="239"/>
      <c r="D3" s="239"/>
      <c r="E3" s="240"/>
      <c r="F3" s="241" t="s">
        <v>95</v>
      </c>
      <c r="G3" s="241"/>
      <c r="H3" s="241"/>
      <c r="I3" s="241"/>
      <c r="J3" s="241"/>
      <c r="K3" s="241"/>
      <c r="L3" s="241"/>
      <c r="M3" s="241"/>
      <c r="N3" s="241"/>
      <c r="O3" s="242"/>
      <c r="Q3" s="143"/>
    </row>
    <row r="4" spans="1:17" ht="15.75" x14ac:dyDescent="0.25">
      <c r="A4" s="243" t="s">
        <v>11</v>
      </c>
      <c r="B4" s="244"/>
      <c r="C4" s="244"/>
      <c r="D4" s="244"/>
      <c r="E4" s="245" t="str">
        <f>GENERAL!AC$2</f>
        <v>PLANTA</v>
      </c>
      <c r="F4" s="245"/>
      <c r="G4" s="245"/>
      <c r="H4" s="144"/>
      <c r="I4" s="144"/>
      <c r="J4" s="144"/>
      <c r="K4" s="144"/>
      <c r="L4" s="144"/>
      <c r="M4" s="144"/>
      <c r="N4" s="144"/>
      <c r="O4" s="145"/>
    </row>
    <row r="5" spans="1:17" ht="15.75" x14ac:dyDescent="0.25">
      <c r="A5" s="248" t="s">
        <v>12</v>
      </c>
      <c r="B5" s="249"/>
      <c r="C5" s="249"/>
      <c r="D5" s="249"/>
      <c r="E5" s="250" t="str">
        <f>GENERAL!A$2</f>
        <v>CHA-P-09-2</v>
      </c>
      <c r="F5" s="250"/>
      <c r="G5" s="250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8" t="s">
        <v>13</v>
      </c>
      <c r="B6" s="249"/>
      <c r="C6" s="249"/>
      <c r="D6" s="249"/>
      <c r="E6" s="7" t="str">
        <f>GENERAL!A$1</f>
        <v>CIENCIAS HUMANAS Y ARTES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1" t="s">
        <v>14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/>
    </row>
    <row r="9" spans="1:17" ht="15" customHeight="1" x14ac:dyDescent="0.25">
      <c r="A9" s="254" t="s">
        <v>15</v>
      </c>
      <c r="B9" s="255"/>
      <c r="C9" s="258" t="s">
        <v>16</v>
      </c>
      <c r="D9" s="168"/>
      <c r="E9" s="260" t="s">
        <v>17</v>
      </c>
      <c r="F9" s="261"/>
      <c r="G9" s="260" t="s">
        <v>18</v>
      </c>
      <c r="H9" s="261"/>
      <c r="I9" s="263" t="s">
        <v>19</v>
      </c>
      <c r="J9" s="263" t="s">
        <v>20</v>
      </c>
      <c r="K9" s="263" t="s">
        <v>21</v>
      </c>
      <c r="L9" s="265" t="s">
        <v>22</v>
      </c>
      <c r="M9" s="267"/>
      <c r="N9" s="267"/>
      <c r="O9" s="269" t="s">
        <v>23</v>
      </c>
    </row>
    <row r="10" spans="1:17" ht="31.5" customHeight="1" thickBot="1" x14ac:dyDescent="0.3">
      <c r="A10" s="256"/>
      <c r="B10" s="257"/>
      <c r="C10" s="259"/>
      <c r="D10" s="165"/>
      <c r="E10" s="259"/>
      <c r="F10" s="262"/>
      <c r="G10" s="259"/>
      <c r="H10" s="262"/>
      <c r="I10" s="264"/>
      <c r="J10" s="264"/>
      <c r="K10" s="264"/>
      <c r="L10" s="266"/>
      <c r="M10" s="268"/>
      <c r="N10" s="268"/>
      <c r="O10" s="270"/>
    </row>
    <row r="11" spans="1:17" ht="44.25" customHeight="1" thickBot="1" x14ac:dyDescent="0.3">
      <c r="A11" s="290" t="s">
        <v>188</v>
      </c>
      <c r="B11" s="291"/>
      <c r="C11" s="166">
        <f>O15</f>
        <v>4</v>
      </c>
      <c r="D11" s="167"/>
      <c r="E11" s="246">
        <f>O17</f>
        <v>0</v>
      </c>
      <c r="F11" s="247"/>
      <c r="G11" s="246">
        <f>O19</f>
        <v>3</v>
      </c>
      <c r="H11" s="247"/>
      <c r="I11" s="14">
        <f>O21</f>
        <v>0</v>
      </c>
      <c r="J11" s="14">
        <f>O28</f>
        <v>5</v>
      </c>
      <c r="K11" s="14">
        <f>O33</f>
        <v>2.87</v>
      </c>
      <c r="L11" s="15">
        <f>O38</f>
        <v>0</v>
      </c>
      <c r="M11" s="16"/>
      <c r="N11" s="16"/>
      <c r="O11" s="17">
        <f>IF( SUM(C11:K11)&lt;=30,SUM(C11:K11),"EXCEDE LOS 30 PUNTOS")</f>
        <v>14.870000000000001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295" t="s">
        <v>24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7"/>
      <c r="O13" s="20" t="s">
        <v>25</v>
      </c>
    </row>
    <row r="14" spans="1:17" ht="24" thickBot="1" x14ac:dyDescent="0.3">
      <c r="A14" s="281" t="s">
        <v>26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3"/>
      <c r="N14" s="7"/>
      <c r="O14" s="19"/>
    </row>
    <row r="15" spans="1:17" ht="31.5" customHeight="1" thickBot="1" x14ac:dyDescent="0.3">
      <c r="A15" s="284" t="s">
        <v>27</v>
      </c>
      <c r="B15" s="285"/>
      <c r="C15" s="21"/>
      <c r="D15" s="286" t="s">
        <v>148</v>
      </c>
      <c r="E15" s="287"/>
      <c r="F15" s="287"/>
      <c r="G15" s="287"/>
      <c r="H15" s="287"/>
      <c r="I15" s="287"/>
      <c r="J15" s="287"/>
      <c r="K15" s="287"/>
      <c r="L15" s="287"/>
      <c r="M15" s="288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271" t="s">
        <v>28</v>
      </c>
      <c r="B17" s="272"/>
      <c r="C17" s="7"/>
      <c r="D17" s="27"/>
      <c r="E17" s="289"/>
      <c r="F17" s="273"/>
      <c r="G17" s="273"/>
      <c r="H17" s="273"/>
      <c r="I17" s="273"/>
      <c r="J17" s="273"/>
      <c r="K17" s="273"/>
      <c r="L17" s="273"/>
      <c r="M17" s="274"/>
      <c r="N17" s="22"/>
      <c r="O17" s="23"/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271" t="s">
        <v>29</v>
      </c>
      <c r="B19" s="272"/>
      <c r="C19" s="21"/>
      <c r="D19" s="172"/>
      <c r="E19" s="273" t="s">
        <v>149</v>
      </c>
      <c r="F19" s="273"/>
      <c r="G19" s="273"/>
      <c r="H19" s="273"/>
      <c r="I19" s="273"/>
      <c r="J19" s="273"/>
      <c r="K19" s="273"/>
      <c r="L19" s="273"/>
      <c r="M19" s="274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271" t="s">
        <v>30</v>
      </c>
      <c r="B21" s="272"/>
      <c r="C21" s="21"/>
      <c r="D21" s="275"/>
      <c r="E21" s="276"/>
      <c r="F21" s="276"/>
      <c r="G21" s="276"/>
      <c r="H21" s="276"/>
      <c r="I21" s="276"/>
      <c r="J21" s="276"/>
      <c r="K21" s="276"/>
      <c r="L21" s="276"/>
      <c r="M21" s="277"/>
      <c r="N21" s="22"/>
      <c r="O21" s="23">
        <v>0</v>
      </c>
    </row>
    <row r="22" spans="1:18" ht="16.5" thickBot="1" x14ac:dyDescent="0.3">
      <c r="A22" s="28"/>
      <c r="B22" s="29"/>
      <c r="C22" s="17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73"/>
      <c r="O22" s="31"/>
    </row>
    <row r="23" spans="1:18" ht="19.5" thickTop="1" thickBot="1" x14ac:dyDescent="0.3">
      <c r="A23" s="278" t="s">
        <v>31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80"/>
      <c r="N23" s="7"/>
      <c r="O23" s="142">
        <f>IF( SUM(O15:O21)&lt;=10,SUM(O15:O21),"EXCEDE LOS 10 PUNTOS VALIDOS")</f>
        <v>7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281" t="s">
        <v>32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3"/>
      <c r="N25" s="7"/>
      <c r="O25" s="31"/>
    </row>
    <row r="26" spans="1:18" ht="105" customHeight="1" thickBot="1" x14ac:dyDescent="0.3">
      <c r="A26" s="284" t="s">
        <v>33</v>
      </c>
      <c r="B26" s="285"/>
      <c r="C26" s="21"/>
      <c r="D26" s="286" t="s">
        <v>178</v>
      </c>
      <c r="E26" s="287"/>
      <c r="F26" s="287"/>
      <c r="G26" s="287"/>
      <c r="H26" s="287"/>
      <c r="I26" s="287"/>
      <c r="J26" s="287"/>
      <c r="K26" s="287"/>
      <c r="L26" s="287"/>
      <c r="M26" s="288"/>
      <c r="N26" s="22"/>
      <c r="O26" s="23">
        <v>5</v>
      </c>
      <c r="Q26" s="34"/>
      <c r="R26" s="34"/>
    </row>
    <row r="27" spans="1:18" ht="16.5" thickBot="1" x14ac:dyDescent="0.3">
      <c r="A27" s="28"/>
      <c r="B27" s="29"/>
      <c r="C27" s="17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73"/>
      <c r="O27" s="31"/>
    </row>
    <row r="28" spans="1:18" ht="19.5" thickTop="1" thickBot="1" x14ac:dyDescent="0.3">
      <c r="A28" s="278" t="s">
        <v>34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80"/>
      <c r="N28" s="173"/>
      <c r="O28" s="142">
        <f>IF(O26&lt;=5,O26,"EXCEDE LOS 5 PUNTOS PERMITIDOS")</f>
        <v>5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281" t="s">
        <v>35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3"/>
      <c r="N30" s="36"/>
      <c r="O30" s="31"/>
    </row>
    <row r="31" spans="1:18" ht="104.25" customHeight="1" thickBot="1" x14ac:dyDescent="0.3">
      <c r="A31" s="284" t="s">
        <v>36</v>
      </c>
      <c r="B31" s="285"/>
      <c r="C31" s="21"/>
      <c r="D31" s="286" t="s">
        <v>179</v>
      </c>
      <c r="E31" s="287"/>
      <c r="F31" s="287"/>
      <c r="G31" s="287"/>
      <c r="H31" s="287"/>
      <c r="I31" s="287"/>
      <c r="J31" s="287"/>
      <c r="K31" s="287"/>
      <c r="L31" s="287"/>
      <c r="M31" s="288"/>
      <c r="N31" s="22"/>
      <c r="O31" s="23">
        <v>2.87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278" t="s">
        <v>37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80"/>
      <c r="N33" s="173"/>
      <c r="O33" s="142">
        <f>IF(O31&lt;=5,O31,"EXCEDE LOS 5 PUNTOS PERMITIDOS")</f>
        <v>2.87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281" t="s">
        <v>38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3"/>
      <c r="N35" s="7"/>
      <c r="O35" s="31"/>
    </row>
    <row r="36" spans="1:15" ht="105" customHeight="1" thickBot="1" x14ac:dyDescent="0.3">
      <c r="A36" s="271" t="s">
        <v>39</v>
      </c>
      <c r="B36" s="272"/>
      <c r="C36" s="21"/>
      <c r="D36" s="286"/>
      <c r="E36" s="287"/>
      <c r="F36" s="287"/>
      <c r="G36" s="287"/>
      <c r="H36" s="287"/>
      <c r="I36" s="287"/>
      <c r="J36" s="287"/>
      <c r="K36" s="287"/>
      <c r="L36" s="287"/>
      <c r="M36" s="288"/>
      <c r="N36" s="22"/>
      <c r="O36" s="23">
        <v>0</v>
      </c>
    </row>
    <row r="37" spans="1:15" ht="16.5" thickBot="1" x14ac:dyDescent="0.3">
      <c r="A37" s="28"/>
      <c r="B37" s="29"/>
      <c r="C37" s="17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73"/>
      <c r="O37" s="31"/>
    </row>
    <row r="38" spans="1:15" ht="19.5" thickTop="1" thickBot="1" x14ac:dyDescent="0.3">
      <c r="A38" s="278" t="s">
        <v>40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80"/>
      <c r="N38" s="173"/>
      <c r="O38" s="142">
        <f>IF(O36&lt;=10,O36,"EXCEDE LOS 10 PUNTOS PERMITIDOS")</f>
        <v>0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292" t="s">
        <v>23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4"/>
      <c r="N41" s="39"/>
      <c r="O41" s="40">
        <f>IF((O23+O28+O33+O38)&lt;=30,(O23+O28+O33+O38),"ERROR EXCEDE LOS 30 PUNTOS")</f>
        <v>14.870000000000001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51" t="s">
        <v>42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3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5.25" customHeight="1" thickBot="1" x14ac:dyDescent="0.3">
      <c r="A58" s="298" t="s">
        <v>43</v>
      </c>
      <c r="B58" s="299"/>
      <c r="C58" s="299"/>
      <c r="D58" s="299"/>
      <c r="E58" s="299"/>
      <c r="F58" s="301"/>
      <c r="G58" s="301"/>
      <c r="H58" s="302"/>
      <c r="I58" s="44" t="s">
        <v>44</v>
      </c>
      <c r="J58" s="45" t="s">
        <v>45</v>
      </c>
      <c r="K58" s="169" t="s">
        <v>46</v>
      </c>
      <c r="L58" s="46" t="s">
        <v>47</v>
      </c>
      <c r="M58" s="170"/>
      <c r="N58" s="7"/>
      <c r="O58" s="47" t="s">
        <v>48</v>
      </c>
    </row>
    <row r="59" spans="1:15" ht="23.25" customHeight="1" thickTop="1" thickBot="1" x14ac:dyDescent="0.3">
      <c r="A59" s="48">
        <v>1</v>
      </c>
      <c r="B59" s="303" t="s">
        <v>49</v>
      </c>
      <c r="C59" s="303"/>
      <c r="D59" s="303"/>
      <c r="E59" s="303"/>
      <c r="F59" s="304"/>
      <c r="G59" s="304"/>
      <c r="H59" s="304"/>
      <c r="I59" s="49" t="s">
        <v>50</v>
      </c>
      <c r="J59" s="50">
        <v>1</v>
      </c>
      <c r="K59" s="50">
        <v>1</v>
      </c>
      <c r="L59" s="51">
        <v>1</v>
      </c>
      <c r="M59" s="36"/>
      <c r="N59" s="36"/>
      <c r="O59" s="52">
        <f>J59+K59+L59</f>
        <v>3</v>
      </c>
    </row>
    <row r="60" spans="1:15" ht="16.5" thickTop="1" thickBot="1" x14ac:dyDescent="0.3">
      <c r="A60" s="53">
        <v>2</v>
      </c>
      <c r="B60" s="305" t="s">
        <v>51</v>
      </c>
      <c r="C60" s="306"/>
      <c r="D60" s="306"/>
      <c r="E60" s="306"/>
      <c r="F60" s="307"/>
      <c r="G60" s="307"/>
      <c r="H60" s="307"/>
      <c r="I60" s="54" t="s">
        <v>50</v>
      </c>
      <c r="J60" s="55">
        <v>0</v>
      </c>
      <c r="K60" s="55">
        <v>1</v>
      </c>
      <c r="L60" s="56">
        <v>1</v>
      </c>
      <c r="M60" s="36"/>
      <c r="N60" s="36"/>
      <c r="O60" s="52">
        <f t="shared" ref="O60:O65" si="0">J60+K60+L60</f>
        <v>2</v>
      </c>
    </row>
    <row r="61" spans="1:15" ht="41.25" customHeight="1" thickTop="1" thickBot="1" x14ac:dyDescent="0.3">
      <c r="A61" s="53">
        <v>3</v>
      </c>
      <c r="B61" s="306" t="s">
        <v>52</v>
      </c>
      <c r="C61" s="306"/>
      <c r="D61" s="306"/>
      <c r="E61" s="306"/>
      <c r="F61" s="307"/>
      <c r="G61" s="307"/>
      <c r="H61" s="307"/>
      <c r="I61" s="54" t="s">
        <v>53</v>
      </c>
      <c r="J61" s="55">
        <v>3</v>
      </c>
      <c r="K61" s="55">
        <v>4</v>
      </c>
      <c r="L61" s="56">
        <v>1</v>
      </c>
      <c r="M61" s="36"/>
      <c r="N61" s="36"/>
      <c r="O61" s="52">
        <f t="shared" si="0"/>
        <v>8</v>
      </c>
    </row>
    <row r="62" spans="1:15" ht="41.25" customHeight="1" thickTop="1" thickBot="1" x14ac:dyDescent="0.3">
      <c r="A62" s="53">
        <v>4</v>
      </c>
      <c r="B62" s="306" t="s">
        <v>54</v>
      </c>
      <c r="C62" s="306"/>
      <c r="D62" s="306"/>
      <c r="E62" s="306"/>
      <c r="F62" s="307"/>
      <c r="G62" s="307"/>
      <c r="H62" s="307"/>
      <c r="I62" s="54" t="s">
        <v>53</v>
      </c>
      <c r="J62" s="55">
        <v>4</v>
      </c>
      <c r="K62" s="55">
        <v>3</v>
      </c>
      <c r="L62" s="56">
        <v>4</v>
      </c>
      <c r="M62" s="36"/>
      <c r="N62" s="36"/>
      <c r="O62" s="52">
        <f t="shared" si="0"/>
        <v>11</v>
      </c>
    </row>
    <row r="63" spans="1:15" ht="30" customHeight="1" thickTop="1" thickBot="1" x14ac:dyDescent="0.3">
      <c r="A63" s="53">
        <v>5</v>
      </c>
      <c r="B63" s="306" t="s">
        <v>55</v>
      </c>
      <c r="C63" s="306"/>
      <c r="D63" s="306"/>
      <c r="E63" s="306"/>
      <c r="F63" s="307"/>
      <c r="G63" s="307"/>
      <c r="H63" s="307"/>
      <c r="I63" s="54" t="s">
        <v>53</v>
      </c>
      <c r="J63" s="55">
        <v>4</v>
      </c>
      <c r="K63" s="55">
        <v>4</v>
      </c>
      <c r="L63" s="56">
        <v>4</v>
      </c>
      <c r="M63" s="36"/>
      <c r="N63" s="36"/>
      <c r="O63" s="52">
        <f t="shared" si="0"/>
        <v>12</v>
      </c>
    </row>
    <row r="64" spans="1:15" ht="41.25" customHeight="1" thickTop="1" thickBot="1" x14ac:dyDescent="0.3">
      <c r="A64" s="53">
        <v>6</v>
      </c>
      <c r="B64" s="306" t="s">
        <v>56</v>
      </c>
      <c r="C64" s="306"/>
      <c r="D64" s="306"/>
      <c r="E64" s="306"/>
      <c r="F64" s="307"/>
      <c r="G64" s="307"/>
      <c r="H64" s="307"/>
      <c r="I64" s="54" t="s">
        <v>57</v>
      </c>
      <c r="J64" s="55">
        <v>5</v>
      </c>
      <c r="K64" s="55">
        <v>3</v>
      </c>
      <c r="L64" s="56">
        <v>4</v>
      </c>
      <c r="M64" s="36"/>
      <c r="N64" s="36"/>
      <c r="O64" s="52">
        <f t="shared" si="0"/>
        <v>12</v>
      </c>
    </row>
    <row r="65" spans="1:15" ht="51" customHeight="1" thickTop="1" thickBot="1" x14ac:dyDescent="0.3">
      <c r="A65" s="57">
        <v>7</v>
      </c>
      <c r="B65" s="308" t="s">
        <v>58</v>
      </c>
      <c r="C65" s="308"/>
      <c r="D65" s="308"/>
      <c r="E65" s="308"/>
      <c r="F65" s="309"/>
      <c r="G65" s="309"/>
      <c r="H65" s="309"/>
      <c r="I65" s="58" t="s">
        <v>57</v>
      </c>
      <c r="J65" s="59">
        <v>3</v>
      </c>
      <c r="K65" s="59">
        <v>3</v>
      </c>
      <c r="L65" s="60">
        <v>4</v>
      </c>
      <c r="M65" s="36"/>
      <c r="N65" s="36"/>
      <c r="O65" s="52">
        <f t="shared" si="0"/>
        <v>10</v>
      </c>
    </row>
    <row r="66" spans="1:15" ht="16.5" thickBot="1" x14ac:dyDescent="0.3">
      <c r="A66" s="310" t="s">
        <v>59</v>
      </c>
      <c r="B66" s="311"/>
      <c r="C66" s="311"/>
      <c r="D66" s="311"/>
      <c r="E66" s="311"/>
      <c r="F66" s="311"/>
      <c r="G66" s="311"/>
      <c r="H66" s="311"/>
      <c r="I66" s="312"/>
      <c r="J66" s="61">
        <f>SUM(J59:J65)</f>
        <v>20</v>
      </c>
      <c r="K66" s="62">
        <f>SUM(K59:K65)</f>
        <v>19</v>
      </c>
      <c r="L66" s="63">
        <f>SUM(L59:L65)</f>
        <v>19</v>
      </c>
      <c r="M66" s="64"/>
      <c r="N66" s="36"/>
      <c r="O66" s="65">
        <f>SUM(O59:O65)</f>
        <v>58</v>
      </c>
    </row>
    <row r="67" spans="1:15" ht="19.5" thickTop="1" thickBot="1" x14ac:dyDescent="0.3">
      <c r="A67" s="313" t="s">
        <v>60</v>
      </c>
      <c r="B67" s="314"/>
      <c r="C67" s="314"/>
      <c r="D67" s="314"/>
      <c r="E67" s="314"/>
      <c r="F67" s="314"/>
      <c r="G67" s="314"/>
      <c r="H67" s="314"/>
      <c r="I67" s="314"/>
      <c r="J67" s="315"/>
      <c r="K67" s="315"/>
      <c r="L67" s="316"/>
      <c r="M67" s="7"/>
      <c r="N67" s="66"/>
      <c r="O67" s="67">
        <f>O66/3</f>
        <v>19.333333333333332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8.25" customHeight="1" thickBot="1" x14ac:dyDescent="0.3">
      <c r="A69" s="298" t="s">
        <v>61</v>
      </c>
      <c r="B69" s="299"/>
      <c r="C69" s="299"/>
      <c r="D69" s="299"/>
      <c r="E69" s="299"/>
      <c r="F69" s="299"/>
      <c r="G69" s="299"/>
      <c r="H69" s="300"/>
      <c r="I69" s="68" t="s">
        <v>44</v>
      </c>
      <c r="J69" s="45" t="s">
        <v>45</v>
      </c>
      <c r="K69" s="169" t="s">
        <v>46</v>
      </c>
      <c r="L69" s="46" t="s">
        <v>47</v>
      </c>
      <c r="M69" s="170"/>
      <c r="N69" s="7"/>
      <c r="O69" s="47" t="s">
        <v>48</v>
      </c>
    </row>
    <row r="70" spans="1:15" ht="17.25" thickTop="1" thickBot="1" x14ac:dyDescent="0.3">
      <c r="A70" s="48">
        <v>1</v>
      </c>
      <c r="B70" s="320" t="s">
        <v>62</v>
      </c>
      <c r="C70" s="320"/>
      <c r="D70" s="320"/>
      <c r="E70" s="320"/>
      <c r="F70" s="304"/>
      <c r="G70" s="304"/>
      <c r="H70" s="304"/>
      <c r="I70" s="69" t="s">
        <v>63</v>
      </c>
      <c r="J70" s="70">
        <v>4</v>
      </c>
      <c r="K70" s="70">
        <v>4</v>
      </c>
      <c r="L70" s="71">
        <v>4</v>
      </c>
      <c r="M70" s="72"/>
      <c r="N70" s="36"/>
      <c r="O70" s="52">
        <f>J70+K70+L70</f>
        <v>12</v>
      </c>
    </row>
    <row r="71" spans="1:15" ht="31.5" customHeight="1" thickTop="1" thickBot="1" x14ac:dyDescent="0.3">
      <c r="A71" s="53">
        <v>2</v>
      </c>
      <c r="B71" s="305" t="s">
        <v>64</v>
      </c>
      <c r="C71" s="305"/>
      <c r="D71" s="305"/>
      <c r="E71" s="305"/>
      <c r="F71" s="307"/>
      <c r="G71" s="307"/>
      <c r="H71" s="307"/>
      <c r="I71" s="73" t="s">
        <v>63</v>
      </c>
      <c r="J71" s="74">
        <v>5</v>
      </c>
      <c r="K71" s="74">
        <v>5</v>
      </c>
      <c r="L71" s="75">
        <v>5</v>
      </c>
      <c r="M71" s="72"/>
      <c r="N71" s="36"/>
      <c r="O71" s="52">
        <f>J71+K71+L71</f>
        <v>15</v>
      </c>
    </row>
    <row r="72" spans="1:15" ht="17.25" thickTop="1" thickBot="1" x14ac:dyDescent="0.3">
      <c r="A72" s="57">
        <v>3</v>
      </c>
      <c r="B72" s="321" t="s">
        <v>65</v>
      </c>
      <c r="C72" s="321"/>
      <c r="D72" s="321"/>
      <c r="E72" s="321"/>
      <c r="F72" s="309"/>
      <c r="G72" s="309"/>
      <c r="H72" s="309"/>
      <c r="I72" s="76" t="s">
        <v>63</v>
      </c>
      <c r="J72" s="77">
        <v>3</v>
      </c>
      <c r="K72" s="77">
        <v>3</v>
      </c>
      <c r="L72" s="78">
        <v>3</v>
      </c>
      <c r="M72" s="72"/>
      <c r="N72" s="36"/>
      <c r="O72" s="52">
        <f>J72+K72+L72</f>
        <v>9</v>
      </c>
    </row>
    <row r="73" spans="1:15" ht="16.5" thickTop="1" thickBot="1" x14ac:dyDescent="0.3">
      <c r="A73" s="35"/>
      <c r="B73" s="284" t="s">
        <v>66</v>
      </c>
      <c r="C73" s="322"/>
      <c r="D73" s="322"/>
      <c r="E73" s="322"/>
      <c r="F73" s="322"/>
      <c r="G73" s="322"/>
      <c r="H73" s="322"/>
      <c r="I73" s="285"/>
      <c r="J73" s="79">
        <f>SUM(J70:J72)</f>
        <v>12</v>
      </c>
      <c r="K73" s="79">
        <f>SUM(K70:K72)</f>
        <v>12</v>
      </c>
      <c r="L73" s="80">
        <f>SUM(L70:L72)</f>
        <v>12</v>
      </c>
      <c r="M73" s="72"/>
      <c r="N73" s="36"/>
      <c r="O73" s="81">
        <f>SUM(O70:O72)</f>
        <v>36</v>
      </c>
    </row>
    <row r="74" spans="1:15" ht="19.5" thickTop="1" thickBot="1" x14ac:dyDescent="0.3">
      <c r="A74" s="323" t="s">
        <v>67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5"/>
      <c r="M74" s="72"/>
      <c r="N74" s="36"/>
      <c r="O74" s="67">
        <f>O73/3</f>
        <v>12</v>
      </c>
    </row>
    <row r="75" spans="1:15" ht="19.5" thickTop="1" thickBot="1" x14ac:dyDescent="0.3">
      <c r="A75" s="326"/>
      <c r="B75" s="327"/>
      <c r="C75" s="327"/>
      <c r="D75" s="327"/>
      <c r="E75" s="327"/>
      <c r="F75" s="327"/>
      <c r="G75" s="327"/>
      <c r="H75" s="327"/>
      <c r="I75" s="327"/>
      <c r="J75" s="327"/>
      <c r="K75" s="328"/>
      <c r="L75" s="328"/>
      <c r="M75" s="72"/>
      <c r="N75" s="36"/>
      <c r="O75" s="171"/>
    </row>
    <row r="76" spans="1:15" ht="33" customHeight="1" thickBot="1" x14ac:dyDescent="0.3">
      <c r="A76" s="329" t="s">
        <v>68</v>
      </c>
      <c r="B76" s="330"/>
      <c r="C76" s="330"/>
      <c r="D76" s="330"/>
      <c r="E76" s="330"/>
      <c r="F76" s="330"/>
      <c r="G76" s="330"/>
      <c r="H76" s="331"/>
      <c r="I76" s="82" t="s">
        <v>44</v>
      </c>
      <c r="J76" s="47" t="s">
        <v>45</v>
      </c>
      <c r="K76" s="170"/>
      <c r="L76" s="170"/>
      <c r="M76" s="72"/>
      <c r="N76" s="36"/>
      <c r="O76" s="83" t="s">
        <v>48</v>
      </c>
    </row>
    <row r="77" spans="1:15" ht="44.25" customHeight="1" thickBot="1" x14ac:dyDescent="0.3">
      <c r="A77" s="84">
        <v>1</v>
      </c>
      <c r="B77" s="332" t="s">
        <v>69</v>
      </c>
      <c r="C77" s="332"/>
      <c r="D77" s="332"/>
      <c r="E77" s="332"/>
      <c r="F77" s="333"/>
      <c r="G77" s="334"/>
      <c r="H77" s="335"/>
      <c r="I77" s="85" t="s">
        <v>63</v>
      </c>
      <c r="J77" s="80">
        <v>3</v>
      </c>
      <c r="K77" s="72"/>
      <c r="L77" s="72"/>
      <c r="M77" s="72"/>
      <c r="N77" s="36"/>
      <c r="O77" s="86">
        <f>J77</f>
        <v>3</v>
      </c>
    </row>
    <row r="78" spans="1:15" ht="35.25" customHeight="1" thickBot="1" x14ac:dyDescent="0.3">
      <c r="A78" s="53">
        <v>2</v>
      </c>
      <c r="B78" s="305" t="s">
        <v>70</v>
      </c>
      <c r="C78" s="305"/>
      <c r="D78" s="305"/>
      <c r="E78" s="305"/>
      <c r="F78" s="307"/>
      <c r="G78" s="336"/>
      <c r="H78" s="337"/>
      <c r="I78" s="87" t="s">
        <v>63</v>
      </c>
      <c r="J78" s="88">
        <v>4</v>
      </c>
      <c r="K78" s="72"/>
      <c r="L78" s="72"/>
      <c r="M78" s="72"/>
      <c r="N78" s="36"/>
      <c r="O78" s="86">
        <f>J78</f>
        <v>4</v>
      </c>
    </row>
    <row r="79" spans="1:15" ht="31.5" customHeight="1" thickBot="1" x14ac:dyDescent="0.3">
      <c r="A79" s="57">
        <v>3</v>
      </c>
      <c r="B79" s="321" t="s">
        <v>71</v>
      </c>
      <c r="C79" s="321"/>
      <c r="D79" s="321"/>
      <c r="E79" s="321"/>
      <c r="F79" s="309"/>
      <c r="G79" s="338"/>
      <c r="H79" s="339"/>
      <c r="I79" s="89" t="s">
        <v>63</v>
      </c>
      <c r="J79" s="90">
        <v>3</v>
      </c>
      <c r="K79" s="72"/>
      <c r="L79" s="72"/>
      <c r="M79" s="72"/>
      <c r="N79" s="36"/>
      <c r="O79" s="86">
        <f>J79</f>
        <v>3</v>
      </c>
    </row>
    <row r="80" spans="1:15" ht="16.5" thickBot="1" x14ac:dyDescent="0.3">
      <c r="A80" s="340" t="s">
        <v>72</v>
      </c>
      <c r="B80" s="341"/>
      <c r="C80" s="341"/>
      <c r="D80" s="341"/>
      <c r="E80" s="341"/>
      <c r="F80" s="341"/>
      <c r="G80" s="341"/>
      <c r="H80" s="341"/>
      <c r="I80" s="342"/>
      <c r="J80" s="20">
        <f>SUM(J77:J79)</f>
        <v>10</v>
      </c>
      <c r="K80" s="64"/>
      <c r="L80" s="64"/>
      <c r="M80" s="64"/>
      <c r="N80" s="36"/>
      <c r="O80" s="31"/>
    </row>
    <row r="81" spans="1:15" ht="19.5" thickTop="1" thickBot="1" x14ac:dyDescent="0.3">
      <c r="A81" s="317" t="s">
        <v>73</v>
      </c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9"/>
      <c r="M81" s="64"/>
      <c r="N81" s="36"/>
      <c r="O81" s="67">
        <f>SUM(O77:O79)</f>
        <v>10</v>
      </c>
    </row>
    <row r="82" spans="1:15" x14ac:dyDescent="0.25">
      <c r="A82" s="37"/>
      <c r="B82" s="7"/>
      <c r="C82" s="7"/>
      <c r="D82" s="7"/>
      <c r="E82" s="346"/>
      <c r="F82" s="346"/>
      <c r="G82" s="346"/>
      <c r="H82" s="346"/>
      <c r="I82" s="346"/>
      <c r="J82" s="346"/>
      <c r="K82" s="346"/>
      <c r="L82" s="346"/>
      <c r="M82" s="346"/>
      <c r="N82" s="346"/>
      <c r="O82" s="347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51" t="s">
        <v>74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3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348" t="s">
        <v>75</v>
      </c>
      <c r="B86" s="349"/>
      <c r="C86" s="349"/>
      <c r="D86" s="349"/>
      <c r="E86" s="349"/>
      <c r="F86" s="350"/>
      <c r="G86" s="350"/>
      <c r="H86" s="351"/>
      <c r="I86" s="82" t="s">
        <v>44</v>
      </c>
      <c r="J86" s="170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352" t="s">
        <v>76</v>
      </c>
      <c r="C87" s="353"/>
      <c r="D87" s="353"/>
      <c r="E87" s="353"/>
      <c r="F87" s="354"/>
      <c r="G87" s="354"/>
      <c r="H87" s="355"/>
      <c r="I87" s="92" t="s">
        <v>77</v>
      </c>
      <c r="J87" s="93"/>
      <c r="K87" s="42"/>
      <c r="L87" s="42"/>
      <c r="M87" s="42"/>
      <c r="N87" s="36"/>
      <c r="O87" s="94">
        <v>0.6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356" t="s">
        <v>78</v>
      </c>
      <c r="B89" s="357"/>
      <c r="C89" s="357"/>
      <c r="D89" s="357"/>
      <c r="E89" s="357"/>
      <c r="F89" s="357"/>
      <c r="G89" s="357"/>
      <c r="H89" s="357"/>
      <c r="I89" s="357"/>
      <c r="J89" s="357"/>
      <c r="K89" s="358"/>
      <c r="L89" s="93"/>
      <c r="M89" s="7"/>
      <c r="N89" s="98"/>
      <c r="O89" s="99">
        <f>O87</f>
        <v>0.6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359" t="s">
        <v>79</v>
      </c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1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362" t="s">
        <v>23</v>
      </c>
      <c r="B93" s="363"/>
      <c r="C93" s="363"/>
      <c r="D93" s="363"/>
      <c r="E93" s="363"/>
      <c r="F93" s="363"/>
      <c r="G93" s="363"/>
      <c r="H93" s="363"/>
      <c r="I93" s="363"/>
      <c r="J93" s="363"/>
      <c r="K93" s="364"/>
      <c r="L93" s="100"/>
      <c r="M93" s="100"/>
      <c r="N93" s="101"/>
      <c r="O93" s="102">
        <f>O41</f>
        <v>14.870000000000001</v>
      </c>
    </row>
    <row r="94" spans="1:15" ht="18" x14ac:dyDescent="0.25">
      <c r="A94" s="365" t="s">
        <v>80</v>
      </c>
      <c r="B94" s="366"/>
      <c r="C94" s="366"/>
      <c r="D94" s="366"/>
      <c r="E94" s="366"/>
      <c r="F94" s="366"/>
      <c r="G94" s="366"/>
      <c r="H94" s="366"/>
      <c r="I94" s="366"/>
      <c r="J94" s="366"/>
      <c r="K94" s="367"/>
      <c r="L94" s="100"/>
      <c r="M94" s="100"/>
      <c r="N94" s="101"/>
      <c r="O94" s="103">
        <f>O67</f>
        <v>19.333333333333332</v>
      </c>
    </row>
    <row r="95" spans="1:15" ht="18" x14ac:dyDescent="0.25">
      <c r="A95" s="365" t="s">
        <v>81</v>
      </c>
      <c r="B95" s="366"/>
      <c r="C95" s="366"/>
      <c r="D95" s="366"/>
      <c r="E95" s="366"/>
      <c r="F95" s="366"/>
      <c r="G95" s="366"/>
      <c r="H95" s="366"/>
      <c r="I95" s="366"/>
      <c r="J95" s="366"/>
      <c r="K95" s="367"/>
      <c r="L95" s="100"/>
      <c r="M95" s="100"/>
      <c r="N95" s="101"/>
      <c r="O95" s="104">
        <f>O74</f>
        <v>12</v>
      </c>
    </row>
    <row r="96" spans="1:15" ht="18" x14ac:dyDescent="0.25">
      <c r="A96" s="365" t="s">
        <v>82</v>
      </c>
      <c r="B96" s="366"/>
      <c r="C96" s="366"/>
      <c r="D96" s="366"/>
      <c r="E96" s="366"/>
      <c r="F96" s="366"/>
      <c r="G96" s="366"/>
      <c r="H96" s="366"/>
      <c r="I96" s="366"/>
      <c r="J96" s="366"/>
      <c r="K96" s="367"/>
      <c r="L96" s="100"/>
      <c r="M96" s="100"/>
      <c r="N96" s="101"/>
      <c r="O96" s="105">
        <f>O81</f>
        <v>10</v>
      </c>
    </row>
    <row r="97" spans="1:15" ht="18.75" thickBot="1" x14ac:dyDescent="0.3">
      <c r="A97" s="368" t="s">
        <v>83</v>
      </c>
      <c r="B97" s="369"/>
      <c r="C97" s="369"/>
      <c r="D97" s="369"/>
      <c r="E97" s="369"/>
      <c r="F97" s="369"/>
      <c r="G97" s="369"/>
      <c r="H97" s="369"/>
      <c r="I97" s="369"/>
      <c r="J97" s="369"/>
      <c r="K97" s="370"/>
      <c r="L97" s="100"/>
      <c r="M97" s="100"/>
      <c r="N97" s="101"/>
      <c r="O97" s="105">
        <f>O87</f>
        <v>0.6</v>
      </c>
    </row>
    <row r="98" spans="1:15" ht="24.75" thickTop="1" thickBot="1" x14ac:dyDescent="0.3">
      <c r="A98" s="343" t="s">
        <v>84</v>
      </c>
      <c r="B98" s="344"/>
      <c r="C98" s="344"/>
      <c r="D98" s="344"/>
      <c r="E98" s="344"/>
      <c r="F98" s="344"/>
      <c r="G98" s="344"/>
      <c r="H98" s="344"/>
      <c r="I98" s="344"/>
      <c r="J98" s="344"/>
      <c r="K98" s="345"/>
      <c r="L98" s="106"/>
      <c r="M98" s="107"/>
      <c r="N98" s="108"/>
      <c r="O98" s="109">
        <f>SUM(O93:O97)</f>
        <v>56.803333333333335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RESULTADOS </vt:lpstr>
      <vt:lpstr>FERRO BEDOYA CAMILO ALEJANDRO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2015-06-23T01:46:51Z</dcterms:modified>
</cp:coreProperties>
</file>