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9. CIENCIAS HUMANAS Y ARTES\"/>
    </mc:Choice>
  </mc:AlternateContent>
  <workbookProtection workbookPassword="D6E2" lockStructure="1"/>
  <bookViews>
    <workbookView xWindow="0" yWindow="0" windowWidth="12810" windowHeight="12435" tabRatio="500"/>
  </bookViews>
  <sheets>
    <sheet name="RESULTADOS " sheetId="7" r:id="rId1"/>
    <sheet name="CHA-P-09-12" sheetId="1" state="hidden" r:id="rId2"/>
    <sheet name="URRESTE CAMPO JOSE ENRIQUE" sheetId="6" r:id="rId3"/>
  </sheets>
  <definedNames>
    <definedName name="_xlnm._FilterDatabase" localSheetId="1" hidden="1">'CHA-P-09-12'!$B$3:$WWA$5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 l="1"/>
  <c r="K9" i="7"/>
  <c r="J7" i="7" l="1"/>
  <c r="I7" i="7"/>
  <c r="H7" i="7"/>
  <c r="G7" i="7"/>
  <c r="F7" i="7"/>
  <c r="K7" i="7" l="1"/>
  <c r="O96" i="6"/>
  <c r="O88" i="6"/>
  <c r="J79" i="6"/>
  <c r="O78" i="6"/>
  <c r="O77" i="6"/>
  <c r="O76" i="6"/>
  <c r="L72" i="6"/>
  <c r="K72" i="6"/>
  <c r="J72" i="6"/>
  <c r="O71" i="6"/>
  <c r="O70" i="6"/>
  <c r="O69" i="6"/>
  <c r="L65" i="6"/>
  <c r="K65" i="6"/>
  <c r="J65" i="6"/>
  <c r="O64" i="6"/>
  <c r="O63" i="6"/>
  <c r="O62" i="6"/>
  <c r="O61" i="6"/>
  <c r="O60" i="6"/>
  <c r="O59" i="6"/>
  <c r="O58" i="6"/>
  <c r="O37" i="6"/>
  <c r="L10" i="6" s="1"/>
  <c r="O32" i="6"/>
  <c r="K10" i="6" s="1"/>
  <c r="O27" i="6"/>
  <c r="J10" i="6" s="1"/>
  <c r="O22" i="6"/>
  <c r="I10" i="6"/>
  <c r="G10" i="6"/>
  <c r="E10" i="6"/>
  <c r="C10" i="6"/>
  <c r="O40" i="6" l="1"/>
  <c r="O92" i="6" s="1"/>
  <c r="O10" i="6"/>
  <c r="O65" i="6"/>
  <c r="O66" i="6" s="1"/>
  <c r="O93" i="6" s="1"/>
  <c r="O72" i="6"/>
  <c r="O73" i="6" s="1"/>
  <c r="O94" i="6" s="1"/>
  <c r="O80" i="6"/>
  <c r="O95" i="6" s="1"/>
  <c r="O97" i="6" l="1"/>
  <c r="E6" i="6"/>
  <c r="E5" i="6"/>
  <c r="Q2" i="6"/>
  <c r="AC2" i="1" l="1"/>
  <c r="E4" i="6" l="1"/>
  <c r="AC1" i="1"/>
</calcChain>
</file>

<file path=xl/sharedStrings.xml><?xml version="1.0" encoding="utf-8"?>
<sst xmlns="http://schemas.openxmlformats.org/spreadsheetml/2006/main" count="316" uniqueCount="241">
  <si>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</si>
  <si>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</si>
  <si>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</si>
  <si>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</si>
  <si>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</si>
  <si>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</si>
  <si>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</si>
  <si>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</si>
  <si>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</si>
  <si>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</si>
  <si>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</si>
  <si>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</si>
  <si>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</si>
  <si>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</si>
  <si>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</si>
  <si>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</si>
  <si>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</si>
  <si>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</si>
  <si>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</si>
  <si>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</si>
  <si>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</si>
  <si>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</si>
  <si>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</si>
  <si>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</si>
  <si>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</si>
  <si>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</si>
  <si>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</si>
  <si>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</si>
  <si>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</si>
  <si>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</si>
  <si>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</si>
  <si>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</si>
  <si>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</si>
  <si>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</si>
  <si>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</si>
  <si>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</si>
  <si>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</si>
  <si>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</si>
  <si>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</si>
  <si>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</si>
  <si>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</si>
  <si>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</si>
  <si>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</si>
  <si>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</si>
  <si>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</si>
  <si>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</si>
  <si>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</si>
  <si>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</si>
  <si>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</si>
  <si>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</si>
  <si>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</si>
  <si>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</si>
  <si>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</si>
  <si>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</si>
  <si>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</si>
  <si>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</si>
  <si>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</si>
  <si>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</si>
  <si>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</si>
  <si>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</si>
  <si>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</si>
  <si>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</si>
  <si>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</si>
  <si>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</si>
  <si>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</si>
  <si>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</si>
  <si>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</si>
  <si>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</si>
  <si>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</si>
  <si>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</si>
  <si>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</si>
  <si>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</si>
  <si>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</si>
  <si>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</si>
  <si>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</si>
  <si>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</si>
  <si>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</si>
  <si>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</si>
  <si>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</si>
  <si>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</si>
  <si>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</si>
  <si>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</si>
  <si>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</si>
  <si>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</si>
  <si>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</si>
  <si>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</si>
  <si>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</si>
  <si>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</si>
  <si>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</si>
  <si>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</si>
  <si>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</si>
  <si>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</si>
  <si>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</si>
  <si>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</si>
  <si>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</si>
  <si>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</si>
  <si>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</si>
  <si>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</si>
  <si>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</si>
  <si>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</si>
  <si>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</si>
  <si>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CUNDINAMARCA </t>
  </si>
  <si>
    <t>CAICEDO FRAIDE</t>
  </si>
  <si>
    <t xml:space="preserve">EDER MAYLOR </t>
  </si>
  <si>
    <t>edermaylor@gmail.com</t>
  </si>
  <si>
    <t>CALLE 3 NO 14 16</t>
  </si>
  <si>
    <t>CHA -P -09-12</t>
  </si>
  <si>
    <t>POLITOLOGO - UNIVERSIDAD NACIONAL DE COLOMBIA - 25-08-2006</t>
  </si>
  <si>
    <t>MAGISTER EN SOCIOLOGIA - UNIVERSIDAD NACIONAL DE COLOMBIA - 11-02-2010</t>
  </si>
  <si>
    <t xml:space="preserve">DOCTOR EN HISTORIA ACTUALMENTE EN ESTUDIOS </t>
  </si>
  <si>
    <t xml:space="preserve">ESPINOSA BONILLA </t>
  </si>
  <si>
    <t xml:space="preserve">ADRIANA </t>
  </si>
  <si>
    <t>adrianenespinos@yahoo.com</t>
  </si>
  <si>
    <t xml:space="preserve">CALLE 13E NO 50 24 APTO 201 </t>
  </si>
  <si>
    <t xml:space="preserve">CALE </t>
  </si>
  <si>
    <t xml:space="preserve">VALLE </t>
  </si>
  <si>
    <t>SOCIOLOGA - UNIVERSIDAD DEL VALLE - 28-04-1989</t>
  </si>
  <si>
    <t>ESPECIALISTA EN TEORIA Y METODOS DE INVESTIGACION EN SOCIOLOGIA - UNIVERSIDAD DEL VALLE - 19-04-1996</t>
  </si>
  <si>
    <t>MAGISTER EN SOCIOLOGIA - UNIVERSIDAD  DEL VALLE  - 8-07-2011</t>
  </si>
  <si>
    <t xml:space="preserve">DOCTORADO EN CIENCIAS SOCIALES - PENDIENTE POR SUS TENTAR TESIS </t>
  </si>
  <si>
    <t xml:space="preserve">VARGAS DUQUE </t>
  </si>
  <si>
    <t xml:space="preserve">GABRIEL EDUARDO </t>
  </si>
  <si>
    <t>gvargasd@unicartagena.edu.co</t>
  </si>
  <si>
    <t xml:space="preserve">CRA 16 NO 63 35 APTO 205 EDF ADRIANA SOFIA  BARRIO CANAPOTE </t>
  </si>
  <si>
    <t xml:space="preserve">CARTAGENA </t>
  </si>
  <si>
    <t>MAGISTER EN FILOSOFIA - UNIVERSIDAD DE CALDAS - 14-12-2007</t>
  </si>
  <si>
    <t>LICENCIADO EN FILOSOFIA  - UNIVERSIDAD DE CALDAS - 13-12-2002</t>
  </si>
  <si>
    <t>ESQUIVEL TRIANA</t>
  </si>
  <si>
    <t>RICARDO</t>
  </si>
  <si>
    <t>resquivelt@unal.edu.co</t>
  </si>
  <si>
    <t>CRA 26 NO 1 D 72</t>
  </si>
  <si>
    <t>BOGOTA DC</t>
  </si>
  <si>
    <t>MAGISTER EN ANALISIS DE PROBLEMAS POLITICOS ECONOMICOS E INTERNACIONALES CONTEMPORANEOS - UNIVERSIDAD EXTERNADO DE COLOMBIA - 13-12-2000</t>
  </si>
  <si>
    <t>DOCTOR EN HOSTORIA - UNIVERSIDAD NACIONAL DE COLOMBIA - 18-07-2008
FILOSOFO - UNIVERSIDAD DE LA SALLE - 21-06-1991</t>
  </si>
  <si>
    <t>PERSONAL</t>
  </si>
  <si>
    <t xml:space="preserve">NO ANEXO CERTIFICACIONES </t>
  </si>
  <si>
    <t xml:space="preserve">ANGEL BAQUERO </t>
  </si>
  <si>
    <t>SERGIO</t>
  </si>
  <si>
    <t>sergio.angel.baquero@gmail.com</t>
  </si>
  <si>
    <t>CALLE 134A NO 12B 15 APTO 506 EDIFICIO ANTIGUA REAL</t>
  </si>
  <si>
    <t>LICENCIATURA EN EDUCACIONCON ENFASIS EN CIENCIAS SOCIALES - NUNIVERSIDAD ANTONIO NARIÑO- 30-10-2010</t>
  </si>
  <si>
    <t xml:space="preserve">BONILLA DIEZ </t>
  </si>
  <si>
    <t>MARCO ANTONIO</t>
  </si>
  <si>
    <t>8067721
3108786304</t>
  </si>
  <si>
    <t>marcobd@hotmail.com</t>
  </si>
  <si>
    <t>CRA 24 NO 22 42</t>
  </si>
  <si>
    <t xml:space="preserve">BOGOTA DC 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</si>
  <si>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</si>
  <si>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</si>
  <si>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</si>
  <si>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PERSONAL </t>
  </si>
  <si>
    <t xml:space="preserve">2 LIBROS </t>
  </si>
  <si>
    <t>ERAZO CRUZ</t>
  </si>
  <si>
    <t>CICERON</t>
  </si>
  <si>
    <t>cayodu@gmail.com</t>
  </si>
  <si>
    <t>CONJUNTO RESIDENCIAL MOSCOPAN BLOQUE 49 APTO 204</t>
  </si>
  <si>
    <t>FILOSOFO - UNIVERSIDAD DEL CAUCA - 11-06-2010</t>
  </si>
  <si>
    <t>MAGISTER EN ETICA Y FILOSOFIA POLITICA - UNIVERSIDAD DEL CAUCA - 18-12-2013</t>
  </si>
  <si>
    <t xml:space="preserve">DURAND BAQUERO </t>
  </si>
  <si>
    <t>PATRICK</t>
  </si>
  <si>
    <t>patrickd41@hotmail.com</t>
  </si>
  <si>
    <t>CRA. 13A NO 34 83 APTO 404</t>
  </si>
  <si>
    <t>POPAYAN</t>
  </si>
  <si>
    <t>MAGISTER EN ESTUDIOS POLITICOS - PONTIFICIA UNIVERSIDAD JAVERINA - 2-11-2011</t>
  </si>
  <si>
    <t>LICENCIADO EN FILOSOFIA  - UNIVERSIDAD DE LA SALLE  - 16-08-2002</t>
  </si>
  <si>
    <t xml:space="preserve">MARTINEZ TORRES </t>
  </si>
  <si>
    <t xml:space="preserve">JOSE HONORIO </t>
  </si>
  <si>
    <t>jhmartinezt@unal.edu.co</t>
  </si>
  <si>
    <t xml:space="preserve">CRA 11 NO 2 17 SUR BARRIO POLICARPA </t>
  </si>
  <si>
    <t>ADMOINISTRADOR PUBLICO - ESCUELA SUPERIOR DE ADMINISTRACION PUBLICA - BOGOTA 1-12-1997
FOLOSOFO - UNIVERSIDAD NACIONAL DE COLOMBIA - 10-10-2002</t>
  </si>
  <si>
    <t>ESPECIALISTA EN GESTION AMBIENTAL - UNIVERSIDAD NACIONAL DE COLOMBIA - 23-06-2000</t>
  </si>
  <si>
    <t>MAESTRO EN ESTUDIOS LATINO AMERICANOS - UNIVERSIDAD NACIONAL AUTONOMA DE MEXICO - 8-12-2005</t>
  </si>
  <si>
    <t>DOCTOR DE ESTUDIOS LATINOAMERICANOS - UNIVERSIDAD NACIONAL AUTONOMA DE MEXICO - 9-09-2010</t>
  </si>
  <si>
    <t xml:space="preserve">PABON GUERRERO </t>
  </si>
  <si>
    <t>FAUSTO IGNACIO</t>
  </si>
  <si>
    <t>faustopabon@hotmail.com</t>
  </si>
  <si>
    <t xml:space="preserve">CALLE 75 NORTE NO 17 08 AGRUPACION 9  09 BARRIO LA ALDEA </t>
  </si>
  <si>
    <t>POLITOLOGO - UNIVERSIDAD DEL CAUCA - 26-09-2003</t>
  </si>
  <si>
    <t>MAGISTER EN ETICA Y FILOSOFIA POLITICA - UNIVERSIDAD DEL CAUCA - 30-05-2014</t>
  </si>
  <si>
    <t xml:space="preserve">URRESTE  CAMPO </t>
  </si>
  <si>
    <t xml:space="preserve">JOSE ENRIQUE </t>
  </si>
  <si>
    <t>8244315
3146077694</t>
  </si>
  <si>
    <t>joseurreste@gmail.com</t>
  </si>
  <si>
    <t xml:space="preserve">CRA 8 NO 9 38 BARRIO SAN CAMILIO </t>
  </si>
  <si>
    <t xml:space="preserve">POPAYAN </t>
  </si>
  <si>
    <t xml:space="preserve">CAUCA </t>
  </si>
  <si>
    <t xml:space="preserve">POLITOLOGO - UNIVERSIDAD DEL CAUCA - POPAYAN - 704-2006 </t>
  </si>
  <si>
    <t>MAESTRO EN GOBIERNO DE LA CIUDAD CON MENCION EN CENTRALIDAD URBANA Y AREAS HISTORICAS - FACULTAD LATINO AMERICANA DE CIENCIAS SOCIALES - FLACSO- 31-08-2009</t>
  </si>
  <si>
    <t xml:space="preserve">BERRIO PUERTA </t>
  </si>
  <si>
    <t xml:space="preserve">AYDER </t>
  </si>
  <si>
    <t>ayderberrio@hotmail.com</t>
  </si>
  <si>
    <t xml:space="preserve">CALLE 50 NO 13 76 APTO 521  EDIFICIO RODAS </t>
  </si>
  <si>
    <t>LICENCIADO EN FILOSOFIA - UNIVERSIDA DE ANTIOQUIA - 01-12-2004</t>
  </si>
  <si>
    <t>MAGISTER  EN CIENCIAS POLITICAS - UNIVERSIDA DE ANTIOQUIA - 05-12-2008</t>
  </si>
  <si>
    <t xml:space="preserve">DCOTORADO EN HISTORIA  ACTUALMENTE EN ESTUDIO </t>
  </si>
  <si>
    <t>SALAZAR GALLEGO</t>
  </si>
  <si>
    <t>WILLIAM</t>
  </si>
  <si>
    <t>wsalazag@hotmail.com</t>
  </si>
  <si>
    <t>DIAGONAL 182 NO 20 71 B 3 APTO 301</t>
  </si>
  <si>
    <t xml:space="preserve">BOGOTA </t>
  </si>
  <si>
    <t>FILOSOFO - PONTIFICIA UNIVERSIDAD JAVERIANA - 4-12-1998</t>
  </si>
  <si>
    <t>MAGISTER EN FILOSOFIA - PONTIFICIA UNIVERSIDAD JAVERIANA - 14-10-2011</t>
  </si>
  <si>
    <t xml:space="preserve">SILVA ARCE </t>
  </si>
  <si>
    <t>PIEROEMMANUEL</t>
  </si>
  <si>
    <t>pieromansi@gmail.com</t>
  </si>
  <si>
    <t>NATHALY</t>
  </si>
  <si>
    <t>BURBANO MUÑOZ</t>
  </si>
  <si>
    <t>nburbanom@gmail.com</t>
  </si>
  <si>
    <t>DISTRITO FEDERAL</t>
  </si>
  <si>
    <t>MEXICO</t>
  </si>
  <si>
    <t>POLITOLOGO - UNIVERSIDAD NACIONAL DE COLOMBIA - 2-04-2004</t>
  </si>
  <si>
    <t>MAGISTRA EN ESTUDIOS LATINO AMERICANOS - PONTIFICIA UNIVERSIDA JAVERINA - 03-11-2005</t>
  </si>
  <si>
    <t>DOCTORA EN CIENCIAS POLITICAS Y SOCIALES - UNIVERSIDAD NACIONAL AUTONOMA DE MEXICO - 3-04-2014</t>
  </si>
  <si>
    <t>ELECTRONICO</t>
  </si>
  <si>
    <t>CALLE 68 NO 1-34</t>
  </si>
  <si>
    <t xml:space="preserve">NEIVA </t>
  </si>
  <si>
    <t>POLITOLOGO - UNIVERSIDAD DE ANTIOQUIA - 22-09-2012</t>
  </si>
  <si>
    <t xml:space="preserve">MAGISTER UNIVERSITARIO - UNIVERSIDAD DEL PAIS VASCO - 
NO APOSTILLADO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</si>
  <si>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</si>
  <si>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</si>
  <si>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</si>
  <si>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</si>
  <si>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</si>
  <si>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TEORÍA POLÍTICA</t>
  </si>
  <si>
    <t>POLITÓLOGO O FILÓSOFO O SOCIÓLOGO. CON MAESTRÍA O DOCTORADO EN CIENCIA POLÍTICA O ESTUDIOS POLÍTICOS O TEORÍA POLÍTICA O FILOSOFÍA POLÍTICA. CON EXPERIENCIA DOCENTE UNIVERSITARIA E INVESTIGATIVA EN EL ÁREA.</t>
  </si>
  <si>
    <t>URRESTE CAMPO JOSE ENRIQUE</t>
  </si>
  <si>
    <t>URRESTE OCAMPO JOSE ENRIQUE</t>
  </si>
  <si>
    <t>FUNDAD 1 AÑO: 1 PUNTO,  SENA CONSULTOR 3 MESES: 0,25 PUNTOS,  PEMP POPAYAN 8 MESES: 0,66 PUNTOS, SERVICIOS PROFESIONAL SUROCCIDENTE 18 MESES: 1,5 PUNTOS,</t>
  </si>
  <si>
    <t>PROFESOR TIMEPO COMPLETO UNICAUCA 5 AÑOS: 5 PUNTOS. SE ASIGNA EL MAXIMO DE PUNTOS</t>
  </si>
  <si>
    <t>LIBRO DESL SISTEMA DE LA CARIDAD AL SISTEMA DE LA MEDICALIZACION…. EDT  UNICAUCA 2010: 5 PUNTOS,  CAPITULO LIBRO A CIENCIA POLITICA EN COLOMBIA… EDT EAFIT 2013: 0,55 PUNTOS.  ARTICULO EN REVISTA NO INDEXADA  REVISTA FACULTAD DE DERECHO Y CIENCIAS  POLITICA UNICAUCA  2011:0,5 PUNTOS. ARTICULO EN REVISTA NO INDEXADA UTOPIA 2013: 0,5 PUNTOS.</t>
  </si>
  <si>
    <t>ANGEL BAQUERO SERGIO</t>
  </si>
  <si>
    <t>BURBANO MUÑOZ NATHALY</t>
  </si>
  <si>
    <t>ÁREA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</si>
  <si>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</si>
  <si>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</si>
  <si>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</si>
  <si>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</si>
  <si>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</si>
  <si>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</si>
  <si>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</si>
  <si>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CHA-P-09-12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</si>
</sst>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Arial Narrow"/>
      <family val="2"/>
    </font>
    <font>
      <u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2" fontId="27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7" fillId="0" borderId="44" xfId="4" applyNumberFormat="1" applyFont="1" applyFill="1" applyBorder="1" applyAlignment="1">
      <alignment horizontal="center" vertical="center" wrapText="1"/>
    </xf>
    <xf numFmtId="2" fontId="27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2" fontId="36" fillId="0" borderId="48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/>
    </xf>
    <xf numFmtId="49" fontId="7" fillId="0" borderId="50" xfId="4" applyNumberFormat="1" applyFont="1" applyFill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2" fontId="36" fillId="0" borderId="51" xfId="0" applyNumberFormat="1" applyFont="1" applyBorder="1" applyAlignment="1">
      <alignment horizontal="center" vertical="center" wrapText="1"/>
    </xf>
    <xf numFmtId="0" fontId="0" fillId="0" borderId="0" xfId="0" applyFill="1"/>
    <xf numFmtId="0" fontId="34" fillId="0" borderId="4" xfId="0" applyFont="1" applyBorder="1" applyAlignment="1">
      <alignment horizontal="center" vertical="center" wrapText="1"/>
    </xf>
    <xf numFmtId="0" fontId="34" fillId="0" borderId="9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5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95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29" fillId="0" borderId="0" xfId="4" applyFont="1" applyBorder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0" fontId="37" fillId="5" borderId="12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1038225</xdr:colOff>
      <xdr:row>3</xdr:row>
      <xdr:rowOff>129974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7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hmartinezt@unal.edu.co" TargetMode="External"/><Relationship Id="rId13" Type="http://schemas.openxmlformats.org/officeDocument/2006/relationships/hyperlink" Target="mailto:pieromansi@gmail.com" TargetMode="External"/><Relationship Id="rId3" Type="http://schemas.openxmlformats.org/officeDocument/2006/relationships/hyperlink" Target="mailto:gvargasd@unicartagena.edu.co" TargetMode="External"/><Relationship Id="rId7" Type="http://schemas.openxmlformats.org/officeDocument/2006/relationships/hyperlink" Target="mailto:patrickd41@hotmail.com" TargetMode="External"/><Relationship Id="rId12" Type="http://schemas.openxmlformats.org/officeDocument/2006/relationships/hyperlink" Target="mailto:wsalazag@hotmail.com" TargetMode="External"/><Relationship Id="rId2" Type="http://schemas.openxmlformats.org/officeDocument/2006/relationships/hyperlink" Target="mailto:adrianenespinos@yahoo.com" TargetMode="External"/><Relationship Id="rId1" Type="http://schemas.openxmlformats.org/officeDocument/2006/relationships/hyperlink" Target="mailto:edermaylor@gmail.com" TargetMode="External"/><Relationship Id="rId6" Type="http://schemas.openxmlformats.org/officeDocument/2006/relationships/hyperlink" Target="mailto:cayodu@gmail.com" TargetMode="External"/><Relationship Id="rId11" Type="http://schemas.openxmlformats.org/officeDocument/2006/relationships/hyperlink" Target="mailto:ayderberrio@hotmail.com" TargetMode="External"/><Relationship Id="rId5" Type="http://schemas.openxmlformats.org/officeDocument/2006/relationships/hyperlink" Target="mailto:sergio.angel.baquero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oseurreste@gmail.com" TargetMode="External"/><Relationship Id="rId4" Type="http://schemas.openxmlformats.org/officeDocument/2006/relationships/hyperlink" Target="mailto:resquivelt@unal.edu.co" TargetMode="External"/><Relationship Id="rId9" Type="http://schemas.openxmlformats.org/officeDocument/2006/relationships/hyperlink" Target="mailto:faustopabon@hotmail.com" TargetMode="External"/><Relationship Id="rId14" Type="http://schemas.openxmlformats.org/officeDocument/2006/relationships/hyperlink" Target="mailto:nburbanom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"/>
  <sheetViews>
    <sheetView tabSelected="1" workbookViewId="0">
      <selection activeCell="A3" sqref="A3"/>
    </sheetView>
  </sheetViews>
  <sheetFormatPr baseColWidth="10" defaultRowHeight="15" x14ac:dyDescent="0.25"/>
  <cols>
    <col min="1" max="1" width="4" bestFit="1" customWidth="1"/>
    <col min="2" max="2" width="21.5703125" customWidth="1"/>
    <col min="3" max="3" width="18.7109375" customWidth="1"/>
    <col min="4" max="4" width="16.28515625" customWidth="1"/>
    <col min="5" max="5" width="25.7109375" customWidth="1"/>
    <col min="6" max="6" width="20.42578125" customWidth="1"/>
    <col min="7" max="7" width="17" customWidth="1"/>
    <col min="8" max="8" width="16.140625" customWidth="1"/>
    <col min="9" max="9" width="17.7109375" customWidth="1"/>
    <col min="10" max="10" width="17.140625" customWidth="1"/>
    <col min="12" max="12" width="41" customWidth="1"/>
  </cols>
  <sheetData>
    <row r="1" spans="1:13" ht="18" x14ac:dyDescent="0.25">
      <c r="A1" s="183" t="s">
        <v>218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x14ac:dyDescent="0.25">
      <c r="A2" s="184" t="s">
        <v>240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5.75" thickBot="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3" s="172" customFormat="1" ht="57" customHeight="1" thickBot="1" x14ac:dyDescent="0.3">
      <c r="A4" s="192" t="s">
        <v>239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</row>
    <row r="5" spans="1:13" ht="16.5" thickBot="1" x14ac:dyDescent="0.3">
      <c r="A5" s="185" t="s">
        <v>219</v>
      </c>
      <c r="B5" s="185" t="s">
        <v>220</v>
      </c>
      <c r="C5" s="185" t="s">
        <v>221</v>
      </c>
      <c r="D5" s="185" t="s">
        <v>232</v>
      </c>
      <c r="E5" s="185" t="s">
        <v>222</v>
      </c>
      <c r="F5" s="187" t="s">
        <v>22</v>
      </c>
      <c r="G5" s="189" t="s">
        <v>233</v>
      </c>
      <c r="H5" s="190"/>
      <c r="I5" s="190"/>
      <c r="J5" s="190"/>
      <c r="K5" s="190"/>
      <c r="L5" s="191"/>
    </row>
    <row r="6" spans="1:13" ht="68.25" thickBot="1" x14ac:dyDescent="0.3">
      <c r="A6" s="186"/>
      <c r="B6" s="186"/>
      <c r="C6" s="186"/>
      <c r="D6" s="186"/>
      <c r="E6" s="186"/>
      <c r="F6" s="188"/>
      <c r="G6" s="155" t="s">
        <v>42</v>
      </c>
      <c r="H6" s="155" t="s">
        <v>234</v>
      </c>
      <c r="I6" s="155" t="s">
        <v>67</v>
      </c>
      <c r="J6" s="155" t="s">
        <v>73</v>
      </c>
      <c r="K6" s="156" t="s">
        <v>235</v>
      </c>
      <c r="L6" s="157" t="s">
        <v>6</v>
      </c>
    </row>
    <row r="7" spans="1:13" ht="107.25" customHeight="1" x14ac:dyDescent="0.25">
      <c r="A7" s="140">
        <v>1</v>
      </c>
      <c r="B7" s="161" t="s">
        <v>225</v>
      </c>
      <c r="C7" s="173" t="s">
        <v>100</v>
      </c>
      <c r="D7" s="176" t="s">
        <v>223</v>
      </c>
      <c r="E7" s="179" t="s">
        <v>224</v>
      </c>
      <c r="F7" s="141">
        <f>'URRESTE CAMPO JOSE ENRIQUE'!O92</f>
        <v>22.21</v>
      </c>
      <c r="G7" s="141">
        <f>'URRESTE CAMPO JOSE ENRIQUE'!O93</f>
        <v>19.333333333333332</v>
      </c>
      <c r="H7" s="162">
        <f>'URRESTE CAMPO JOSE ENRIQUE'!O94</f>
        <v>7</v>
      </c>
      <c r="I7" s="162">
        <f>'URRESTE CAMPO JOSE ENRIQUE'!O95</f>
        <v>9</v>
      </c>
      <c r="J7" s="162">
        <f>'URRESTE CAMPO JOSE ENRIQUE'!O96</f>
        <v>4</v>
      </c>
      <c r="K7" s="163">
        <f>SUM(F7:J7)</f>
        <v>61.543333333333337</v>
      </c>
      <c r="L7" s="164" t="s">
        <v>236</v>
      </c>
    </row>
    <row r="8" spans="1:13" ht="107.25" customHeight="1" x14ac:dyDescent="0.25">
      <c r="A8" s="142">
        <v>2</v>
      </c>
      <c r="B8" s="160" t="s">
        <v>230</v>
      </c>
      <c r="C8" s="174"/>
      <c r="D8" s="177"/>
      <c r="E8" s="180"/>
      <c r="F8" s="143">
        <v>25.8</v>
      </c>
      <c r="G8" s="143">
        <v>0</v>
      </c>
      <c r="H8" s="158">
        <v>0</v>
      </c>
      <c r="I8" s="158">
        <v>0</v>
      </c>
      <c r="J8" s="158">
        <v>0</v>
      </c>
      <c r="K8" s="159">
        <f t="shared" ref="K8:K9" si="0">SUM(F8:J8)</f>
        <v>25.8</v>
      </c>
      <c r="L8" s="165" t="s">
        <v>238</v>
      </c>
      <c r="M8" s="154"/>
    </row>
    <row r="9" spans="1:13" ht="151.5" customHeight="1" thickBot="1" x14ac:dyDescent="0.3">
      <c r="A9" s="166">
        <v>3</v>
      </c>
      <c r="B9" s="167" t="s">
        <v>231</v>
      </c>
      <c r="C9" s="175"/>
      <c r="D9" s="178"/>
      <c r="E9" s="181"/>
      <c r="F9" s="168">
        <v>15.68</v>
      </c>
      <c r="G9" s="168">
        <v>0</v>
      </c>
      <c r="H9" s="169">
        <v>0</v>
      </c>
      <c r="I9" s="169">
        <v>0</v>
      </c>
      <c r="J9" s="169">
        <v>0</v>
      </c>
      <c r="K9" s="170">
        <f t="shared" si="0"/>
        <v>15.68</v>
      </c>
      <c r="L9" s="171" t="s">
        <v>238</v>
      </c>
    </row>
    <row r="10" spans="1:13" x14ac:dyDescent="0.25">
      <c r="A10" s="182" t="s">
        <v>237</v>
      </c>
      <c r="B10" s="182"/>
      <c r="C10" s="182"/>
      <c r="G10" s="154"/>
      <c r="H10" s="154"/>
      <c r="I10" s="154"/>
      <c r="J10" s="154"/>
      <c r="K10" s="154"/>
    </row>
  </sheetData>
  <sheetProtection password="D6E2" sheet="1" objects="1" scenarios="1"/>
  <mergeCells count="14">
    <mergeCell ref="C7:C9"/>
    <mergeCell ref="D7:D9"/>
    <mergeCell ref="E7:E9"/>
    <mergeCell ref="A10:C10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3" zoomScale="80" zoomScaleNormal="80" workbookViewId="0">
      <selection activeCell="M15" sqref="M15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9.1406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98" t="s">
        <v>100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C1" s="109">
        <f>COUNTA(C:C)-1</f>
        <v>15</v>
      </c>
    </row>
    <row r="2" spans="1:29" ht="17.25" thickBot="1" x14ac:dyDescent="0.35">
      <c r="A2" s="198" t="s">
        <v>106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5" t="s">
        <v>92</v>
      </c>
      <c r="B3" s="202" t="s">
        <v>90</v>
      </c>
      <c r="C3" s="202" t="s">
        <v>91</v>
      </c>
      <c r="D3" s="202" t="s">
        <v>88</v>
      </c>
      <c r="E3" s="202" t="s">
        <v>89</v>
      </c>
      <c r="F3" s="202" t="s">
        <v>0</v>
      </c>
      <c r="G3" s="202" t="s">
        <v>1</v>
      </c>
      <c r="H3" s="202" t="s">
        <v>2</v>
      </c>
      <c r="I3" s="195" t="s">
        <v>3</v>
      </c>
      <c r="J3" s="195" t="s">
        <v>98</v>
      </c>
      <c r="K3" s="208" t="s">
        <v>4</v>
      </c>
      <c r="L3" s="209"/>
      <c r="M3" s="209"/>
      <c r="N3" s="210"/>
      <c r="O3" s="202" t="s">
        <v>5</v>
      </c>
      <c r="P3" s="202" t="s">
        <v>87</v>
      </c>
      <c r="Q3" s="195" t="s">
        <v>95</v>
      </c>
      <c r="R3" s="195" t="s">
        <v>96</v>
      </c>
      <c r="S3" s="202" t="s">
        <v>6</v>
      </c>
      <c r="T3" s="200" t="s">
        <v>15</v>
      </c>
      <c r="U3" s="200" t="s">
        <v>16</v>
      </c>
      <c r="V3" s="200" t="s">
        <v>17</v>
      </c>
      <c r="W3" s="200" t="s">
        <v>18</v>
      </c>
      <c r="X3" s="200" t="s">
        <v>19</v>
      </c>
      <c r="Y3" s="200" t="s">
        <v>20</v>
      </c>
      <c r="Z3" s="200" t="s">
        <v>21</v>
      </c>
      <c r="AA3" s="195" t="s">
        <v>93</v>
      </c>
    </row>
    <row r="4" spans="1:29" s="1" customFormat="1" ht="15.75" customHeight="1" thickBot="1" x14ac:dyDescent="0.25">
      <c r="A4" s="206"/>
      <c r="B4" s="203"/>
      <c r="C4" s="203"/>
      <c r="D4" s="203"/>
      <c r="E4" s="203"/>
      <c r="F4" s="203"/>
      <c r="G4" s="203"/>
      <c r="H4" s="203"/>
      <c r="I4" s="196"/>
      <c r="J4" s="196"/>
      <c r="K4" s="195" t="s">
        <v>7</v>
      </c>
      <c r="L4" s="110"/>
      <c r="M4" s="110" t="s">
        <v>8</v>
      </c>
      <c r="N4" s="111"/>
      <c r="O4" s="203"/>
      <c r="P4" s="203"/>
      <c r="Q4" s="196"/>
      <c r="R4" s="196"/>
      <c r="S4" s="203"/>
      <c r="T4" s="201"/>
      <c r="U4" s="201"/>
      <c r="V4" s="201"/>
      <c r="W4" s="201"/>
      <c r="X4" s="201"/>
      <c r="Y4" s="201"/>
      <c r="Z4" s="201"/>
      <c r="AA4" s="196"/>
    </row>
    <row r="5" spans="1:29" s="1" customFormat="1" ht="13.5" customHeight="1" thickBot="1" x14ac:dyDescent="0.25">
      <c r="A5" s="207"/>
      <c r="B5" s="204"/>
      <c r="C5" s="204"/>
      <c r="D5" s="204"/>
      <c r="E5" s="204"/>
      <c r="F5" s="204"/>
      <c r="G5" s="204"/>
      <c r="H5" s="204"/>
      <c r="I5" s="197"/>
      <c r="J5" s="197"/>
      <c r="K5" s="197"/>
      <c r="L5" s="111" t="s">
        <v>84</v>
      </c>
      <c r="M5" s="112" t="s">
        <v>85</v>
      </c>
      <c r="N5" s="112" t="s">
        <v>86</v>
      </c>
      <c r="O5" s="204"/>
      <c r="P5" s="204"/>
      <c r="Q5" s="197"/>
      <c r="R5" s="197"/>
      <c r="S5" s="204"/>
      <c r="T5" s="201"/>
      <c r="U5" s="201"/>
      <c r="V5" s="201"/>
      <c r="W5" s="201"/>
      <c r="X5" s="201"/>
      <c r="Y5" s="201"/>
      <c r="Z5" s="201"/>
      <c r="AA5" s="197"/>
    </row>
    <row r="6" spans="1:29" ht="99" customHeight="1" x14ac:dyDescent="0.3">
      <c r="A6" s="113">
        <v>1</v>
      </c>
      <c r="B6" s="114" t="s">
        <v>97</v>
      </c>
      <c r="C6" s="115">
        <v>80748221</v>
      </c>
      <c r="D6" s="115" t="s">
        <v>102</v>
      </c>
      <c r="E6" s="116" t="s">
        <v>103</v>
      </c>
      <c r="F6" s="116">
        <v>3133038087</v>
      </c>
      <c r="G6" s="134" t="s">
        <v>104</v>
      </c>
      <c r="H6" s="131" t="s">
        <v>105</v>
      </c>
      <c r="I6" s="131" t="s">
        <v>131</v>
      </c>
      <c r="J6" s="116" t="s">
        <v>101</v>
      </c>
      <c r="K6" s="131" t="s">
        <v>107</v>
      </c>
      <c r="L6" s="114"/>
      <c r="M6" s="131" t="s">
        <v>108</v>
      </c>
      <c r="N6" s="131" t="s">
        <v>109</v>
      </c>
      <c r="O6" s="116"/>
      <c r="P6" s="116" t="s">
        <v>99</v>
      </c>
      <c r="Q6" s="117"/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99" customHeight="1" x14ac:dyDescent="0.3">
      <c r="A7" s="113">
        <v>2</v>
      </c>
      <c r="B7" s="114" t="s">
        <v>97</v>
      </c>
      <c r="C7" s="115">
        <v>31915338</v>
      </c>
      <c r="D7" s="115" t="s">
        <v>110</v>
      </c>
      <c r="E7" s="116" t="s">
        <v>111</v>
      </c>
      <c r="F7" s="116">
        <v>3163375754</v>
      </c>
      <c r="G7" s="134" t="s">
        <v>112</v>
      </c>
      <c r="H7" s="131" t="s">
        <v>113</v>
      </c>
      <c r="I7" s="131" t="s">
        <v>114</v>
      </c>
      <c r="J7" s="116" t="s">
        <v>115</v>
      </c>
      <c r="K7" s="131" t="s">
        <v>116</v>
      </c>
      <c r="L7" s="131" t="s">
        <v>117</v>
      </c>
      <c r="M7" s="131" t="s">
        <v>118</v>
      </c>
      <c r="N7" s="131" t="s">
        <v>119</v>
      </c>
      <c r="O7" s="116">
        <v>89</v>
      </c>
      <c r="P7" s="116" t="s">
        <v>99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99" customHeight="1" x14ac:dyDescent="0.3">
      <c r="A8" s="113">
        <v>3</v>
      </c>
      <c r="B8" s="114" t="s">
        <v>97</v>
      </c>
      <c r="C8" s="115">
        <v>75076252</v>
      </c>
      <c r="D8" s="115" t="s">
        <v>120</v>
      </c>
      <c r="E8" s="116" t="s">
        <v>121</v>
      </c>
      <c r="F8" s="116">
        <v>3184072031</v>
      </c>
      <c r="G8" s="134" t="s">
        <v>122</v>
      </c>
      <c r="H8" s="131" t="s">
        <v>123</v>
      </c>
      <c r="I8" s="131" t="s">
        <v>124</v>
      </c>
      <c r="J8" s="116"/>
      <c r="K8" s="131" t="s">
        <v>126</v>
      </c>
      <c r="L8" s="114"/>
      <c r="M8" s="131" t="s">
        <v>125</v>
      </c>
      <c r="N8" s="114"/>
      <c r="O8" s="116">
        <v>275</v>
      </c>
      <c r="P8" s="116" t="s">
        <v>99</v>
      </c>
      <c r="Q8" s="117"/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57.75" customHeight="1" x14ac:dyDescent="0.3">
      <c r="A9" s="113">
        <v>4</v>
      </c>
      <c r="B9" s="114" t="s">
        <v>97</v>
      </c>
      <c r="C9" s="115">
        <v>19388349</v>
      </c>
      <c r="D9" s="115" t="s">
        <v>127</v>
      </c>
      <c r="E9" s="116" t="s">
        <v>128</v>
      </c>
      <c r="F9" s="116">
        <v>3112120157</v>
      </c>
      <c r="G9" s="134" t="s">
        <v>129</v>
      </c>
      <c r="H9" s="116" t="s">
        <v>130</v>
      </c>
      <c r="I9" s="131" t="s">
        <v>131</v>
      </c>
      <c r="J9" s="116" t="s">
        <v>101</v>
      </c>
      <c r="K9" s="131" t="s">
        <v>133</v>
      </c>
      <c r="L9" s="114"/>
      <c r="M9" s="131" t="s">
        <v>132</v>
      </c>
      <c r="N9" s="114" t="s">
        <v>135</v>
      </c>
      <c r="O9" s="131">
        <v>50</v>
      </c>
      <c r="P9" s="114" t="s">
        <v>134</v>
      </c>
      <c r="Q9" s="117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57.75" customHeight="1" x14ac:dyDescent="0.3">
      <c r="A10" s="113">
        <v>5</v>
      </c>
      <c r="B10" s="114" t="s">
        <v>97</v>
      </c>
      <c r="C10" s="135">
        <v>80075248</v>
      </c>
      <c r="D10" s="135" t="s">
        <v>136</v>
      </c>
      <c r="E10" s="136" t="s">
        <v>137</v>
      </c>
      <c r="F10" s="116">
        <v>3012270115</v>
      </c>
      <c r="G10" s="134" t="s">
        <v>138</v>
      </c>
      <c r="H10" s="131" t="s">
        <v>139</v>
      </c>
      <c r="I10" s="131" t="s">
        <v>131</v>
      </c>
      <c r="J10" s="116" t="s">
        <v>101</v>
      </c>
      <c r="K10" s="131" t="s">
        <v>140</v>
      </c>
      <c r="L10" s="114"/>
      <c r="M10" s="114"/>
      <c r="N10" s="114"/>
      <c r="O10" s="114"/>
      <c r="P10" s="114"/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57.75" customHeight="1" x14ac:dyDescent="0.3">
      <c r="A11" s="113">
        <v>6</v>
      </c>
      <c r="B11" s="114" t="s">
        <v>97</v>
      </c>
      <c r="C11" s="115">
        <v>74180988</v>
      </c>
      <c r="D11" s="115" t="s">
        <v>141</v>
      </c>
      <c r="E11" s="116" t="s">
        <v>142</v>
      </c>
      <c r="F11" s="131" t="s">
        <v>143</v>
      </c>
      <c r="G11" s="116" t="s">
        <v>144</v>
      </c>
      <c r="H11" s="116" t="s">
        <v>145</v>
      </c>
      <c r="I11" s="131" t="s">
        <v>146</v>
      </c>
      <c r="J11" s="116" t="s">
        <v>101</v>
      </c>
      <c r="K11" s="131" t="s">
        <v>147</v>
      </c>
      <c r="L11" s="131" t="s">
        <v>148</v>
      </c>
      <c r="M11" s="131" t="s">
        <v>149</v>
      </c>
      <c r="N11" s="114"/>
      <c r="O11" s="114">
        <v>17</v>
      </c>
      <c r="P11" s="114" t="s">
        <v>150</v>
      </c>
      <c r="Q11" s="117"/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57.75" customHeight="1" x14ac:dyDescent="0.3">
      <c r="A12" s="113">
        <v>7</v>
      </c>
      <c r="B12" s="114" t="s">
        <v>97</v>
      </c>
      <c r="C12" s="115">
        <v>10308754</v>
      </c>
      <c r="D12" s="115" t="s">
        <v>152</v>
      </c>
      <c r="E12" s="116" t="s">
        <v>153</v>
      </c>
      <c r="F12" s="116">
        <v>3104048112</v>
      </c>
      <c r="G12" s="134" t="s">
        <v>154</v>
      </c>
      <c r="H12" s="131" t="s">
        <v>155</v>
      </c>
      <c r="I12" s="131" t="s">
        <v>162</v>
      </c>
      <c r="J12" s="116"/>
      <c r="K12" s="131" t="s">
        <v>156</v>
      </c>
      <c r="L12" s="114"/>
      <c r="M12" s="131" t="s">
        <v>157</v>
      </c>
      <c r="N12" s="114"/>
      <c r="O12" s="114">
        <v>57</v>
      </c>
      <c r="P12" s="114" t="s">
        <v>99</v>
      </c>
      <c r="Q12" s="137" t="s">
        <v>151</v>
      </c>
      <c r="R12" s="117"/>
      <c r="S12" s="117"/>
      <c r="T12" s="118"/>
      <c r="U12" s="114"/>
      <c r="V12" s="114"/>
      <c r="W12" s="114"/>
      <c r="X12" s="114"/>
      <c r="Y12" s="114"/>
      <c r="Z12" s="114"/>
      <c r="AA12" s="119"/>
    </row>
    <row r="13" spans="1:29" ht="57.75" customHeight="1" x14ac:dyDescent="0.3">
      <c r="A13" s="113">
        <v>8</v>
      </c>
      <c r="B13" s="114" t="s">
        <v>97</v>
      </c>
      <c r="C13" s="115">
        <v>79249655</v>
      </c>
      <c r="D13" s="115" t="s">
        <v>158</v>
      </c>
      <c r="E13" s="116" t="s">
        <v>159</v>
      </c>
      <c r="F13" s="116">
        <v>3102833683</v>
      </c>
      <c r="G13" s="134" t="s">
        <v>160</v>
      </c>
      <c r="H13" s="131" t="s">
        <v>161</v>
      </c>
      <c r="I13" s="131" t="s">
        <v>131</v>
      </c>
      <c r="J13" s="116" t="s">
        <v>101</v>
      </c>
      <c r="K13" s="131" t="s">
        <v>164</v>
      </c>
      <c r="L13" s="114"/>
      <c r="M13" s="131" t="s">
        <v>163</v>
      </c>
      <c r="N13" s="114"/>
      <c r="O13" s="114">
        <v>8</v>
      </c>
      <c r="P13" s="114" t="s">
        <v>150</v>
      </c>
      <c r="Q13" s="13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57.75" customHeight="1" x14ac:dyDescent="0.3">
      <c r="A14" s="113">
        <v>9</v>
      </c>
      <c r="B14" s="114" t="s">
        <v>97</v>
      </c>
      <c r="C14" s="115">
        <v>88198032</v>
      </c>
      <c r="D14" s="115" t="s">
        <v>165</v>
      </c>
      <c r="E14" s="116" t="s">
        <v>166</v>
      </c>
      <c r="F14" s="116">
        <v>3125076126</v>
      </c>
      <c r="G14" s="134" t="s">
        <v>167</v>
      </c>
      <c r="H14" s="131" t="s">
        <v>168</v>
      </c>
      <c r="I14" s="131" t="s">
        <v>131</v>
      </c>
      <c r="J14" s="116" t="s">
        <v>101</v>
      </c>
      <c r="K14" s="131" t="s">
        <v>169</v>
      </c>
      <c r="L14" s="131" t="s">
        <v>170</v>
      </c>
      <c r="M14" s="131" t="s">
        <v>171</v>
      </c>
      <c r="N14" s="131" t="s">
        <v>172</v>
      </c>
      <c r="O14" s="114">
        <v>63</v>
      </c>
      <c r="P14" s="114" t="s">
        <v>134</v>
      </c>
      <c r="Q14" s="13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57.75" customHeight="1" x14ac:dyDescent="0.3">
      <c r="A15" s="113">
        <v>10</v>
      </c>
      <c r="B15" s="114" t="s">
        <v>97</v>
      </c>
      <c r="C15" s="115">
        <v>76326826</v>
      </c>
      <c r="D15" s="115" t="s">
        <v>173</v>
      </c>
      <c r="E15" s="116" t="s">
        <v>174</v>
      </c>
      <c r="F15" s="116">
        <v>3172297910</v>
      </c>
      <c r="G15" s="134" t="s">
        <v>175</v>
      </c>
      <c r="H15" s="131" t="s">
        <v>176</v>
      </c>
      <c r="I15" s="131" t="s">
        <v>162</v>
      </c>
      <c r="J15" s="116"/>
      <c r="K15" s="131" t="s">
        <v>177</v>
      </c>
      <c r="L15" s="114"/>
      <c r="M15" s="131" t="s">
        <v>178</v>
      </c>
      <c r="N15" s="114"/>
      <c r="O15" s="114">
        <v>18</v>
      </c>
      <c r="P15" s="114" t="s">
        <v>134</v>
      </c>
      <c r="Q15" s="137"/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150" customHeight="1" x14ac:dyDescent="0.3">
      <c r="A16" s="113">
        <v>11</v>
      </c>
      <c r="B16" s="114" t="s">
        <v>97</v>
      </c>
      <c r="C16" s="115">
        <v>76317298</v>
      </c>
      <c r="D16" s="138" t="s">
        <v>179</v>
      </c>
      <c r="E16" s="116" t="s">
        <v>180</v>
      </c>
      <c r="F16" s="131" t="s">
        <v>181</v>
      </c>
      <c r="G16" s="134" t="s">
        <v>182</v>
      </c>
      <c r="H16" s="131" t="s">
        <v>183</v>
      </c>
      <c r="I16" s="131" t="s">
        <v>184</v>
      </c>
      <c r="J16" s="116" t="s">
        <v>185</v>
      </c>
      <c r="K16" s="131" t="s">
        <v>186</v>
      </c>
      <c r="L16" s="131"/>
      <c r="M16" s="131" t="s">
        <v>187</v>
      </c>
      <c r="O16" s="131">
        <v>41</v>
      </c>
      <c r="P16" s="114" t="s">
        <v>99</v>
      </c>
      <c r="Q16" s="117"/>
      <c r="R16" s="117"/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57.75" customHeight="1" x14ac:dyDescent="0.3">
      <c r="A17" s="113">
        <v>12</v>
      </c>
      <c r="B17" s="114" t="s">
        <v>97</v>
      </c>
      <c r="C17" s="115">
        <v>71386482</v>
      </c>
      <c r="D17" s="115" t="s">
        <v>188</v>
      </c>
      <c r="E17" s="116" t="s">
        <v>189</v>
      </c>
      <c r="F17" s="116">
        <v>3004518459</v>
      </c>
      <c r="G17" s="134" t="s">
        <v>190</v>
      </c>
      <c r="H17" s="131" t="s">
        <v>191</v>
      </c>
      <c r="I17" s="131" t="s">
        <v>131</v>
      </c>
      <c r="J17" s="116" t="s">
        <v>101</v>
      </c>
      <c r="K17" s="131" t="s">
        <v>192</v>
      </c>
      <c r="L17" s="114"/>
      <c r="M17" s="131" t="s">
        <v>193</v>
      </c>
      <c r="N17" s="131" t="s">
        <v>194</v>
      </c>
      <c r="O17" s="114">
        <v>103</v>
      </c>
      <c r="P17" s="114" t="s">
        <v>150</v>
      </c>
      <c r="Q17" s="137"/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57.75" customHeight="1" x14ac:dyDescent="0.3">
      <c r="A18" s="113">
        <v>13</v>
      </c>
      <c r="B18" s="114" t="s">
        <v>97</v>
      </c>
      <c r="C18" s="115">
        <v>79276401</v>
      </c>
      <c r="D18" s="115" t="s">
        <v>195</v>
      </c>
      <c r="E18" s="116" t="s">
        <v>196</v>
      </c>
      <c r="F18" s="116">
        <v>3006095837</v>
      </c>
      <c r="G18" s="134" t="s">
        <v>197</v>
      </c>
      <c r="H18" s="131" t="s">
        <v>198</v>
      </c>
      <c r="I18" s="131" t="s">
        <v>199</v>
      </c>
      <c r="J18" s="116" t="s">
        <v>101</v>
      </c>
      <c r="K18" s="131" t="s">
        <v>200</v>
      </c>
      <c r="L18" s="114"/>
      <c r="M18" s="131" t="s">
        <v>201</v>
      </c>
      <c r="N18" s="114"/>
      <c r="O18" s="114">
        <v>27</v>
      </c>
      <c r="P18" s="114" t="s">
        <v>150</v>
      </c>
      <c r="Q18" s="137" t="s">
        <v>151</v>
      </c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57.75" customHeight="1" x14ac:dyDescent="0.3">
      <c r="A19" s="113">
        <v>14</v>
      </c>
      <c r="B19" s="114" t="s">
        <v>97</v>
      </c>
      <c r="C19" s="115">
        <v>1020421897</v>
      </c>
      <c r="D19" s="115" t="s">
        <v>202</v>
      </c>
      <c r="E19" s="116" t="s">
        <v>203</v>
      </c>
      <c r="F19" s="116">
        <v>3178952597</v>
      </c>
      <c r="G19" s="139" t="s">
        <v>204</v>
      </c>
      <c r="H19" s="131" t="s">
        <v>214</v>
      </c>
      <c r="I19" s="131" t="s">
        <v>215</v>
      </c>
      <c r="J19" s="116"/>
      <c r="K19" s="131" t="s">
        <v>216</v>
      </c>
      <c r="L19" s="131" t="s">
        <v>217</v>
      </c>
      <c r="M19" s="131"/>
      <c r="N19" s="114"/>
      <c r="O19" s="114"/>
      <c r="P19" s="114" t="s">
        <v>213</v>
      </c>
      <c r="Q19" s="13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57.75" customHeight="1" x14ac:dyDescent="0.3">
      <c r="A20" s="113">
        <v>15</v>
      </c>
      <c r="B20" s="114" t="s">
        <v>97</v>
      </c>
      <c r="C20" s="115">
        <v>52717747</v>
      </c>
      <c r="D20" s="115" t="s">
        <v>206</v>
      </c>
      <c r="E20" s="115" t="s">
        <v>205</v>
      </c>
      <c r="F20" s="116">
        <v>5525094846</v>
      </c>
      <c r="G20" s="134" t="s">
        <v>207</v>
      </c>
      <c r="H20" s="131"/>
      <c r="I20" s="131" t="s">
        <v>208</v>
      </c>
      <c r="J20" s="116" t="s">
        <v>209</v>
      </c>
      <c r="K20" s="131" t="s">
        <v>210</v>
      </c>
      <c r="L20" s="114"/>
      <c r="M20" s="131" t="s">
        <v>211</v>
      </c>
      <c r="N20" s="131" t="s">
        <v>212</v>
      </c>
      <c r="O20" s="114">
        <v>253</v>
      </c>
      <c r="P20" s="114" t="s">
        <v>213</v>
      </c>
      <c r="Q20" s="13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57.75" customHeight="1" x14ac:dyDescent="0.3">
      <c r="A21" s="113"/>
      <c r="B21" s="114"/>
      <c r="C21" s="115"/>
      <c r="D21" s="115"/>
      <c r="E21" s="116"/>
      <c r="F21" s="116"/>
      <c r="G21" s="134"/>
      <c r="H21" s="131"/>
      <c r="I21" s="131"/>
      <c r="J21" s="116"/>
      <c r="K21" s="131"/>
      <c r="L21" s="114"/>
      <c r="M21" s="131"/>
      <c r="N21" s="114"/>
      <c r="O21" s="114"/>
      <c r="P21" s="114"/>
      <c r="Q21" s="13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17.25" thickBot="1" x14ac:dyDescent="0.35">
      <c r="A22" s="120"/>
      <c r="B22" s="121"/>
      <c r="C22" s="122"/>
      <c r="D22" s="122"/>
      <c r="E22" s="123"/>
      <c r="F22" s="123"/>
      <c r="G22" s="123"/>
      <c r="H22" s="123"/>
      <c r="I22" s="132"/>
      <c r="J22" s="123"/>
      <c r="K22" s="121"/>
      <c r="L22" s="121"/>
      <c r="M22" s="121"/>
      <c r="N22" s="121"/>
      <c r="O22" s="121"/>
      <c r="P22" s="121"/>
      <c r="Q22" s="124"/>
      <c r="R22" s="124"/>
      <c r="S22" s="124"/>
      <c r="T22" s="125"/>
      <c r="U22" s="121"/>
      <c r="V22" s="121"/>
      <c r="W22" s="121"/>
      <c r="X22" s="121"/>
      <c r="Y22" s="121"/>
      <c r="Z22" s="121"/>
      <c r="AA22" s="12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7"/>
  <sheetViews>
    <sheetView topLeftCell="A76" zoomScaleNormal="100" workbookViewId="0">
      <selection activeCell="N86" sqref="N86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7" style="5" customWidth="1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6"/>
      <c r="B1" s="337"/>
      <c r="C1" s="337"/>
      <c r="D1" s="337"/>
      <c r="E1" s="338"/>
      <c r="F1" s="345" t="s">
        <v>9</v>
      </c>
      <c r="G1" s="345"/>
      <c r="H1" s="345"/>
      <c r="I1" s="345"/>
      <c r="J1" s="345"/>
      <c r="K1" s="345"/>
      <c r="L1" s="345"/>
      <c r="M1" s="345"/>
      <c r="N1" s="345"/>
      <c r="O1" s="346"/>
    </row>
    <row r="2" spans="1:17" ht="45" customHeight="1" thickBot="1" x14ac:dyDescent="0.3">
      <c r="A2" s="339"/>
      <c r="B2" s="340"/>
      <c r="C2" s="340"/>
      <c r="D2" s="340"/>
      <c r="E2" s="341"/>
      <c r="F2" s="345" t="s">
        <v>10</v>
      </c>
      <c r="G2" s="345"/>
      <c r="H2" s="345"/>
      <c r="I2" s="345"/>
      <c r="J2" s="345"/>
      <c r="K2" s="345"/>
      <c r="L2" s="345"/>
      <c r="M2" s="345"/>
      <c r="N2" s="345"/>
      <c r="O2" s="346"/>
      <c r="Q2" s="128" t="e">
        <f ca="1">MID(CELL("nombrearchivo",'URRESTE CAMPO JOSE ENRIQUE'!#REF!),FIND("]", CELL("nombrearchivo",'URRESTE CAMPO JOSE ENRIQUE'!#REF!),1)+1,LEN(CELL("nombrearchivo",'URRESTE CAMPO JOSE ENRIQUE'!#REF!))-FIND("]",CELL("nombrearchivo",'URRESTE CAMPO JOSE ENRIQUE'!#REF!),1))</f>
        <v>#REF!</v>
      </c>
    </row>
    <row r="3" spans="1:17" ht="19.5" customHeight="1" thickBot="1" x14ac:dyDescent="0.3">
      <c r="A3" s="342"/>
      <c r="B3" s="343"/>
      <c r="C3" s="343"/>
      <c r="D3" s="343"/>
      <c r="E3" s="344"/>
      <c r="F3" s="345" t="s">
        <v>94</v>
      </c>
      <c r="G3" s="345"/>
      <c r="H3" s="345"/>
      <c r="I3" s="345"/>
      <c r="J3" s="345"/>
      <c r="K3" s="345"/>
      <c r="L3" s="345"/>
      <c r="M3" s="345"/>
      <c r="N3" s="345"/>
      <c r="O3" s="346"/>
      <c r="Q3" s="128"/>
    </row>
    <row r="4" spans="1:17" ht="15.75" x14ac:dyDescent="0.25">
      <c r="A4" s="347" t="s">
        <v>11</v>
      </c>
      <c r="B4" s="348"/>
      <c r="C4" s="348"/>
      <c r="D4" s="348"/>
      <c r="E4" s="349" t="str">
        <f>'CHA-P-09-12'!AC$2</f>
        <v>PLANTA</v>
      </c>
      <c r="F4" s="349"/>
      <c r="G4" s="349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33" t="s">
        <v>12</v>
      </c>
      <c r="B5" s="334"/>
      <c r="C5" s="334"/>
      <c r="D5" s="334"/>
      <c r="E5" s="335" t="str">
        <f>'CHA-P-09-12'!A$2</f>
        <v>CHA -P -09-12</v>
      </c>
      <c r="F5" s="335"/>
      <c r="G5" s="335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33" t="s">
        <v>13</v>
      </c>
      <c r="B6" s="334"/>
      <c r="C6" s="334"/>
      <c r="D6" s="334"/>
      <c r="E6" s="6" t="str">
        <f>'CHA-P-09-12'!A$1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15" customHeight="1" x14ac:dyDescent="0.25">
      <c r="A8" s="324" t="s">
        <v>14</v>
      </c>
      <c r="B8" s="325"/>
      <c r="C8" s="328" t="s">
        <v>15</v>
      </c>
      <c r="D8" s="146"/>
      <c r="E8" s="330" t="s">
        <v>16</v>
      </c>
      <c r="F8" s="331"/>
      <c r="G8" s="330" t="s">
        <v>17</v>
      </c>
      <c r="H8" s="331"/>
      <c r="I8" s="312" t="s">
        <v>18</v>
      </c>
      <c r="J8" s="312" t="s">
        <v>19</v>
      </c>
      <c r="K8" s="312" t="s">
        <v>20</v>
      </c>
      <c r="L8" s="314" t="s">
        <v>21</v>
      </c>
      <c r="M8" s="316"/>
      <c r="N8" s="316"/>
      <c r="O8" s="318" t="s">
        <v>22</v>
      </c>
    </row>
    <row r="9" spans="1:17" ht="31.5" customHeight="1" thickBot="1" x14ac:dyDescent="0.3">
      <c r="A9" s="326"/>
      <c r="B9" s="327"/>
      <c r="C9" s="329"/>
      <c r="D9" s="150"/>
      <c r="E9" s="329"/>
      <c r="F9" s="332"/>
      <c r="G9" s="329"/>
      <c r="H9" s="332"/>
      <c r="I9" s="313"/>
      <c r="J9" s="313"/>
      <c r="K9" s="313"/>
      <c r="L9" s="315"/>
      <c r="M9" s="317"/>
      <c r="N9" s="317"/>
      <c r="O9" s="319"/>
    </row>
    <row r="10" spans="1:17" ht="44.25" customHeight="1" thickBot="1" x14ac:dyDescent="0.3">
      <c r="A10" s="320" t="s">
        <v>226</v>
      </c>
      <c r="B10" s="321"/>
      <c r="C10" s="151">
        <f>O14</f>
        <v>4</v>
      </c>
      <c r="D10" s="152"/>
      <c r="E10" s="322">
        <f>O16</f>
        <v>0</v>
      </c>
      <c r="F10" s="323"/>
      <c r="G10" s="322">
        <f>O18</f>
        <v>3</v>
      </c>
      <c r="H10" s="323"/>
      <c r="I10" s="13">
        <f>O20</f>
        <v>0</v>
      </c>
      <c r="J10" s="13">
        <f>O27</f>
        <v>3.66</v>
      </c>
      <c r="K10" s="13">
        <f>O32</f>
        <v>5</v>
      </c>
      <c r="L10" s="14">
        <f>O37</f>
        <v>6.55</v>
      </c>
      <c r="M10" s="15"/>
      <c r="N10" s="15"/>
      <c r="O10" s="16">
        <f>IF( SUM(C10:L10)&lt;=30,SUM(C10:L10),"EXCEDE LOS 30 PUNTOS")</f>
        <v>22.21</v>
      </c>
    </row>
    <row r="11" spans="1:17" ht="16.5" thickTop="1" thickBot="1" x14ac:dyDescent="0.3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8"/>
    </row>
    <row r="12" spans="1:17" ht="18.75" thickBot="1" x14ac:dyDescent="0.3">
      <c r="A12" s="303" t="s">
        <v>23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5"/>
      <c r="O12" s="19" t="s">
        <v>24</v>
      </c>
    </row>
    <row r="13" spans="1:17" ht="24" thickBot="1" x14ac:dyDescent="0.3">
      <c r="A13" s="298" t="s">
        <v>25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300"/>
      <c r="N13" s="6"/>
      <c r="O13" s="18"/>
    </row>
    <row r="14" spans="1:17" ht="31.5" customHeight="1" thickBot="1" x14ac:dyDescent="0.3">
      <c r="A14" s="251" t="s">
        <v>26</v>
      </c>
      <c r="B14" s="253"/>
      <c r="C14" s="20"/>
      <c r="D14" s="292" t="s">
        <v>186</v>
      </c>
      <c r="E14" s="293"/>
      <c r="F14" s="293"/>
      <c r="G14" s="293"/>
      <c r="H14" s="293"/>
      <c r="I14" s="293"/>
      <c r="J14" s="293"/>
      <c r="K14" s="293"/>
      <c r="L14" s="293"/>
      <c r="M14" s="294"/>
      <c r="N14" s="21"/>
      <c r="O14" s="22">
        <v>4</v>
      </c>
    </row>
    <row r="15" spans="1:17" ht="15.75" thickBot="1" x14ac:dyDescent="0.3">
      <c r="A15" s="23"/>
      <c r="B15" s="6"/>
      <c r="C15" s="6"/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25"/>
    </row>
    <row r="16" spans="1:17" ht="40.5" customHeight="1" thickBot="1" x14ac:dyDescent="0.3">
      <c r="A16" s="301" t="s">
        <v>27</v>
      </c>
      <c r="B16" s="302"/>
      <c r="C16" s="6"/>
      <c r="D16" s="26"/>
      <c r="E16" s="306"/>
      <c r="F16" s="307"/>
      <c r="G16" s="307"/>
      <c r="H16" s="307"/>
      <c r="I16" s="307"/>
      <c r="J16" s="307"/>
      <c r="K16" s="307"/>
      <c r="L16" s="307"/>
      <c r="M16" s="308"/>
      <c r="N16" s="21"/>
      <c r="O16" s="22"/>
    </row>
    <row r="17" spans="1:18" ht="15.75" thickBot="1" x14ac:dyDescent="0.3">
      <c r="A17" s="23"/>
      <c r="B17" s="6"/>
      <c r="C17" s="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25"/>
    </row>
    <row r="18" spans="1:18" ht="40.5" customHeight="1" thickBot="1" x14ac:dyDescent="0.3">
      <c r="A18" s="301" t="s">
        <v>28</v>
      </c>
      <c r="B18" s="302"/>
      <c r="C18" s="20"/>
      <c r="D18" s="145"/>
      <c r="E18" s="307" t="s">
        <v>187</v>
      </c>
      <c r="F18" s="307"/>
      <c r="G18" s="307"/>
      <c r="H18" s="307"/>
      <c r="I18" s="307"/>
      <c r="J18" s="307"/>
      <c r="K18" s="307"/>
      <c r="L18" s="307"/>
      <c r="M18" s="308"/>
      <c r="N18" s="21"/>
      <c r="O18" s="22">
        <v>3</v>
      </c>
    </row>
    <row r="19" spans="1:18" ht="15.75" thickBot="1" x14ac:dyDescent="0.3">
      <c r="A19" s="2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5"/>
    </row>
    <row r="20" spans="1:18" ht="48.75" customHeight="1" thickBot="1" x14ac:dyDescent="0.3">
      <c r="A20" s="301" t="s">
        <v>29</v>
      </c>
      <c r="B20" s="302"/>
      <c r="C20" s="20"/>
      <c r="D20" s="309"/>
      <c r="E20" s="310"/>
      <c r="F20" s="310"/>
      <c r="G20" s="310"/>
      <c r="H20" s="310"/>
      <c r="I20" s="310"/>
      <c r="J20" s="310"/>
      <c r="K20" s="310"/>
      <c r="L20" s="310"/>
      <c r="M20" s="311"/>
      <c r="N20" s="21"/>
      <c r="O20" s="22">
        <v>0</v>
      </c>
    </row>
    <row r="21" spans="1:18" ht="16.5" thickBot="1" x14ac:dyDescent="0.3">
      <c r="A21" s="27"/>
      <c r="B21" s="28"/>
      <c r="C21" s="14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144"/>
      <c r="O21" s="30"/>
    </row>
    <row r="22" spans="1:18" ht="19.5" thickTop="1" thickBot="1" x14ac:dyDescent="0.3">
      <c r="A22" s="295" t="s">
        <v>30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6"/>
      <c r="O22" s="127">
        <f>IF( SUM(O14:O20)&lt;=10,SUM(O14:O20),"EXCEDE LOS 10 PUNTOS VALIDOS")</f>
        <v>7</v>
      </c>
    </row>
    <row r="23" spans="1:18" ht="18.75" thickBot="1" x14ac:dyDescent="0.3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30"/>
    </row>
    <row r="24" spans="1:18" ht="24" thickBot="1" x14ac:dyDescent="0.3">
      <c r="A24" s="298" t="s">
        <v>31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6"/>
      <c r="O24" s="30"/>
    </row>
    <row r="25" spans="1:18" ht="80.45" customHeight="1" thickBot="1" x14ac:dyDescent="0.3">
      <c r="A25" s="251" t="s">
        <v>32</v>
      </c>
      <c r="B25" s="253"/>
      <c r="C25" s="20"/>
      <c r="D25" s="292" t="s">
        <v>227</v>
      </c>
      <c r="E25" s="293"/>
      <c r="F25" s="293"/>
      <c r="G25" s="293"/>
      <c r="H25" s="293"/>
      <c r="I25" s="293"/>
      <c r="J25" s="293"/>
      <c r="K25" s="293"/>
      <c r="L25" s="293"/>
      <c r="M25" s="294"/>
      <c r="N25" s="21"/>
      <c r="O25" s="22">
        <v>3.66</v>
      </c>
      <c r="Q25" s="33"/>
      <c r="R25" s="33"/>
    </row>
    <row r="26" spans="1:18" ht="16.5" thickBot="1" x14ac:dyDescent="0.3">
      <c r="A26" s="27"/>
      <c r="B26" s="28"/>
      <c r="C26" s="14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144"/>
      <c r="O26" s="30"/>
    </row>
    <row r="27" spans="1:18" ht="19.5" thickTop="1" thickBot="1" x14ac:dyDescent="0.3">
      <c r="A27" s="295" t="s">
        <v>33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7"/>
      <c r="N27" s="144"/>
      <c r="O27" s="127">
        <f>IF(O25&lt;=5,O25,"EXCEDE LOS 5 PUNTOS PERMITIDOS")</f>
        <v>3.66</v>
      </c>
      <c r="Q27" s="33"/>
      <c r="R27" s="33"/>
    </row>
    <row r="28" spans="1:18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/>
    </row>
    <row r="29" spans="1:18" ht="24" thickBot="1" x14ac:dyDescent="0.3">
      <c r="A29" s="298" t="s">
        <v>34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300"/>
      <c r="N29" s="35"/>
      <c r="O29" s="30"/>
    </row>
    <row r="30" spans="1:18" ht="67.150000000000006" customHeight="1" thickBot="1" x14ac:dyDescent="0.3">
      <c r="A30" s="251" t="s">
        <v>35</v>
      </c>
      <c r="B30" s="253"/>
      <c r="C30" s="20"/>
      <c r="D30" s="292" t="s">
        <v>228</v>
      </c>
      <c r="E30" s="293"/>
      <c r="F30" s="293"/>
      <c r="G30" s="293"/>
      <c r="H30" s="293"/>
      <c r="I30" s="293"/>
      <c r="J30" s="293"/>
      <c r="K30" s="293"/>
      <c r="L30" s="293"/>
      <c r="M30" s="294"/>
      <c r="N30" s="21"/>
      <c r="O30" s="22">
        <v>5</v>
      </c>
    </row>
    <row r="31" spans="1:18" ht="15.75" thickBot="1" x14ac:dyDescent="0.3">
      <c r="A31" s="3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0"/>
    </row>
    <row r="32" spans="1:18" ht="19.5" thickTop="1" thickBot="1" x14ac:dyDescent="0.3">
      <c r="A32" s="295" t="s">
        <v>36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7"/>
      <c r="N32" s="144"/>
      <c r="O32" s="127">
        <f>IF(O30&lt;=5,O30,"EXCEDE LOS 5 PUNTOS PERMITIDOS")</f>
        <v>5</v>
      </c>
    </row>
    <row r="33" spans="1:15" ht="15.75" thickBot="1" x14ac:dyDescent="0.3">
      <c r="A33" s="3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0"/>
    </row>
    <row r="34" spans="1:15" ht="24" thickBot="1" x14ac:dyDescent="0.3">
      <c r="A34" s="298" t="s">
        <v>37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  <c r="N34" s="6"/>
      <c r="O34" s="30"/>
    </row>
    <row r="35" spans="1:15" ht="78.599999999999994" customHeight="1" thickBot="1" x14ac:dyDescent="0.3">
      <c r="A35" s="301" t="s">
        <v>38</v>
      </c>
      <c r="B35" s="302"/>
      <c r="C35" s="20"/>
      <c r="D35" s="292" t="s">
        <v>229</v>
      </c>
      <c r="E35" s="293"/>
      <c r="F35" s="293"/>
      <c r="G35" s="293"/>
      <c r="H35" s="293"/>
      <c r="I35" s="293"/>
      <c r="J35" s="293"/>
      <c r="K35" s="293"/>
      <c r="L35" s="293"/>
      <c r="M35" s="294"/>
      <c r="N35" s="21"/>
      <c r="O35" s="22">
        <v>6.55</v>
      </c>
    </row>
    <row r="36" spans="1:15" ht="16.5" thickBot="1" x14ac:dyDescent="0.3">
      <c r="A36" s="27"/>
      <c r="B36" s="28"/>
      <c r="C36" s="14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144"/>
      <c r="O36" s="30"/>
    </row>
    <row r="37" spans="1:15" ht="19.5" thickTop="1" thickBot="1" x14ac:dyDescent="0.3">
      <c r="A37" s="295" t="s">
        <v>39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7"/>
      <c r="N37" s="144"/>
      <c r="O37" s="127">
        <f>IF(O35&lt;=10,O35,"EXCEDE LOS 10 PUNTOS PERMITIDOS")</f>
        <v>6.55</v>
      </c>
    </row>
    <row r="38" spans="1:15" x14ac:dyDescent="0.25">
      <c r="A38" s="3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0"/>
    </row>
    <row r="39" spans="1:15" ht="15.75" thickBot="1" x14ac:dyDescent="0.3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24.75" thickTop="1" thickBot="1" x14ac:dyDescent="0.3">
      <c r="A40" s="289" t="s">
        <v>22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1"/>
      <c r="N40" s="38"/>
      <c r="O40" s="39">
        <f>IF((O22+O27+O32+O37)&lt;=30,(O22+O27+O32+O37),"ERROR EXCEDE LOS 30 PUNTOS")</f>
        <v>22.21</v>
      </c>
    </row>
    <row r="41" spans="1:15" x14ac:dyDescent="0.25">
      <c r="A41" s="4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1"/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2" t="s">
        <v>40</v>
      </c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1"/>
    </row>
    <row r="54" spans="1:15" ht="15.75" thickBot="1" x14ac:dyDescent="0.3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27" thickBot="1" x14ac:dyDescent="0.3">
      <c r="A55" s="216" t="s">
        <v>41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8"/>
    </row>
    <row r="56" spans="1:15" ht="15.75" thickBot="1" x14ac:dyDescent="0.3">
      <c r="A56" s="3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8"/>
    </row>
    <row r="57" spans="1:15" ht="35.25" customHeight="1" thickBot="1" x14ac:dyDescent="0.3">
      <c r="A57" s="274" t="s">
        <v>42</v>
      </c>
      <c r="B57" s="275"/>
      <c r="C57" s="275"/>
      <c r="D57" s="275"/>
      <c r="E57" s="275"/>
      <c r="F57" s="277"/>
      <c r="G57" s="277"/>
      <c r="H57" s="278"/>
      <c r="I57" s="43" t="s">
        <v>43</v>
      </c>
      <c r="J57" s="44" t="s">
        <v>44</v>
      </c>
      <c r="K57" s="147" t="s">
        <v>45</v>
      </c>
      <c r="L57" s="45" t="s">
        <v>46</v>
      </c>
      <c r="M57" s="148"/>
      <c r="N57" s="6"/>
      <c r="O57" s="46" t="s">
        <v>47</v>
      </c>
    </row>
    <row r="58" spans="1:15" ht="23.25" customHeight="1" thickTop="1" thickBot="1" x14ac:dyDescent="0.3">
      <c r="A58" s="47">
        <v>1</v>
      </c>
      <c r="B58" s="279" t="s">
        <v>48</v>
      </c>
      <c r="C58" s="279"/>
      <c r="D58" s="279"/>
      <c r="E58" s="279"/>
      <c r="F58" s="246"/>
      <c r="G58" s="246"/>
      <c r="H58" s="246"/>
      <c r="I58" s="48" t="s">
        <v>49</v>
      </c>
      <c r="J58" s="49">
        <v>1</v>
      </c>
      <c r="K58" s="49">
        <v>1</v>
      </c>
      <c r="L58" s="50">
        <v>0</v>
      </c>
      <c r="M58" s="35"/>
      <c r="N58" s="35"/>
      <c r="O58" s="51">
        <f>J58+K58+L58</f>
        <v>2</v>
      </c>
    </row>
    <row r="59" spans="1:15" ht="16.5" thickTop="1" thickBot="1" x14ac:dyDescent="0.3">
      <c r="A59" s="52">
        <v>2</v>
      </c>
      <c r="B59" s="247" t="s">
        <v>50</v>
      </c>
      <c r="C59" s="280"/>
      <c r="D59" s="280"/>
      <c r="E59" s="280"/>
      <c r="F59" s="248"/>
      <c r="G59" s="248"/>
      <c r="H59" s="248"/>
      <c r="I59" s="53" t="s">
        <v>49</v>
      </c>
      <c r="J59" s="54">
        <v>2</v>
      </c>
      <c r="K59" s="54">
        <v>2</v>
      </c>
      <c r="L59" s="55">
        <v>1</v>
      </c>
      <c r="M59" s="35"/>
      <c r="N59" s="35"/>
      <c r="O59" s="51">
        <f t="shared" ref="O59:O64" si="0">J59+K59+L59</f>
        <v>5</v>
      </c>
    </row>
    <row r="60" spans="1:15" ht="39.75" customHeight="1" thickTop="1" thickBot="1" x14ac:dyDescent="0.3">
      <c r="A60" s="52">
        <v>3</v>
      </c>
      <c r="B60" s="280" t="s">
        <v>51</v>
      </c>
      <c r="C60" s="280"/>
      <c r="D60" s="280"/>
      <c r="E60" s="280"/>
      <c r="F60" s="248"/>
      <c r="G60" s="248"/>
      <c r="H60" s="248"/>
      <c r="I60" s="53" t="s">
        <v>52</v>
      </c>
      <c r="J60" s="54">
        <v>5</v>
      </c>
      <c r="K60" s="54">
        <v>5</v>
      </c>
      <c r="L60" s="55">
        <v>2</v>
      </c>
      <c r="M60" s="35"/>
      <c r="N60" s="35"/>
      <c r="O60" s="51">
        <f t="shared" si="0"/>
        <v>12</v>
      </c>
    </row>
    <row r="61" spans="1:15" ht="40.5" customHeight="1" thickTop="1" thickBot="1" x14ac:dyDescent="0.3">
      <c r="A61" s="52">
        <v>4</v>
      </c>
      <c r="B61" s="280" t="s">
        <v>53</v>
      </c>
      <c r="C61" s="280"/>
      <c r="D61" s="280"/>
      <c r="E61" s="280"/>
      <c r="F61" s="248"/>
      <c r="G61" s="248"/>
      <c r="H61" s="248"/>
      <c r="I61" s="53" t="s">
        <v>52</v>
      </c>
      <c r="J61" s="54">
        <v>5</v>
      </c>
      <c r="K61" s="54">
        <v>6</v>
      </c>
      <c r="L61" s="55">
        <v>1</v>
      </c>
      <c r="M61" s="35"/>
      <c r="N61" s="35"/>
      <c r="O61" s="51">
        <f t="shared" si="0"/>
        <v>12</v>
      </c>
    </row>
    <row r="62" spans="1:15" ht="29.25" customHeight="1" thickTop="1" thickBot="1" x14ac:dyDescent="0.3">
      <c r="A62" s="52">
        <v>5</v>
      </c>
      <c r="B62" s="280" t="s">
        <v>54</v>
      </c>
      <c r="C62" s="280"/>
      <c r="D62" s="280"/>
      <c r="E62" s="280"/>
      <c r="F62" s="248"/>
      <c r="G62" s="248"/>
      <c r="H62" s="248"/>
      <c r="I62" s="53" t="s">
        <v>52</v>
      </c>
      <c r="J62" s="54">
        <v>5</v>
      </c>
      <c r="K62" s="54">
        <v>5</v>
      </c>
      <c r="L62" s="55">
        <v>2</v>
      </c>
      <c r="M62" s="35"/>
      <c r="N62" s="35"/>
      <c r="O62" s="51">
        <f t="shared" si="0"/>
        <v>12</v>
      </c>
    </row>
    <row r="63" spans="1:15" ht="42.75" customHeight="1" thickTop="1" thickBot="1" x14ac:dyDescent="0.3">
      <c r="A63" s="52">
        <v>6</v>
      </c>
      <c r="B63" s="280" t="s">
        <v>55</v>
      </c>
      <c r="C63" s="280"/>
      <c r="D63" s="280"/>
      <c r="E63" s="280"/>
      <c r="F63" s="248"/>
      <c r="G63" s="248"/>
      <c r="H63" s="248"/>
      <c r="I63" s="53" t="s">
        <v>56</v>
      </c>
      <c r="J63" s="54">
        <v>4</v>
      </c>
      <c r="K63" s="54">
        <v>4</v>
      </c>
      <c r="L63" s="55">
        <v>1</v>
      </c>
      <c r="M63" s="35"/>
      <c r="N63" s="35"/>
      <c r="O63" s="51">
        <f t="shared" si="0"/>
        <v>9</v>
      </c>
    </row>
    <row r="64" spans="1:15" ht="43.5" customHeight="1" thickTop="1" thickBot="1" x14ac:dyDescent="0.3">
      <c r="A64" s="56">
        <v>7</v>
      </c>
      <c r="B64" s="281" t="s">
        <v>57</v>
      </c>
      <c r="C64" s="281"/>
      <c r="D64" s="281"/>
      <c r="E64" s="281"/>
      <c r="F64" s="250"/>
      <c r="G64" s="250"/>
      <c r="H64" s="250"/>
      <c r="I64" s="57" t="s">
        <v>56</v>
      </c>
      <c r="J64" s="58">
        <v>2</v>
      </c>
      <c r="K64" s="58">
        <v>3</v>
      </c>
      <c r="L64" s="59">
        <v>1</v>
      </c>
      <c r="M64" s="35"/>
      <c r="N64" s="35"/>
      <c r="O64" s="51">
        <f t="shared" si="0"/>
        <v>6</v>
      </c>
    </row>
    <row r="65" spans="1:15" ht="16.5" thickBot="1" x14ac:dyDescent="0.3">
      <c r="A65" s="282" t="s">
        <v>58</v>
      </c>
      <c r="B65" s="283"/>
      <c r="C65" s="283"/>
      <c r="D65" s="283"/>
      <c r="E65" s="283"/>
      <c r="F65" s="283"/>
      <c r="G65" s="283"/>
      <c r="H65" s="283"/>
      <c r="I65" s="284"/>
      <c r="J65" s="60">
        <f>SUM(J58:J64)</f>
        <v>24</v>
      </c>
      <c r="K65" s="61">
        <f>SUM(K58:K64)</f>
        <v>26</v>
      </c>
      <c r="L65" s="62">
        <f>SUM(L58:L64)</f>
        <v>8</v>
      </c>
      <c r="M65" s="63"/>
      <c r="N65" s="35"/>
      <c r="O65" s="64">
        <f>SUM(O58:O64)</f>
        <v>58</v>
      </c>
    </row>
    <row r="66" spans="1:15" ht="19.5" thickTop="1" thickBot="1" x14ac:dyDescent="0.3">
      <c r="A66" s="285" t="s">
        <v>59</v>
      </c>
      <c r="B66" s="286"/>
      <c r="C66" s="286"/>
      <c r="D66" s="286"/>
      <c r="E66" s="286"/>
      <c r="F66" s="286"/>
      <c r="G66" s="286"/>
      <c r="H66" s="286"/>
      <c r="I66" s="286"/>
      <c r="J66" s="287"/>
      <c r="K66" s="287"/>
      <c r="L66" s="288"/>
      <c r="M66" s="6"/>
      <c r="N66" s="65"/>
      <c r="O66" s="66">
        <f>O65/3</f>
        <v>19.333333333333332</v>
      </c>
    </row>
    <row r="67" spans="1:15" ht="15.75" thickBot="1" x14ac:dyDescent="0.3">
      <c r="A67" s="3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8"/>
    </row>
    <row r="68" spans="1:15" ht="33" customHeight="1" thickBot="1" x14ac:dyDescent="0.3">
      <c r="A68" s="274" t="s">
        <v>60</v>
      </c>
      <c r="B68" s="275"/>
      <c r="C68" s="275"/>
      <c r="D68" s="275"/>
      <c r="E68" s="275"/>
      <c r="F68" s="275"/>
      <c r="G68" s="275"/>
      <c r="H68" s="276"/>
      <c r="I68" s="67" t="s">
        <v>43</v>
      </c>
      <c r="J68" s="44" t="s">
        <v>44</v>
      </c>
      <c r="K68" s="147" t="s">
        <v>45</v>
      </c>
      <c r="L68" s="45" t="s">
        <v>46</v>
      </c>
      <c r="M68" s="148"/>
      <c r="N68" s="6"/>
      <c r="O68" s="46" t="s">
        <v>47</v>
      </c>
    </row>
    <row r="69" spans="1:15" ht="17.25" thickTop="1" thickBot="1" x14ac:dyDescent="0.3">
      <c r="A69" s="47">
        <v>1</v>
      </c>
      <c r="B69" s="245" t="s">
        <v>61</v>
      </c>
      <c r="C69" s="245"/>
      <c r="D69" s="245"/>
      <c r="E69" s="245"/>
      <c r="F69" s="246"/>
      <c r="G69" s="246"/>
      <c r="H69" s="246"/>
      <c r="I69" s="68" t="s">
        <v>62</v>
      </c>
      <c r="J69" s="69">
        <v>3</v>
      </c>
      <c r="K69" s="69">
        <v>4</v>
      </c>
      <c r="L69" s="70">
        <v>1</v>
      </c>
      <c r="M69" s="71"/>
      <c r="N69" s="35"/>
      <c r="O69" s="51">
        <f>J69+K69+L69</f>
        <v>8</v>
      </c>
    </row>
    <row r="70" spans="1:15" ht="30" customHeight="1" thickTop="1" thickBot="1" x14ac:dyDescent="0.3">
      <c r="A70" s="52">
        <v>2</v>
      </c>
      <c r="B70" s="247" t="s">
        <v>63</v>
      </c>
      <c r="C70" s="247"/>
      <c r="D70" s="247"/>
      <c r="E70" s="247"/>
      <c r="F70" s="248"/>
      <c r="G70" s="248"/>
      <c r="H70" s="248"/>
      <c r="I70" s="72" t="s">
        <v>62</v>
      </c>
      <c r="J70" s="73">
        <v>3</v>
      </c>
      <c r="K70" s="73">
        <v>3</v>
      </c>
      <c r="L70" s="74">
        <v>1</v>
      </c>
      <c r="M70" s="71"/>
      <c r="N70" s="35"/>
      <c r="O70" s="51">
        <f>J70+K70+L70</f>
        <v>7</v>
      </c>
    </row>
    <row r="71" spans="1:15" ht="17.25" thickTop="1" thickBot="1" x14ac:dyDescent="0.3">
      <c r="A71" s="56">
        <v>3</v>
      </c>
      <c r="B71" s="249" t="s">
        <v>64</v>
      </c>
      <c r="C71" s="249"/>
      <c r="D71" s="249"/>
      <c r="E71" s="249"/>
      <c r="F71" s="250"/>
      <c r="G71" s="250"/>
      <c r="H71" s="250"/>
      <c r="I71" s="75" t="s">
        <v>62</v>
      </c>
      <c r="J71" s="76">
        <v>1</v>
      </c>
      <c r="K71" s="76">
        <v>3</v>
      </c>
      <c r="L71" s="77">
        <v>2</v>
      </c>
      <c r="M71" s="71"/>
      <c r="N71" s="35"/>
      <c r="O71" s="51">
        <f>J71+K71+L71</f>
        <v>6</v>
      </c>
    </row>
    <row r="72" spans="1:15" ht="16.5" thickTop="1" thickBot="1" x14ac:dyDescent="0.3">
      <c r="A72" s="34"/>
      <c r="B72" s="251" t="s">
        <v>65</v>
      </c>
      <c r="C72" s="252"/>
      <c r="D72" s="252"/>
      <c r="E72" s="252"/>
      <c r="F72" s="252"/>
      <c r="G72" s="252"/>
      <c r="H72" s="252"/>
      <c r="I72" s="253"/>
      <c r="J72" s="78">
        <f>SUM(J69:J71)</f>
        <v>7</v>
      </c>
      <c r="K72" s="78">
        <f>SUM(K69:K71)</f>
        <v>10</v>
      </c>
      <c r="L72" s="79">
        <f>SUM(L69:L71)</f>
        <v>4</v>
      </c>
      <c r="M72" s="71"/>
      <c r="N72" s="35"/>
      <c r="O72" s="80">
        <f>SUM(O69:O71)</f>
        <v>21</v>
      </c>
    </row>
    <row r="73" spans="1:15" ht="19.5" thickTop="1" thickBot="1" x14ac:dyDescent="0.3">
      <c r="A73" s="254" t="s">
        <v>66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6"/>
      <c r="M73" s="71"/>
      <c r="N73" s="35"/>
      <c r="O73" s="66">
        <f>O72/3</f>
        <v>7</v>
      </c>
    </row>
    <row r="74" spans="1:15" ht="19.5" thickTop="1" thickBot="1" x14ac:dyDescent="0.3">
      <c r="A74" s="257"/>
      <c r="B74" s="258"/>
      <c r="C74" s="258"/>
      <c r="D74" s="258"/>
      <c r="E74" s="258"/>
      <c r="F74" s="258"/>
      <c r="G74" s="258"/>
      <c r="H74" s="258"/>
      <c r="I74" s="258"/>
      <c r="J74" s="258"/>
      <c r="K74" s="259"/>
      <c r="L74" s="259"/>
      <c r="M74" s="71"/>
      <c r="N74" s="35"/>
      <c r="O74" s="149"/>
    </row>
    <row r="75" spans="1:15" ht="36.75" customHeight="1" thickBot="1" x14ac:dyDescent="0.3">
      <c r="A75" s="260" t="s">
        <v>67</v>
      </c>
      <c r="B75" s="261"/>
      <c r="C75" s="261"/>
      <c r="D75" s="261"/>
      <c r="E75" s="261"/>
      <c r="F75" s="261"/>
      <c r="G75" s="261"/>
      <c r="H75" s="262"/>
      <c r="I75" s="81" t="s">
        <v>43</v>
      </c>
      <c r="J75" s="46" t="s">
        <v>44</v>
      </c>
      <c r="K75" s="148"/>
      <c r="L75" s="148"/>
      <c r="M75" s="71"/>
      <c r="N75" s="35"/>
      <c r="O75" s="82" t="s">
        <v>47</v>
      </c>
    </row>
    <row r="76" spans="1:15" ht="44.25" customHeight="1" thickBot="1" x14ac:dyDescent="0.3">
      <c r="A76" s="83">
        <v>1</v>
      </c>
      <c r="B76" s="263" t="s">
        <v>68</v>
      </c>
      <c r="C76" s="263"/>
      <c r="D76" s="263"/>
      <c r="E76" s="263"/>
      <c r="F76" s="264"/>
      <c r="G76" s="265"/>
      <c r="H76" s="266"/>
      <c r="I76" s="84" t="s">
        <v>62</v>
      </c>
      <c r="J76" s="79">
        <v>3</v>
      </c>
      <c r="K76" s="71"/>
      <c r="L76" s="71"/>
      <c r="M76" s="71"/>
      <c r="N76" s="35"/>
      <c r="O76" s="85">
        <f>J76</f>
        <v>3</v>
      </c>
    </row>
    <row r="77" spans="1:15" ht="31.5" customHeight="1" thickBot="1" x14ac:dyDescent="0.3">
      <c r="A77" s="52">
        <v>2</v>
      </c>
      <c r="B77" s="247" t="s">
        <v>69</v>
      </c>
      <c r="C77" s="247"/>
      <c r="D77" s="247"/>
      <c r="E77" s="247"/>
      <c r="F77" s="248"/>
      <c r="G77" s="267"/>
      <c r="H77" s="268"/>
      <c r="I77" s="86" t="s">
        <v>62</v>
      </c>
      <c r="J77" s="87">
        <v>3</v>
      </c>
      <c r="K77" s="71"/>
      <c r="L77" s="71"/>
      <c r="M77" s="71"/>
      <c r="N77" s="35"/>
      <c r="O77" s="85">
        <f>J77</f>
        <v>3</v>
      </c>
    </row>
    <row r="78" spans="1:15" ht="35.25" customHeight="1" thickBot="1" x14ac:dyDescent="0.3">
      <c r="A78" s="56">
        <v>3</v>
      </c>
      <c r="B78" s="249" t="s">
        <v>70</v>
      </c>
      <c r="C78" s="249"/>
      <c r="D78" s="249"/>
      <c r="E78" s="249"/>
      <c r="F78" s="250"/>
      <c r="G78" s="269"/>
      <c r="H78" s="270"/>
      <c r="I78" s="88" t="s">
        <v>62</v>
      </c>
      <c r="J78" s="89">
        <v>3</v>
      </c>
      <c r="K78" s="71"/>
      <c r="L78" s="71"/>
      <c r="M78" s="71"/>
      <c r="N78" s="35"/>
      <c r="O78" s="85">
        <f>J78</f>
        <v>3</v>
      </c>
    </row>
    <row r="79" spans="1:15" ht="16.5" thickBot="1" x14ac:dyDescent="0.3">
      <c r="A79" s="271" t="s">
        <v>71</v>
      </c>
      <c r="B79" s="272"/>
      <c r="C79" s="272"/>
      <c r="D79" s="272"/>
      <c r="E79" s="272"/>
      <c r="F79" s="272"/>
      <c r="G79" s="272"/>
      <c r="H79" s="272"/>
      <c r="I79" s="273"/>
      <c r="J79" s="19">
        <f>SUM(J76:J78)</f>
        <v>9</v>
      </c>
      <c r="K79" s="63"/>
      <c r="L79" s="63"/>
      <c r="M79" s="63"/>
      <c r="N79" s="35"/>
      <c r="O79" s="30"/>
    </row>
    <row r="80" spans="1:15" ht="19.5" thickTop="1" thickBot="1" x14ac:dyDescent="0.3">
      <c r="A80" s="242" t="s">
        <v>72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4"/>
      <c r="M80" s="63"/>
      <c r="N80" s="35"/>
      <c r="O80" s="66">
        <f>SUM(O76:O78)</f>
        <v>9</v>
      </c>
    </row>
    <row r="81" spans="1:15" x14ac:dyDescent="0.25">
      <c r="A81" s="36"/>
      <c r="B81" s="6"/>
      <c r="C81" s="6"/>
      <c r="D81" s="6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5"/>
    </row>
    <row r="82" spans="1:15" ht="15.75" thickBot="1" x14ac:dyDescent="0.3">
      <c r="A82" s="3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8"/>
    </row>
    <row r="83" spans="1:15" ht="27" thickBot="1" x14ac:dyDescent="0.3">
      <c r="A83" s="216" t="s">
        <v>73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8"/>
    </row>
    <row r="84" spans="1:15" ht="15.75" thickBot="1" x14ac:dyDescent="0.3">
      <c r="A84" s="3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8"/>
    </row>
    <row r="85" spans="1:15" ht="24.75" thickBot="1" x14ac:dyDescent="0.3">
      <c r="A85" s="219" t="s">
        <v>74</v>
      </c>
      <c r="B85" s="220"/>
      <c r="C85" s="220"/>
      <c r="D85" s="220"/>
      <c r="E85" s="220"/>
      <c r="F85" s="221"/>
      <c r="G85" s="221"/>
      <c r="H85" s="222"/>
      <c r="I85" s="81" t="s">
        <v>43</v>
      </c>
      <c r="J85" s="148"/>
      <c r="K85" s="6"/>
      <c r="L85" s="6"/>
      <c r="M85" s="6"/>
      <c r="N85" s="6"/>
      <c r="O85" s="81" t="s">
        <v>47</v>
      </c>
    </row>
    <row r="86" spans="1:15" ht="17.25" thickTop="1" thickBot="1" x14ac:dyDescent="0.3">
      <c r="A86" s="90">
        <v>1</v>
      </c>
      <c r="B86" s="223" t="s">
        <v>75</v>
      </c>
      <c r="C86" s="224"/>
      <c r="D86" s="224"/>
      <c r="E86" s="224"/>
      <c r="F86" s="225"/>
      <c r="G86" s="225"/>
      <c r="H86" s="226"/>
      <c r="I86" s="91" t="s">
        <v>76</v>
      </c>
      <c r="J86" s="92"/>
      <c r="K86" s="41"/>
      <c r="L86" s="41"/>
      <c r="M86" s="41"/>
      <c r="N86" s="35"/>
      <c r="O86" s="93">
        <v>4</v>
      </c>
    </row>
    <row r="87" spans="1:15" ht="16.5" thickBot="1" x14ac:dyDescent="0.3">
      <c r="A87" s="94"/>
      <c r="B87" s="95"/>
      <c r="C87" s="95"/>
      <c r="D87" s="95"/>
      <c r="E87" s="95"/>
      <c r="F87" s="35"/>
      <c r="G87" s="35"/>
      <c r="H87" s="35"/>
      <c r="I87" s="63"/>
      <c r="J87" s="63"/>
      <c r="K87" s="41"/>
      <c r="L87" s="41"/>
      <c r="M87" s="41"/>
      <c r="N87" s="35"/>
      <c r="O87" s="96"/>
    </row>
    <row r="88" spans="1:15" ht="19.5" thickTop="1" thickBot="1" x14ac:dyDescent="0.3">
      <c r="A88" s="227" t="s">
        <v>77</v>
      </c>
      <c r="B88" s="228"/>
      <c r="C88" s="228"/>
      <c r="D88" s="228"/>
      <c r="E88" s="228"/>
      <c r="F88" s="228"/>
      <c r="G88" s="228"/>
      <c r="H88" s="228"/>
      <c r="I88" s="228"/>
      <c r="J88" s="228"/>
      <c r="K88" s="229"/>
      <c r="L88" s="92"/>
      <c r="M88" s="6"/>
      <c r="N88" s="97"/>
      <c r="O88" s="98">
        <f>O86</f>
        <v>4</v>
      </c>
    </row>
    <row r="89" spans="1:15" ht="16.5" thickTop="1" thickBot="1" x14ac:dyDescent="0.3">
      <c r="A89" s="3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8"/>
    </row>
    <row r="90" spans="1:15" ht="28.5" thickBot="1" x14ac:dyDescent="0.3">
      <c r="A90" s="230" t="s">
        <v>78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2"/>
    </row>
    <row r="91" spans="1:15" ht="15.75" thickBot="1" x14ac:dyDescent="0.3">
      <c r="A91" s="3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8"/>
    </row>
    <row r="92" spans="1:15" ht="18.75" thickTop="1" x14ac:dyDescent="0.25">
      <c r="A92" s="233" t="s">
        <v>22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5"/>
      <c r="L92" s="99"/>
      <c r="M92" s="99"/>
      <c r="N92" s="100"/>
      <c r="O92" s="101">
        <f>O40</f>
        <v>22.21</v>
      </c>
    </row>
    <row r="93" spans="1:15" ht="18" x14ac:dyDescent="0.25">
      <c r="A93" s="236" t="s">
        <v>79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8"/>
      <c r="L93" s="99"/>
      <c r="M93" s="99"/>
      <c r="N93" s="100"/>
      <c r="O93" s="102">
        <f>O66</f>
        <v>19.333333333333332</v>
      </c>
    </row>
    <row r="94" spans="1:15" ht="18" x14ac:dyDescent="0.25">
      <c r="A94" s="236" t="s">
        <v>80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8"/>
      <c r="L94" s="99"/>
      <c r="M94" s="99"/>
      <c r="N94" s="100"/>
      <c r="O94" s="103">
        <f>O73</f>
        <v>7</v>
      </c>
    </row>
    <row r="95" spans="1:15" ht="18" x14ac:dyDescent="0.25">
      <c r="A95" s="236" t="s">
        <v>81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8"/>
      <c r="L95" s="99"/>
      <c r="M95" s="99"/>
      <c r="N95" s="100"/>
      <c r="O95" s="104">
        <f>O80</f>
        <v>9</v>
      </c>
    </row>
    <row r="96" spans="1:15" ht="18.75" thickBot="1" x14ac:dyDescent="0.3">
      <c r="A96" s="239" t="s">
        <v>82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1"/>
      <c r="L96" s="99"/>
      <c r="M96" s="99"/>
      <c r="N96" s="100"/>
      <c r="O96" s="104">
        <f>O86</f>
        <v>4</v>
      </c>
    </row>
    <row r="97" spans="1:15" ht="24.75" thickTop="1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105"/>
      <c r="M97" s="106"/>
      <c r="N97" s="107"/>
      <c r="O97" s="108">
        <f>SUM(O92:O96)</f>
        <v>61.543333333333337</v>
      </c>
    </row>
  </sheetData>
  <mergeCells count="83">
    <mergeCell ref="A1:E3"/>
    <mergeCell ref="F1:O1"/>
    <mergeCell ref="F2:O2"/>
    <mergeCell ref="F3:O3"/>
    <mergeCell ref="A4:D4"/>
    <mergeCell ref="E4:G4"/>
    <mergeCell ref="I8:I9"/>
    <mergeCell ref="J8:J9"/>
    <mergeCell ref="A5:D5"/>
    <mergeCell ref="E5:G5"/>
    <mergeCell ref="A6:D6"/>
    <mergeCell ref="A10:B10"/>
    <mergeCell ref="E10:F10"/>
    <mergeCell ref="G10:H10"/>
    <mergeCell ref="A8:B9"/>
    <mergeCell ref="C8:C9"/>
    <mergeCell ref="E8:F9"/>
    <mergeCell ref="G8:H9"/>
    <mergeCell ref="K8:K9"/>
    <mergeCell ref="L8:L9"/>
    <mergeCell ref="M8:M9"/>
    <mergeCell ref="N8:N9"/>
    <mergeCell ref="O8:O9"/>
    <mergeCell ref="A24:M24"/>
    <mergeCell ref="A12:N12"/>
    <mergeCell ref="A13:M13"/>
    <mergeCell ref="A14:B14"/>
    <mergeCell ref="D14:M14"/>
    <mergeCell ref="A16:B16"/>
    <mergeCell ref="E16:M16"/>
    <mergeCell ref="A18:B18"/>
    <mergeCell ref="E18:M18"/>
    <mergeCell ref="A20:B20"/>
    <mergeCell ref="D20:M20"/>
    <mergeCell ref="A22:M22"/>
    <mergeCell ref="A40:M40"/>
    <mergeCell ref="A25:B25"/>
    <mergeCell ref="D25:M25"/>
    <mergeCell ref="A27:M27"/>
    <mergeCell ref="A29:M29"/>
    <mergeCell ref="A30:B30"/>
    <mergeCell ref="D30:M30"/>
    <mergeCell ref="A32:M32"/>
    <mergeCell ref="A34:M34"/>
    <mergeCell ref="A35:B35"/>
    <mergeCell ref="D35:M35"/>
    <mergeCell ref="A37:M37"/>
    <mergeCell ref="A68:H68"/>
    <mergeCell ref="A55:O55"/>
    <mergeCell ref="A57:H57"/>
    <mergeCell ref="B58:H58"/>
    <mergeCell ref="B59:H59"/>
    <mergeCell ref="B60:H60"/>
    <mergeCell ref="B61:H61"/>
    <mergeCell ref="B62:H62"/>
    <mergeCell ref="B63:H63"/>
    <mergeCell ref="B64:H64"/>
    <mergeCell ref="A65:I65"/>
    <mergeCell ref="A66:L66"/>
    <mergeCell ref="A80:L80"/>
    <mergeCell ref="B69:H69"/>
    <mergeCell ref="B70:H70"/>
    <mergeCell ref="B71:H71"/>
    <mergeCell ref="B72:I72"/>
    <mergeCell ref="A73:L73"/>
    <mergeCell ref="A74:L74"/>
    <mergeCell ref="A75:H75"/>
    <mergeCell ref="B76:H76"/>
    <mergeCell ref="B77:H77"/>
    <mergeCell ref="B78:H78"/>
    <mergeCell ref="A79:I79"/>
    <mergeCell ref="A97:K97"/>
    <mergeCell ref="E81:O81"/>
    <mergeCell ref="A83:O83"/>
    <mergeCell ref="A85:H85"/>
    <mergeCell ref="B86:H86"/>
    <mergeCell ref="A88:K88"/>
    <mergeCell ref="A90:O90"/>
    <mergeCell ref="A92:K92"/>
    <mergeCell ref="A93:K93"/>
    <mergeCell ref="A94:K94"/>
    <mergeCell ref="A95:K95"/>
    <mergeCell ref="A96:K96"/>
  </mergeCells>
  <dataValidations count="6">
    <dataValidation type="decimal" allowBlank="1" showInputMessage="1" showErrorMessage="1" errorTitle="Error Pregado" error="El pregrado no puede superar los 4 PUNTOS" sqref="O14">
      <formula1>0</formula1>
      <formula2>4</formula2>
    </dataValidation>
    <dataValidation allowBlank="1" showInputMessage="1" showErrorMessage="1" errorTitle="Error Especializacion" error="La especializacion no puede superar 1 PUNTO" sqref="O16"/>
    <dataValidation allowBlank="1" showInputMessage="1" showErrorMessage="1" errorTitle="Error Maestrias" error="La maestria no puede superar los 3 PUNTOS" sqref="O18"/>
    <dataValidation allowBlank="1" showInputMessage="1" showErrorMessage="1" errorTitle="Error Doctorado" error="El doctorado no puede superar los 6 PUNTOS" sqref="O20"/>
    <dataValidation type="decimal" allowBlank="1" showInputMessage="1" showErrorMessage="1" errorTitle="Error Formacion Academica" error="La formacion academica no puede superar los 10 PUNTOS" sqref="O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0">
      <formula1>0</formula1>
      <formula2>30</formula2>
    </dataValidation>
  </dataValidations>
  <pageMargins left="0.7" right="0.7" top="0.75" bottom="0.75" header="0.3" footer="0.3"/>
  <pageSetup scale="5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 </vt:lpstr>
      <vt:lpstr>CHA-P-09-12</vt:lpstr>
      <vt:lpstr>URRESTE CAMPO JOSE ENRIQUE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2015-04-15T19:37:16Z</cp:lastPrinted>
  <dcterms:created xsi:type="dcterms:W3CDTF">2014-02-18T13:10:52Z</dcterms:created>
  <dcterms:modified xsi:type="dcterms:W3CDTF">2015-06-23T01:48:57Z</dcterms:modified>
</cp:coreProperties>
</file>