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\BLOQUEADOS\3. INGENIERIA AGRONOMICA\"/>
    </mc:Choice>
  </mc:AlternateContent>
  <workbookProtection workbookPassword="E53A" lockStructure="1"/>
  <bookViews>
    <workbookView xWindow="0" yWindow="0" windowWidth="23040" windowHeight="9120" tabRatio="500" firstSheet="1" activeTab="1"/>
  </bookViews>
  <sheets>
    <sheet name="IA-P-03-5" sheetId="1" state="hidden" r:id="rId1"/>
    <sheet name="RESULTADOS" sheetId="19" r:id="rId2"/>
    <sheet name="ELIANA MARTINEZ" sheetId="17" r:id="rId3"/>
    <sheet name="ANDREA GARCIA" sheetId="5" r:id="rId4"/>
    <sheet name="CATALINA GOMEZ" sheetId="7" r:id="rId5"/>
    <sheet name="LUIS LOPEZ" sheetId="18" r:id="rId6"/>
    <sheet name="ROGELIO RODRIGUEZ" sheetId="9" r:id="rId7"/>
    <sheet name="GERARDO ROSERO" sheetId="8" r:id="rId8"/>
  </sheets>
  <definedNames>
    <definedName name="_xlnm._FilterDatabase" localSheetId="0" hidden="1">'IA-P-03-5'!$B$3:$WWA$6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9" l="1"/>
  <c r="K14" i="19"/>
  <c r="K15" i="19"/>
  <c r="K16" i="19"/>
  <c r="K17" i="19"/>
  <c r="K18" i="19"/>
  <c r="K19" i="19"/>
  <c r="J12" i="19" l="1"/>
  <c r="I12" i="19"/>
  <c r="H12" i="19"/>
  <c r="G12" i="19"/>
  <c r="F12" i="19"/>
  <c r="J11" i="19"/>
  <c r="I11" i="19"/>
  <c r="H11" i="19"/>
  <c r="G11" i="19"/>
  <c r="F11" i="19"/>
  <c r="J10" i="19"/>
  <c r="I10" i="19"/>
  <c r="H10" i="19"/>
  <c r="G10" i="19"/>
  <c r="F10" i="19"/>
  <c r="J9" i="19"/>
  <c r="I9" i="19"/>
  <c r="H9" i="19"/>
  <c r="G9" i="19"/>
  <c r="F9" i="19"/>
  <c r="J8" i="19"/>
  <c r="I8" i="19"/>
  <c r="H8" i="19"/>
  <c r="G8" i="19"/>
  <c r="F8" i="19"/>
  <c r="J7" i="19"/>
  <c r="I7" i="19"/>
  <c r="H7" i="19"/>
  <c r="G7" i="19"/>
  <c r="F7" i="19"/>
  <c r="K12" i="19" l="1"/>
  <c r="K11" i="19"/>
  <c r="K10" i="19"/>
  <c r="K9" i="19"/>
  <c r="K8" i="19"/>
  <c r="K7" i="19"/>
  <c r="O97" i="18"/>
  <c r="O89" i="18"/>
  <c r="J80" i="18"/>
  <c r="O79" i="18"/>
  <c r="O78" i="18"/>
  <c r="O77" i="18"/>
  <c r="L73" i="18"/>
  <c r="K73" i="18"/>
  <c r="J73" i="18"/>
  <c r="O72" i="18"/>
  <c r="O71" i="18"/>
  <c r="O70" i="18"/>
  <c r="L66" i="18"/>
  <c r="K66" i="18"/>
  <c r="J66" i="18"/>
  <c r="O65" i="18"/>
  <c r="O64" i="18"/>
  <c r="O63" i="18"/>
  <c r="O62" i="18"/>
  <c r="O61" i="18"/>
  <c r="O60" i="18"/>
  <c r="O59" i="18"/>
  <c r="O38" i="18"/>
  <c r="L11" i="18" s="1"/>
  <c r="S31" i="18"/>
  <c r="O33" i="18"/>
  <c r="K11" i="18" s="1"/>
  <c r="O28" i="18"/>
  <c r="O23" i="18"/>
  <c r="I11" i="18"/>
  <c r="G11" i="18"/>
  <c r="E11" i="18"/>
  <c r="C11" i="18"/>
  <c r="Q2" i="18"/>
  <c r="O38" i="17"/>
  <c r="L11" i="17" s="1"/>
  <c r="O97" i="17"/>
  <c r="O89" i="17"/>
  <c r="J80" i="17"/>
  <c r="O79" i="17"/>
  <c r="O78" i="17"/>
  <c r="O77" i="17"/>
  <c r="L73" i="17"/>
  <c r="K73" i="17"/>
  <c r="J73" i="17"/>
  <c r="O72" i="17"/>
  <c r="O71" i="17"/>
  <c r="O73" i="17" s="1"/>
  <c r="O74" i="17" s="1"/>
  <c r="O95" i="17" s="1"/>
  <c r="O70" i="17"/>
  <c r="L66" i="17"/>
  <c r="K66" i="17"/>
  <c r="J66" i="17"/>
  <c r="O65" i="17"/>
  <c r="O64" i="17"/>
  <c r="O63" i="17"/>
  <c r="O62" i="17"/>
  <c r="O61" i="17"/>
  <c r="O60" i="17"/>
  <c r="O59" i="17"/>
  <c r="S31" i="17"/>
  <c r="O33" i="17"/>
  <c r="K11" i="17" s="1"/>
  <c r="O28" i="17"/>
  <c r="O23" i="17"/>
  <c r="J11" i="17"/>
  <c r="I11" i="17"/>
  <c r="G11" i="17"/>
  <c r="E11" i="17"/>
  <c r="C11" i="17"/>
  <c r="Q2" i="17"/>
  <c r="O97" i="9"/>
  <c r="O89" i="9"/>
  <c r="J80" i="9"/>
  <c r="O79" i="9"/>
  <c r="O78" i="9"/>
  <c r="O77" i="9"/>
  <c r="L73" i="9"/>
  <c r="K73" i="9"/>
  <c r="J73" i="9"/>
  <c r="O72" i="9"/>
  <c r="O71" i="9"/>
  <c r="O70" i="9"/>
  <c r="O73" i="9" s="1"/>
  <c r="O74" i="9" s="1"/>
  <c r="O95" i="9" s="1"/>
  <c r="L66" i="9"/>
  <c r="K66" i="9"/>
  <c r="J66" i="9"/>
  <c r="O65" i="9"/>
  <c r="O64" i="9"/>
  <c r="O63" i="9"/>
  <c r="O62" i="9"/>
  <c r="O61" i="9"/>
  <c r="O60" i="9"/>
  <c r="O59" i="9"/>
  <c r="O38" i="9"/>
  <c r="L11" i="9" s="1"/>
  <c r="O33" i="9"/>
  <c r="K11" i="9" s="1"/>
  <c r="O28" i="9"/>
  <c r="O23" i="9"/>
  <c r="J11" i="9"/>
  <c r="I11" i="9"/>
  <c r="O11" i="9" s="1"/>
  <c r="G11" i="9"/>
  <c r="E11" i="9"/>
  <c r="C11" i="9"/>
  <c r="Q2" i="9"/>
  <c r="O97" i="8"/>
  <c r="O89" i="8"/>
  <c r="J80" i="8"/>
  <c r="O79" i="8"/>
  <c r="O78" i="8"/>
  <c r="O77" i="8"/>
  <c r="O81" i="8" s="1"/>
  <c r="O96" i="8" s="1"/>
  <c r="L73" i="8"/>
  <c r="K73" i="8"/>
  <c r="J73" i="8"/>
  <c r="O72" i="8"/>
  <c r="O71" i="8"/>
  <c r="O70" i="8"/>
  <c r="L66" i="8"/>
  <c r="K66" i="8"/>
  <c r="J66" i="8"/>
  <c r="O65" i="8"/>
  <c r="O64" i="8"/>
  <c r="O63" i="8"/>
  <c r="O62" i="8"/>
  <c r="O61" i="8"/>
  <c r="O60" i="8"/>
  <c r="O59" i="8"/>
  <c r="O38" i="8"/>
  <c r="L11" i="8" s="1"/>
  <c r="O33" i="8"/>
  <c r="K11" i="8" s="1"/>
  <c r="O28" i="8"/>
  <c r="J11" i="8" s="1"/>
  <c r="O23" i="8"/>
  <c r="I11" i="8"/>
  <c r="G11" i="8"/>
  <c r="E11" i="8"/>
  <c r="C11" i="8"/>
  <c r="Q2" i="8"/>
  <c r="O36" i="7"/>
  <c r="O38" i="7" s="1"/>
  <c r="L11" i="7" s="1"/>
  <c r="O97" i="7"/>
  <c r="O89" i="7"/>
  <c r="J80" i="7"/>
  <c r="O79" i="7"/>
  <c r="O78" i="7"/>
  <c r="O77" i="7"/>
  <c r="L73" i="7"/>
  <c r="K73" i="7"/>
  <c r="J73" i="7"/>
  <c r="O72" i="7"/>
  <c r="O71" i="7"/>
  <c r="O70" i="7"/>
  <c r="L66" i="7"/>
  <c r="K66" i="7"/>
  <c r="J66" i="7"/>
  <c r="O65" i="7"/>
  <c r="O64" i="7"/>
  <c r="O63" i="7"/>
  <c r="O62" i="7"/>
  <c r="O61" i="7"/>
  <c r="O60" i="7"/>
  <c r="O59" i="7"/>
  <c r="O33" i="7"/>
  <c r="K11" i="7" s="1"/>
  <c r="O28" i="7"/>
  <c r="J11" i="7" s="1"/>
  <c r="O23" i="7"/>
  <c r="I11" i="7"/>
  <c r="G11" i="7"/>
  <c r="E11" i="7"/>
  <c r="C11" i="7"/>
  <c r="Q2" i="7"/>
  <c r="O36" i="5"/>
  <c r="O38" i="5" s="1"/>
  <c r="L11" i="5" s="1"/>
  <c r="O97" i="5"/>
  <c r="O89" i="5"/>
  <c r="J80" i="5"/>
  <c r="O79" i="5"/>
  <c r="O78" i="5"/>
  <c r="O77" i="5"/>
  <c r="O81" i="5" s="1"/>
  <c r="O96" i="5" s="1"/>
  <c r="L73" i="5"/>
  <c r="K73" i="5"/>
  <c r="J73" i="5"/>
  <c r="O72" i="5"/>
  <c r="O71" i="5"/>
  <c r="O70" i="5"/>
  <c r="L66" i="5"/>
  <c r="K66" i="5"/>
  <c r="J66" i="5"/>
  <c r="O65" i="5"/>
  <c r="O64" i="5"/>
  <c r="O63" i="5"/>
  <c r="O62" i="5"/>
  <c r="O61" i="5"/>
  <c r="O60" i="5"/>
  <c r="O59" i="5"/>
  <c r="O33" i="5"/>
  <c r="O28" i="5"/>
  <c r="O23" i="5"/>
  <c r="K11" i="5"/>
  <c r="J11" i="5"/>
  <c r="I11" i="5"/>
  <c r="G11" i="5"/>
  <c r="E11" i="5"/>
  <c r="C11" i="5"/>
  <c r="Q2" i="5"/>
  <c r="O81" i="17" l="1"/>
  <c r="O96" i="17" s="1"/>
  <c r="O66" i="17"/>
  <c r="O67" i="17" s="1"/>
  <c r="O94" i="17" s="1"/>
  <c r="O81" i="9"/>
  <c r="O96" i="9" s="1"/>
  <c r="O66" i="9"/>
  <c r="O67" i="9" s="1"/>
  <c r="O94" i="9" s="1"/>
  <c r="O81" i="7"/>
  <c r="O96" i="7" s="1"/>
  <c r="O73" i="7"/>
  <c r="O74" i="7" s="1"/>
  <c r="O95" i="7" s="1"/>
  <c r="O66" i="7"/>
  <c r="O67" i="7" s="1"/>
  <c r="O94" i="7" s="1"/>
  <c r="O98" i="7" s="1"/>
  <c r="O73" i="8"/>
  <c r="O74" i="8" s="1"/>
  <c r="O95" i="8" s="1"/>
  <c r="O66" i="8"/>
  <c r="O67" i="8" s="1"/>
  <c r="O94" i="8" s="1"/>
  <c r="O73" i="5"/>
  <c r="O74" i="5" s="1"/>
  <c r="O95" i="5" s="1"/>
  <c r="O66" i="5"/>
  <c r="O67" i="5" s="1"/>
  <c r="O94" i="5" s="1"/>
  <c r="O81" i="18"/>
  <c r="O96" i="18" s="1"/>
  <c r="O73" i="18"/>
  <c r="O74" i="18" s="1"/>
  <c r="O95" i="18" s="1"/>
  <c r="O66" i="18"/>
  <c r="O67" i="18" s="1"/>
  <c r="O94" i="18" s="1"/>
  <c r="O41" i="18"/>
  <c r="O93" i="18" s="1"/>
  <c r="J11" i="18"/>
  <c r="O11" i="18" s="1"/>
  <c r="O41" i="17"/>
  <c r="O93" i="17" s="1"/>
  <c r="O11" i="17"/>
  <c r="O41" i="9"/>
  <c r="O93" i="9" s="1"/>
  <c r="O41" i="8"/>
  <c r="O93" i="8" s="1"/>
  <c r="O11" i="8"/>
  <c r="O41" i="7"/>
  <c r="O93" i="7" s="1"/>
  <c r="O11" i="7"/>
  <c r="O41" i="5"/>
  <c r="O93" i="5" s="1"/>
  <c r="O11" i="5"/>
  <c r="O98" i="17" l="1"/>
  <c r="O98" i="9"/>
  <c r="O98" i="8"/>
  <c r="O98" i="5"/>
  <c r="O98" i="18"/>
  <c r="AC2" i="1"/>
  <c r="AC1" i="1" l="1"/>
</calcChain>
</file>

<file path=xl/sharedStrings.xml><?xml version="1.0" encoding="utf-8"?>
<sst xmlns="http://schemas.openxmlformats.org/spreadsheetml/2006/main" count="1032" uniqueCount="369">
  <si>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</si>
  <si>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</si>
  <si>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</si>
  <si>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</si>
  <si>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</si>
  <si>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</si>
  <si>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</si>
  <si>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</si>
  <si>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</si>
  <si>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</si>
  <si>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</si>
  <si>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</si>
  <si>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</si>
  <si>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</si>
  <si>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</si>
  <si>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</si>
  <si>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</si>
  <si>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</si>
  <si>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</si>
  <si>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</si>
  <si>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</si>
  <si>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</si>
  <si>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</si>
  <si>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</si>
  <si>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</si>
  <si>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</si>
  <si>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</si>
  <si>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</si>
  <si>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</si>
  <si>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</si>
  <si>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</si>
  <si>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</si>
  <si>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</si>
  <si>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</si>
  <si>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</si>
  <si>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</si>
  <si>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</si>
  <si>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</si>
  <si>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</si>
  <si>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</si>
  <si>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</si>
  <si>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</si>
  <si>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</si>
  <si>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</si>
  <si>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</si>
  <si>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</si>
  <si>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</si>
  <si>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</si>
  <si>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</si>
  <si>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</si>
  <si>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</si>
  <si>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</si>
  <si>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</si>
  <si>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</si>
  <si>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</si>
  <si>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</si>
  <si>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</si>
  <si>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</si>
  <si>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</si>
  <si>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</si>
  <si>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</si>
  <si>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</si>
  <si>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</si>
  <si>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</si>
  <si>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</si>
  <si>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</si>
  <si>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</si>
  <si>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</si>
  <si>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</si>
  <si>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</si>
  <si>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</si>
  <si>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</si>
  <si>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</si>
  <si>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</si>
  <si>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</si>
  <si>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</si>
  <si>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</si>
  <si>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</si>
  <si>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</si>
  <si>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</si>
  <si>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</si>
  <si>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</si>
  <si>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</si>
  <si>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</si>
  <si>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</si>
  <si>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</si>
  <si>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</si>
  <si>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</si>
  <si>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</si>
  <si>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</si>
  <si>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</si>
  <si>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</si>
  <si>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</si>
  <si>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</si>
  <si>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</si>
  <si>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</si>
  <si>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</si>
  <si>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</si>
  <si>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</si>
  <si>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NO REGISTRA</t>
  </si>
  <si>
    <t>DEPARTAMENTO</t>
  </si>
  <si>
    <t>FÍSICO</t>
  </si>
  <si>
    <t>IBAGUE</t>
  </si>
  <si>
    <t xml:space="preserve">SALAZAR VILLAREAL </t>
  </si>
  <si>
    <t xml:space="preserve">MYRIAM DEL CARMEN </t>
  </si>
  <si>
    <t>2875403
3187307638</t>
  </si>
  <si>
    <t>mysavil@yahoo.com
mycsalazarvi@unal.edu.co</t>
  </si>
  <si>
    <t xml:space="preserve">PALMIRA </t>
  </si>
  <si>
    <t>VALLE</t>
  </si>
  <si>
    <t>INGENIERO  AGRONOMO - UNIVERSIDAD NACIONAL- PALMIRA - 22-12-1988</t>
  </si>
  <si>
    <t>MAGISTER EN PRODUCCION VEGETAL - ENFASIS EN FITOMEJORAMIENTO- UNIVERSIDAD NACIONAL- PALMIRA
 12-07-1996</t>
  </si>
  <si>
    <t>DOCTOR EN AGROECOLOGIA (ESTUDIOS EN CURSO ACTUALMENTE EN 6° SEMESTRE)</t>
  </si>
  <si>
    <t xml:space="preserve">INGENIERIA AGRONOMICA </t>
  </si>
  <si>
    <t xml:space="preserve">LOPEZ MOVILLA </t>
  </si>
  <si>
    <t>ALEJANDRA MARIA</t>
  </si>
  <si>
    <t>alejandramovilla@gmail.com</t>
  </si>
  <si>
    <t xml:space="preserve">CRA 16 NO  39 43 
</t>
  </si>
  <si>
    <t xml:space="preserve">CRA  7 NO 2 19 
</t>
  </si>
  <si>
    <t xml:space="preserve">ESPINAL </t>
  </si>
  <si>
    <t xml:space="preserve">TOLIMA </t>
  </si>
  <si>
    <t>INGENIERO  AGRONOMO - UNIVERSIDAD PEDAGOGICA Y TECNOLOGICA DE COLOMBIA -TUNJA - 22-12-1988</t>
  </si>
  <si>
    <t>ESPECIALISTA EN PEDAGOGIA - UNIVERSIDAD DEL TOLIMA - 05-10-2013</t>
  </si>
  <si>
    <t>MAGISTER EN GESTION Y AUDITORIAS AMBIENTALES - UNIVERSIDAD DE LEON -  ESPAÑA- 5-12-2012</t>
  </si>
  <si>
    <t xml:space="preserve">CERTIFICADO </t>
  </si>
  <si>
    <t xml:space="preserve">TORRES ARANGO </t>
  </si>
  <si>
    <t>OSCAR HERNANDO</t>
  </si>
  <si>
    <t>2612094
3152491750</t>
  </si>
  <si>
    <t>ohtorresa@ut.edu.co</t>
  </si>
  <si>
    <t xml:space="preserve">CALLE 8 NO. 2 78 BARRIO LA POLA </t>
  </si>
  <si>
    <t>INGENIERO FORESTAL - UNIVERSIDAD DEL TOLIMA - 26-07-1991</t>
  </si>
  <si>
    <t>ESPECIALISTA EN INGENIERIA DE REGADIOS - UNIVERSIDAD DEL CAUCA - 20-11-1997
ESPECIALISTA EN DOCENCIA UNIVERSITARIA - UNIVERSIDAD COOPERATIVA DE COLOMBIA - 4-09-198</t>
  </si>
  <si>
    <t>MAGISTER EN EDUCACION - PONTIFICIA UNIVERSIDAD JAVERIANA - 27-10-2003</t>
  </si>
  <si>
    <t xml:space="preserve">DOCTOR EN AGROECOLOGIA - ESTUDIOS EN CURSO ACTUALMENTE </t>
  </si>
  <si>
    <t>PERSONAL</t>
  </si>
  <si>
    <t xml:space="preserve">MARTINEZ PACHON </t>
  </si>
  <si>
    <t>ELIANA</t>
  </si>
  <si>
    <t>elianamp1@gmail.com</t>
  </si>
  <si>
    <t>AV CALLE 22 NO 44B 36 APTO 706</t>
  </si>
  <si>
    <t>BOGOTA</t>
  </si>
  <si>
    <t>BIOLOGO - UNIVERSIDAD NACIONAL DE COLOMBIA - 12-12-2002</t>
  </si>
  <si>
    <t xml:space="preserve">MAGISTER EN CIENCIAS BIOLOGIA - UNIVERSIDAD NACIONAL DE COLOMBIA - BOGOTA - 21-08-2008 </t>
  </si>
  <si>
    <t>DOCTOR EN AGROECOLOGIA -UNIVERSIDAD NACIONAL - BOGOTA - 11-09-2014</t>
  </si>
  <si>
    <t xml:space="preserve">1 COPIA </t>
  </si>
  <si>
    <t>LA ROTTA CUELLAR</t>
  </si>
  <si>
    <t>CONSTANZA</t>
  </si>
  <si>
    <t>41743229
3125160832</t>
  </si>
  <si>
    <t>constanzalarotta@yahoo.com.mx</t>
  </si>
  <si>
    <t>TENZA</t>
  </si>
  <si>
    <t>BOYACA</t>
  </si>
  <si>
    <t>BIOLOGO - UNIVERSIDAD NACIONAL DE COLOMBIA - BOGOTA - 15 -12-1983</t>
  </si>
  <si>
    <t>MAESTRIA EN CIENCIAS - UNIVERSIDAD NACIONAL AUTONOMA DE MEXICO 29-07-1993</t>
  </si>
  <si>
    <t xml:space="preserve">ARIAS ROBLES </t>
  </si>
  <si>
    <t xml:space="preserve">MELENA ESTHER </t>
  </si>
  <si>
    <t>34 605309534</t>
  </si>
  <si>
    <t>mile.ariasrobles@gmail.com</t>
  </si>
  <si>
    <t>MADRID</t>
  </si>
  <si>
    <t>INGENIERO AGRONOMO - UNIVERSIDAD DEL MAGDALANA - 18-12-2004</t>
  </si>
  <si>
    <t>ESPECIALISTA EN FORMACION Y EVALUACION DE PROYECTOS DE INVERSION PUBLICA Y PRIVADA - UNIVERSIDAD DEL MAGDALENA - 15-05-2010</t>
  </si>
  <si>
    <t>MAGISTRA EN DESARROLLO RURAL - PONTIFICIA UNIVERSIDAD JAVERIANA - 0-05-2013</t>
  </si>
  <si>
    <t>ELECTRONICO</t>
  </si>
  <si>
    <t>ESPAÑA</t>
  </si>
  <si>
    <t>IA-P-03-2</t>
  </si>
  <si>
    <t xml:space="preserve">DIAZ MANRIQUE </t>
  </si>
  <si>
    <t xml:space="preserve">MIGUEL MANRIQUE </t>
  </si>
  <si>
    <t>8138406
3005954939</t>
  </si>
  <si>
    <t>madizm@unal.educo</t>
  </si>
  <si>
    <t>CALLE 25 NO 69 51 INT 4 APT 302</t>
  </si>
  <si>
    <t xml:space="preserve">BOGOTA DC </t>
  </si>
  <si>
    <t>CUNDINAMARCA</t>
  </si>
  <si>
    <t>ZOOTECNISTA - UNIVERSIDAD NACIONAL DE COLOMBIA - 21-02-2011</t>
  </si>
  <si>
    <t>MAESTRIA EN MEDIO AMBIENTE Y DESARROLLO- UNIVERSIDAD NACIONAL DE COLOMBIA - PENDIENTE DE CEREMONIA DE GRADO 27-01-2015</t>
  </si>
  <si>
    <t xml:space="preserve">RODRIGUEZ TORRES </t>
  </si>
  <si>
    <t xml:space="preserve">ROGELIO </t>
  </si>
  <si>
    <t>3050449
3006913555</t>
  </si>
  <si>
    <t>rrodriguezt@unal.edu.co</t>
  </si>
  <si>
    <t xml:space="preserve">CRA.72 NO 23 24 INT 14 APTO 903 MANZANA B1 URBANIZACION CARLOS LLERAS </t>
  </si>
  <si>
    <t>ZOOTECNISTA - UNIVERSIDAD NACIONAL DE COLOMBIA - 31-03-2006</t>
  </si>
  <si>
    <t>MAGISTER EN GERENCIA AMBIENTAL - UNIVERSIDAD DE LOS ANDES - 10-10-2014</t>
  </si>
  <si>
    <t xml:space="preserve">GARCIA CABANA </t>
  </si>
  <si>
    <t>ANDREA CAROLINA</t>
  </si>
  <si>
    <t>andreagarciacabana@gmail.com</t>
  </si>
  <si>
    <t>CALLE 74 NO 5 97 BLOQUE 1 APTO 102 LATOS DEL SUAMOX</t>
  </si>
  <si>
    <t>TUNJA</t>
  </si>
  <si>
    <t>INGENIERIA FORESTAL - UNIVERSIDAD DISTRITAL - 25-10-2007</t>
  </si>
  <si>
    <t>MAGISTER EN DESARROLLO RURAL - UNIVERSIDAD PEDAGOGICA Y TECNOLOGICA DE COLOMBIA - 13-04-2012</t>
  </si>
  <si>
    <t xml:space="preserve">BECERRA MORENO </t>
  </si>
  <si>
    <t>DORANCE</t>
  </si>
  <si>
    <t>dorancebm@gmail.com</t>
  </si>
  <si>
    <t xml:space="preserve">CRA 45A NO 52 40 BARRIO CIUDAD CORDOBA </t>
  </si>
  <si>
    <t xml:space="preserve">SANTIAGO DE CALI </t>
  </si>
  <si>
    <t xml:space="preserve">VALLE </t>
  </si>
  <si>
    <t>INGENIERO SANITARIO - NUNIVERSIDAD DEL VALLE - 03-12-2004</t>
  </si>
  <si>
    <t>MAGISTER EN INGENIERIA - UNIVERSIDAD DEL VALLE - 24-04-2010</t>
  </si>
  <si>
    <t>ARANQUE ECHEVERRY</t>
  </si>
  <si>
    <t>WILSON ARLEX</t>
  </si>
  <si>
    <t>waaraquee@unal.edu.co</t>
  </si>
  <si>
    <t xml:space="preserve">CRA 6A CALLE 47 CONJUNTO CERRADO LAS TERRAZAS CASA 15 BARRIO PIEDRA PINTADA </t>
  </si>
  <si>
    <t>INGENIERO AGRONOMO - UNIVERSIDAD NACIONAL DE COLOMBIA - 27-02-2008</t>
  </si>
  <si>
    <t>MAGISTER EN DESARROLLO RURAL - PONTIFICIA UNIVERSIDAD JAVERIANA - 26-02-2015</t>
  </si>
  <si>
    <t xml:space="preserve">ARANGO MENDOZA </t>
  </si>
  <si>
    <t xml:space="preserve">JULIAN ANDRES </t>
  </si>
  <si>
    <t>jarangomendoza@gnail.com</t>
  </si>
  <si>
    <t xml:space="preserve">MANZANA 26 CASA 15 CIUDADELA SIMON BOLIVAR </t>
  </si>
  <si>
    <t>BIOLOGO - UNIVERSIDAD DEL TOLIMA - 4-04-2003</t>
  </si>
  <si>
    <t>MAGISTER EN GESTION AMBIENTAL- PONTIFICIA JAVERIANA - 9-05-2014</t>
  </si>
  <si>
    <t xml:space="preserve">ORTIZ PRIETO </t>
  </si>
  <si>
    <t xml:space="preserve">JULIO ENRIQUE </t>
  </si>
  <si>
    <t>677797
3103040426</t>
  </si>
  <si>
    <t>jortizp1@yahoo.es</t>
  </si>
  <si>
    <t>CRA 9 NO 9 35 EDIFICIO FARO DE BELEN TORRE 1 APTO 501</t>
  </si>
  <si>
    <t>ADMINISTRADOR DE EMPRESAS AGROPECUARIAS - UNIVERSIDAD DEL TOLIMA - 17-09-2004</t>
  </si>
  <si>
    <t>MAGISTER EN DESARROLLO SOSTENIBLE Y MEDIO AMBIENTE - UNIVERSIDD DE MANIZALES- 28-03-2014</t>
  </si>
  <si>
    <t xml:space="preserve">ARIAS NUÑEZ </t>
  </si>
  <si>
    <t xml:space="preserve">JORGE ALEXANDER </t>
  </si>
  <si>
    <t>jaariasn@ut.edu.co</t>
  </si>
  <si>
    <t>CRA 4 NO 90 33 URBANIZACION LOS LAURELES MANZANA D CASA 12</t>
  </si>
  <si>
    <t xml:space="preserve">ESPECIALISTA EN GESTION AMBIENTAL Y PREVENCION DE DESASTRES - UNIVERSIDAD DEL TOLIMA - N20-02-98
</t>
  </si>
  <si>
    <t>INGENIERO FORESTAL - UNIVERSIDAD DEL TOLIMA - 19-12-1986
ADMINISTRACION DE OBRAS CIVILES - ESCUELA DE ADMINISTRACION DE NEGOCIOS -14-05-1993</t>
  </si>
  <si>
    <t xml:space="preserve">TACUMA  CHANGO </t>
  </si>
  <si>
    <t>HECTOR</t>
  </si>
  <si>
    <t>hchango@hotmail.com</t>
  </si>
  <si>
    <t xml:space="preserve">CARRERA 4A NO 32A 21 BARRIO LA FRANCIA </t>
  </si>
  <si>
    <t>MAGISTER EN SANEAMIENTO Y DESARROLLO AMBIENTAL - PONTIFICIA UNIVERSIDAD JAVERIANA - 28-04-1992</t>
  </si>
  <si>
    <t xml:space="preserve">ESPECIALISTA EN GESTION AMBIENTAL Y PREVENCION DE DESASTRES - UNIVERSIDAD DEL TOLIMA - 12-12-1997
</t>
  </si>
  <si>
    <t xml:space="preserve">GOMEZ RUIZ </t>
  </si>
  <si>
    <t xml:space="preserve">CATALINA </t>
  </si>
  <si>
    <t>2657973
3002807907</t>
  </si>
  <si>
    <t>c_gomez1981@hotmail.com</t>
  </si>
  <si>
    <t xml:space="preserve">CALLE 21 NO 54 45 BARRIO SANTA FE </t>
  </si>
  <si>
    <t>INGENIERO FORESTAL - UNIVERSIDAD DEL TOLIMA - 12-02-1988</t>
  </si>
  <si>
    <t xml:space="preserve">MEDELLIN </t>
  </si>
  <si>
    <t xml:space="preserve">ANTIOQUIA </t>
  </si>
  <si>
    <t>INGENIERA AGRONOMA - UNIVERSIDAD NACIONAL - 31-03-2006</t>
  </si>
  <si>
    <t>MAGISTER EN CIENCIAS AMBIENTALES - UNIVERSIDAD DEL TOLIMA - 17-09-2010</t>
  </si>
  <si>
    <t xml:space="preserve">ESCOBAR ESCOBAR </t>
  </si>
  <si>
    <t xml:space="preserve">NATALIA </t>
  </si>
  <si>
    <t>8672651
3163383861</t>
  </si>
  <si>
    <t>nataliaescobar.e@gamil.com</t>
  </si>
  <si>
    <t xml:space="preserve">TRANS 12 NO 24 35 </t>
  </si>
  <si>
    <t xml:space="preserve">FUSAGASUGA </t>
  </si>
  <si>
    <t>BIOLOGO - UNIVERSIDAD MILOITAR NUEVA GRANADA - 30-07-2004</t>
  </si>
  <si>
    <t>MAGISTER EN CIENCIAS BIOLOGICAS - UNIVERSIDAD DEL TOLIMA - 15-07-2011</t>
  </si>
  <si>
    <t xml:space="preserve">ESPECIALISTA EN GESTION PUBLICA - UNIVERSIDAD NACIONAL ABIERTA Y ADISTANCIA - 22-06-2013 </t>
  </si>
  <si>
    <t>ROSERO VALLEJO</t>
  </si>
  <si>
    <t>GERARDO IVAN</t>
  </si>
  <si>
    <t>7276862
3156116223</t>
  </si>
  <si>
    <t>irosero@yahoo.com</t>
  </si>
  <si>
    <t xml:space="preserve">GRUPO 9 CASA 24 CIUDADELA TUMAC </t>
  </si>
  <si>
    <t xml:space="preserve">TUMACO </t>
  </si>
  <si>
    <t xml:space="preserve">ECONOMISTA UNIVERSIDAD DE NARIÑO - 14-02-1992 </t>
  </si>
  <si>
    <t>MAGISTER SCIENTIAE EN DESARROLLO RURAL - UNIVERSIDAD NACIONAL - 5-12-2002</t>
  </si>
  <si>
    <t>LOPEZ MENDOZA</t>
  </si>
  <si>
    <t>LUIS RAMON</t>
  </si>
  <si>
    <t>2679879
3138293577</t>
  </si>
  <si>
    <t>irlopezm@ut.edu.co</t>
  </si>
  <si>
    <t xml:space="preserve">MANZANA 2 CASA 12 2 ETAPA URBANIZACION SANTA ANA </t>
  </si>
  <si>
    <t>LICENCIADO EN MATEMATICAS Y FISICA - UNIVERSIDAD DEL TOLIMA - 23-09-1988</t>
  </si>
  <si>
    <t>ESPECIALISTA EN EDUCACION AMBIENTAL - UNIVERSIDAD PEDAGOGICA Y TECNOLOGICA DE COLOMBIA - TUNJA - 18-08-1996</t>
  </si>
  <si>
    <t>MAGISTER EN GESTION AMBIENTAL PARA EL DESARROLLO SOSTENIBLE - PONTIFICIA UNIVERSIDAD JAVERINA - 28-11-2000</t>
  </si>
  <si>
    <t xml:space="preserve">ROJAS MARIN </t>
  </si>
  <si>
    <t xml:space="preserve">CARLOS ANDRES </t>
  </si>
  <si>
    <t>carojasm@ut.edu.co</t>
  </si>
  <si>
    <t xml:space="preserve">2780940
3115565173
</t>
  </si>
  <si>
    <t>CALLE 69 NO 3A 25 ARKANIZA 1</t>
  </si>
  <si>
    <t>BIOLOGO - UNIVERSIDAD DEL TOLIMA - 1-07-2005</t>
  </si>
  <si>
    <t>MAGISTER EN CIENCIAS BIOLOGICAS - UNIVERSIDAD DEL TOLIMA - 18-12-2014</t>
  </si>
  <si>
    <t xml:space="preserve">ORTEGA ORTEGA </t>
  </si>
  <si>
    <t xml:space="preserve">RAFAEL ESTEBAN </t>
  </si>
  <si>
    <t>2344814
3008102833</t>
  </si>
  <si>
    <t>raesortega@gmail.com</t>
  </si>
  <si>
    <t>CALLE 57 E NO 85E 80  BARRIO CALASANZ</t>
  </si>
  <si>
    <t>BIOLOGO CON ENFASIS EN BIOTECNOLOGIA - UNIVERSIDAD DE SUCRE- 29-06-2001</t>
  </si>
  <si>
    <t>MAGISTER EN CIENCIAS AMBIENTALES - UNIVERSIDAD DE CARTAGENA - 15-07-2011</t>
  </si>
  <si>
    <t xml:space="preserve">RINCON PEREZ </t>
  </si>
  <si>
    <t>LUIS EDUARDO</t>
  </si>
  <si>
    <t>8806959
3174395155</t>
  </si>
  <si>
    <t>lerinconp@gmail.com</t>
  </si>
  <si>
    <t xml:space="preserve">CALLE 22 NO. 22 26 OFICINA 902 EDIFICIO DEL COMERCIO </t>
  </si>
  <si>
    <t>MANIZALES</t>
  </si>
  <si>
    <t>INGENIERO QUIMICO - UNIVERSIDAD NACIONAL - 15-09-2006</t>
  </si>
  <si>
    <t>MAESTRIA EN INGENIERIA  - INGENIERIA QUIMICA - UNIVERSIDAD NACIONAL DE COLOMBIA - 25-08-2009</t>
  </si>
  <si>
    <t>DOCTOR EN INGENIERIA - LINEA EN AUTOMATICA - UNIVERSIDAD NACIONAL DE COLOMBIA - 18-02-2014</t>
  </si>
  <si>
    <t>ARTUNDUAGA</t>
  </si>
  <si>
    <t>GUILLERMO LEON</t>
  </si>
  <si>
    <t>4350815
3208339711</t>
  </si>
  <si>
    <t>guilear21@yahoo.es</t>
  </si>
  <si>
    <t xml:space="preserve">CALLE 40C NO 1F 03 BARRIO LA VICTORIA </t>
  </si>
  <si>
    <t xml:space="preserve">FLORENCIA </t>
  </si>
  <si>
    <t xml:space="preserve">CAQUETA </t>
  </si>
  <si>
    <t>INGENIERO AGROLOGO - UNIVERSIDAD DE LA AMAZONIA - 28-03-2003</t>
  </si>
  <si>
    <t xml:space="preserve">MAESTRIA EN AGROECOLOGIA Y DESARROLLO RURAL SOSTENIBLE - UNIVERSIDAD INTERNACIONAL DE ANDALUCIA - 28-10-2009 </t>
  </si>
  <si>
    <t xml:space="preserve">DIAZ JAIMES </t>
  </si>
  <si>
    <t>LUISA AMPARO</t>
  </si>
  <si>
    <t>luamdi@yahoo.com</t>
  </si>
  <si>
    <t>CALLE 69  NO 5-33 CONJUNTO RESIDENCIAL ALAMEDA MANZANA B TORRE 2 APTO 2 302</t>
  </si>
  <si>
    <t>BIOLOGA QUIMICA - UNIVERSIDAD DE PAMPLONA - 21-06-1991</t>
  </si>
  <si>
    <t>MAGISTER SCIENTIAE EN EDUCACION AMBIENTAL - UNIVERSIDAD NACIONAL EXPERIMENTAL DE LOS LLANOS OCCIDENTALES - 15-05-1998- MAGISTER SCENTIARUM EN MANEJO DE FAUNA SILVESTRE - UNIVERSIDAD NACIONAL DE LOS LLANOS OCCIDENATALES - VENEZUELA  13-12-2002</t>
  </si>
  <si>
    <t>DOCTOR EN RECURSOS NATURALES Y GESTION SOSTENIBLE -  UNIVERSIDAD DE CORDOBA - VENEZUELA - 18-03-2014</t>
  </si>
  <si>
    <t>MIRANDA RIVERA</t>
  </si>
  <si>
    <t>JUAN JOSE</t>
  </si>
  <si>
    <t>034 659631518</t>
  </si>
  <si>
    <t>juanjo4102003@yahoo.es</t>
  </si>
  <si>
    <t>CALLE DEL LLEVAT 14, 1 - 2 CP 08840</t>
  </si>
  <si>
    <t>BARCELONA</t>
  </si>
  <si>
    <t>INGENIERO AGRONOMO - UNIVERSIDAD DEL TOLIMA - 22/02/1991</t>
  </si>
  <si>
    <t>MASTER UNIVERSITARIO EN SISTEMAS AGRICOLAS PERIURBANOS - UNIVERSIDAD POLITECNICA DE CATALUÑA, ESPAÑA - 27/09/2012</t>
  </si>
  <si>
    <t>ACOSTA BUITRAGO</t>
  </si>
  <si>
    <t>JORGE ORLANDO</t>
  </si>
  <si>
    <t>jacosta@catie.ac.cr</t>
  </si>
  <si>
    <t>CLL 22 # 56-65 CASA 24</t>
  </si>
  <si>
    <t>INGENIERO AGRONOMO - UNIVERSIDAD DE CUNDINAMARCA - 29/09/2011</t>
  </si>
  <si>
    <t>ESPECIALISTA EN PRACTICA DEL DESARROLLO - CENTRO AGRONOMICO TROPICAL DE INVESTIGACION Y ENSEÑANZA, COSTA RICA - 17/02/2014</t>
  </si>
  <si>
    <t>MAGISTER SCIENTIAE EN AGRICULTURA ECOLOGICA - CENTRO AGRONOMICO TROPICAL DE INVESTIGACION Y ENSEÑANZA, COSTA RICA - 23/06/2014</t>
  </si>
  <si>
    <t>RINCON MANRIQUE</t>
  </si>
  <si>
    <t>LUIS FELIPE</t>
  </si>
  <si>
    <t>feliperinconm@gmail.com</t>
  </si>
  <si>
    <t>RUA NEOFITA NASCIMIENTO, 87</t>
  </si>
  <si>
    <t>SAO PAULO</t>
  </si>
  <si>
    <t>BRASIL</t>
  </si>
  <si>
    <t>INGENIERO AGRONOMO - UNIVERSIDAD DE CALDAS - 02/03/2007</t>
  </si>
  <si>
    <t>DOCTOR EN ESTUDIOS SOCIALES AGRARIOS - UNIVERSIDAD NACIONAL DE CORDOBA, ARGENTINA - 17/12/2014</t>
  </si>
  <si>
    <t xml:space="preserve">No. </t>
  </si>
  <si>
    <t>APELLIDO(S) Y NOMBRE(S)</t>
  </si>
  <si>
    <t>FACULTAD</t>
  </si>
  <si>
    <t>ÁREA</t>
  </si>
  <si>
    <t>PERFIL DE LA CONVOCATORIA AL QUE ASPIRA</t>
  </si>
  <si>
    <t>INGENIERÍA AGRONÓMICA</t>
  </si>
  <si>
    <t>ARIAS ROBLES MILENA ESTHER</t>
  </si>
  <si>
    <t>RODRÍGUEZ TORRES ROGELIO</t>
  </si>
  <si>
    <t>GARCÍA CABANA ANDREA CAROLINA</t>
  </si>
  <si>
    <t>ARANGO MENDOZA JULIÁN ANDRÉS</t>
  </si>
  <si>
    <t>TACUMA CHANGO HÉCTOR</t>
  </si>
  <si>
    <t>GÓMEZ RUIZ CATALINA</t>
  </si>
  <si>
    <t>ROSERO VALLEJO GERARDO IVÁN</t>
  </si>
  <si>
    <t>LÓPEZ MENDOZA LUIS RAMÓN</t>
  </si>
  <si>
    <t>ORTEGA ORTEGA RAFAEL ESTEBAN</t>
  </si>
  <si>
    <t>DÍAZ JAIMES LUISA AMPARO</t>
  </si>
  <si>
    <t>MIRANDA RIVERA JUAN JOSÉ</t>
  </si>
  <si>
    <t>OCASIONAL</t>
  </si>
  <si>
    <t xml:space="preserve">UPTC:01/04/2009 AL 31/07/2009
JCMM: 28/04/2010 AL 28/04/2011
GESSIG: 22/05/2012 AL 25/01/2013      
Las demás certificaciones no cumplen con los términos de referencia
</t>
  </si>
  <si>
    <t>UNAD: HORA CATEDRA 924 horas equivalente a 1,92 puntos
La demás certificaciones no cumplen con los términos de referencia</t>
  </si>
  <si>
    <t>IA-P-03-5</t>
  </si>
  <si>
    <t>SOCIEDAD DE MEJORAS PÚBLICAS DE MEDELLÍN: 19/08/2008 AL 17/07/2014: 5,9
Las demás certificaciones exceden el tope máximo de puntaje para este ítem</t>
  </si>
  <si>
    <t>UNIVERSIDAD DE ANTIOQUIA: HORA CATEDRA 160 horas equivalente a 0,33 puntos
La demás certificaciones no cumplen con los términos de referencia</t>
  </si>
  <si>
    <t>SENA: 15/01/2004 AL 28/04/2004
27/06/2004 AL 27/10/2004
CONSULTORIA Y CONSTRUCCIÓNES JORGE ARELLANO: 2/01/2001 al 30/12/2001
FUNDAPESCA: 11/01/2005 AL 31/12/2007
O&amp;M: 285/06/2010 AL 31/12/2010
= 4,03 puntos</t>
  </si>
  <si>
    <t>CORPORACIÓN UNIVERSITARIA DEL META: 30/01/2008 AL 30/08/2008: 1,8 puntos
La demás certificaciones no cumplen con los términos de referencia</t>
  </si>
  <si>
    <t>ALCALDÍA DE LA MESA: 1/01/2012 AL 30/06/2012
21/07/2010 AL 29/06/2011
ASOMEGAN: 1/08/2011 AL 15/12/2011
PAISC: 23/10/2007 AL 08/05/2009
AVICOLA CAMPESTRE: 7/01/2007 AL 30/09/2007
UNVIERSIDAD NACIONAL DE COLOMBIA: 01/04/2013 AL 30/08/2014
=5,49 puntos
Las demás certificaciones exceden el tope máximo de puntaje para este ítem</t>
  </si>
  <si>
    <t>MARTÍNEZ PACHON ELIANA</t>
  </si>
  <si>
    <t xml:space="preserve">
ESCUELA NORMAL SUPERIOR DE IBAGUÉ: 02/02/2009 AL 9/03/2015: 6,10 puntos
La demás certificación acreditada excede el tope máximo de puntaje para este ítem</t>
  </si>
  <si>
    <t>Apropiación de las tics...…Revista: Panorama normalista. 2011. ISSN: 1692-794x. a autor. No indexada. 0,5 puntos.
Ponencia internacional:
Modelación de situaciones de variación ... Evento V Congreso internacional de la mátemática. 2014. 1 autor. 0,5 puntos
La demás producción intelectual acreditada no cumplen con los términos de referencia</t>
  </si>
  <si>
    <t>ARAQUE ECHEVERRY WILSON ARLEX</t>
  </si>
  <si>
    <t>*Artículos en revista especializada:
--Landscape simplification and altitude effect… Journal of applied ecology. ISSN: 0021-8901. 5 autores. Categoría A1: 2 puntos.
--The predicts database a global database of how local… Ecology and evolution. ISSN: 0021-8901. 250 autores. Categoría A1: 0,03 puntos.
*Ponencias en eventos internacionales:
-Simplificación del paisaje y variación altitudinal...II Seminario Internacional en Agroecología. 4 autores=0,25 puntos. 
-Landscape heterogeneity indices plant and...99th Annual Meeting and Exposition Ecological Society of America. 4 autores=0,25 puntos. 
*Ponencia en evento nacional:
-Selección de hospedero por adultos y larvas de ...XXXVII Congreso SOCOLEN. 3 autores=0,2 puntos. 
Los demás soportes no cumplen con lo especificado en la normatividad vigente (acuerdos y términos de referencia de la convocatoria), por lo tanto no se puntúan.</t>
  </si>
  <si>
    <t>Logística para el desarrollo integral… Revista: Ingeniería investigación y desarrollo. 2010. ISSN:1900-771x. No indexada: 0,5 puntos
Diagnóstico de las transformaciones… Revista: Revista de investigación agraria y ambiental: 2011. ISSN: 2145-6097. Categoría C. 2 autores. 2,0 puntos
Reconstrucción de memoria … Revista: Revista de investigación agraria y ambiental: 2012. ISSN: 2145-6097. Categoría C. 2 autores. 2,0 puntos
La demás producción intelectual registrada no cumple con los términos de referencia</t>
  </si>
  <si>
    <t>Estado poblacional de sanginus… Revista: científica CAS. 2014. ISSN:2382-4514.  No indexada: 0,5 puntos
Influencia de factores culturales… Revista: CES: 2010. ISSN: 1900-9607. Categoría C. 1 autor. 2,0 puntos
Ponencia nacional:
Patron de actividad de 2 grupos... Evento: tercer congreso colombiano de zoologia. 2010. 1 autor. 0,2
Incidencia de factores culturales... Evento: tercer congreso colombiano de zoologia. 2010. 1 autor. 0,2
La demás producción intelectual registrada no cumple con los términos de referencia</t>
  </si>
  <si>
    <t>Ponencia internacional
Evaluation of the reproductive... Evento: XXXX trigesimo tercero international apiculture congress. 2013. 4 autores. 0,25 puntos
High bee aggressibenes... Evento: XXXX trigesimo tercero international apiculture congress. 2013. 4 autores. 0,25 puntos
La demás producción intelectual registrada sobrepasa la ventana de observación (últimos 5 años)</t>
  </si>
  <si>
    <t>Instituto de investigaciones ambientales del Pacífico/contratista=170 días=0,47 años.
Universidad Nacional de Colombia/contratista=1153 días=3,20 años.
Corporación sentido natural/investigadora=90 días TC=0,25 años.
Desarrollo a escala humana/contratista=180 días=0,5 años.
INSAT/contratista=120 días=0,33 años.
Las demás certificaciones no cumplen con lo especificado en la normatividad vigente (acuerdos y términos de referencia de la convocatoria), por lo tanto no se puntúan.</t>
  </si>
  <si>
    <t>Universidad Jorge Tadeo Lozano/Catedrático=432 horas=0,9 años.
Universidad Nacional de Colombia/Catedrático=85 horas=0,18 años.
Las demás certificaciones no cumplen con lo especificado en la normatividad vigente (acuerdos y términos de referencia de la convocatoria), por lo tanto no se puntúan.</t>
  </si>
  <si>
    <t>VICERRECTORÍA ACADÉMICA</t>
  </si>
  <si>
    <t>PRUEBA DE CONOCIMIENTOS</t>
  </si>
  <si>
    <t>PRESENTACIÓN ORAL/ EVALUACION JURADOS AREA (HASTA 15 PUNTOS)</t>
  </si>
  <si>
    <t>TOTAL</t>
  </si>
  <si>
    <t>FACULTAD DE INGENIERÍA AGRONÓMICA</t>
  </si>
  <si>
    <t>VAC/BENÍTEZ/ESTEBAN LARA.</t>
  </si>
  <si>
    <t xml:space="preserve">NO PRESENTÓ PRUEBAS DE CONOCIMIENTOS </t>
  </si>
  <si>
    <t>AMBIENTAL APLICADA AL DESARROLLO RURAL Y POLÍTICA AGRARIA</t>
  </si>
  <si>
    <t>PROFESIONAL CON MAESTRÍA O DOCTORADO EN EL ÁREA DE LAS CIENCIAS AMBIENTALES APLICADAS AL DESARROLLO RURAL O EN POLÍTICA AGRARIA.</t>
  </si>
  <si>
    <r>
      <t xml:space="preserve">NO ELEGIBLE
</t>
    </r>
    <r>
      <rPr>
        <b/>
        <sz val="10"/>
        <color theme="1"/>
        <rFont val="Arial"/>
        <family val="2"/>
      </rPr>
      <t>NO ALCANZA EL PUNTAJE MÍNIMO</t>
    </r>
  </si>
  <si>
    <t xml:space="preserve">                                                      LISTADO DE GANADORES AL CÓDIGO DE CONCURSO IA-P-03-5</t>
  </si>
  <si>
    <r>
      <rPr>
        <b/>
        <u/>
        <sz val="18"/>
        <color rgb="FFFF0000"/>
        <rFont val="Arial"/>
        <family val="2"/>
      </rPr>
      <t xml:space="preserve">CONVOCATORIA DECLARADA DESIERTA. </t>
    </r>
    <r>
      <rPr>
        <b/>
        <sz val="18"/>
        <color rgb="FFFF0000"/>
        <rFont val="Arial"/>
        <family val="2"/>
      </rPr>
      <t xml:space="preserve">
PARÁGRAFO 1, ARTÍCULO 11, ACUERDO DEL CONSEJO SUPERIOR N° 039 DE 2008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</si>
</sst>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0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2"/>
      <name val="Arial Narrow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8"/>
      <color rgb="FFFF0000"/>
      <name val="Arial"/>
      <family val="2"/>
    </font>
    <font>
      <b/>
      <u/>
      <sz val="1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3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3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6" xfId="0" applyFont="1" applyBorder="1"/>
    <xf numFmtId="0" fontId="1" fillId="0" borderId="6" xfId="0" applyFont="1" applyBorder="1"/>
    <xf numFmtId="0" fontId="23" fillId="0" borderId="6" xfId="3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5" fillId="0" borderId="6" xfId="0" applyFont="1" applyBorder="1" applyAlignment="1">
      <alignment vertical="center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2" fontId="13" fillId="0" borderId="6" xfId="4" applyNumberFormat="1" applyFont="1" applyBorder="1" applyAlignment="1">
      <alignment horizontal="center" vertical="center" wrapText="1"/>
    </xf>
    <xf numFmtId="2" fontId="13" fillId="5" borderId="6" xfId="4" applyNumberFormat="1" applyFont="1" applyFill="1" applyBorder="1" applyAlignment="1">
      <alignment horizontal="center" vertical="center" wrapText="1"/>
    </xf>
    <xf numFmtId="4" fontId="9" fillId="5" borderId="21" xfId="1" applyNumberFormat="1" applyFont="1" applyFill="1" applyBorder="1" applyAlignment="1" applyProtection="1">
      <alignment horizontal="center" vertical="center" wrapText="1"/>
    </xf>
    <xf numFmtId="4" fontId="9" fillId="5" borderId="24" xfId="1" applyNumberFormat="1" applyFont="1" applyFill="1" applyBorder="1" applyAlignment="1" applyProtection="1">
      <alignment horizontal="center" vertical="center" wrapText="1"/>
    </xf>
    <xf numFmtId="4" fontId="7" fillId="5" borderId="31" xfId="2" applyNumberFormat="1" applyFont="1" applyFill="1" applyBorder="1" applyAlignment="1" applyProtection="1">
      <alignment horizontal="center" vertical="center" wrapText="1"/>
    </xf>
    <xf numFmtId="4" fontId="7" fillId="5" borderId="30" xfId="2" applyNumberFormat="1" applyFont="1" applyFill="1" applyBorder="1" applyAlignment="1" applyProtection="1">
      <alignment horizontal="center" vertical="center" wrapText="1"/>
    </xf>
    <xf numFmtId="4" fontId="7" fillId="5" borderId="32" xfId="2" applyNumberFormat="1" applyFont="1" applyFill="1" applyBorder="1" applyAlignment="1" applyProtection="1">
      <alignment horizontal="center" vertical="center" wrapText="1"/>
    </xf>
    <xf numFmtId="4" fontId="7" fillId="5" borderId="33" xfId="2" applyNumberFormat="1" applyFont="1" applyFill="1" applyBorder="1" applyAlignment="1" applyProtection="1">
      <alignment horizontal="center" vertical="center" wrapText="1"/>
    </xf>
    <xf numFmtId="4" fontId="7" fillId="5" borderId="0" xfId="2" applyNumberFormat="1" applyFont="1" applyFill="1" applyBorder="1" applyAlignment="1" applyProtection="1">
      <alignment horizontal="center" vertical="center" wrapText="1"/>
    </xf>
    <xf numFmtId="3" fontId="12" fillId="5" borderId="18" xfId="1" applyNumberFormat="1" applyFont="1" applyFill="1" applyBorder="1" applyAlignment="1" applyProtection="1">
      <alignment vertical="center"/>
    </xf>
    <xf numFmtId="4" fontId="7" fillId="5" borderId="0" xfId="1" applyNumberFormat="1" applyFont="1" applyFill="1" applyBorder="1" applyAlignment="1" applyProtection="1">
      <alignment vertical="center"/>
    </xf>
    <xf numFmtId="4" fontId="7" fillId="5" borderId="10" xfId="1" applyNumberFormat="1" applyFont="1" applyFill="1" applyBorder="1" applyAlignment="1" applyProtection="1">
      <alignment horizontal="center" vertical="center"/>
    </xf>
    <xf numFmtId="4" fontId="7" fillId="5" borderId="18" xfId="1" applyNumberFormat="1" applyFont="1" applyFill="1" applyBorder="1" applyAlignment="1" applyProtection="1">
      <alignment horizontal="center" vertical="center"/>
    </xf>
    <xf numFmtId="3" fontId="9" fillId="5" borderId="18" xfId="1" applyNumberFormat="1" applyFont="1" applyFill="1" applyBorder="1" applyAlignment="1" applyProtection="1">
      <alignment vertical="center"/>
    </xf>
    <xf numFmtId="0" fontId="7" fillId="5" borderId="0" xfId="1" applyFont="1" applyFill="1" applyBorder="1"/>
    <xf numFmtId="4" fontId="7" fillId="5" borderId="12" xfId="1" applyNumberFormat="1" applyFont="1" applyFill="1" applyBorder="1" applyAlignment="1" applyProtection="1">
      <alignment horizontal="justify" vertical="center"/>
      <protection locked="0"/>
    </xf>
    <xf numFmtId="4" fontId="7" fillId="5" borderId="12" xfId="1" applyNumberFormat="1" applyFont="1" applyFill="1" applyBorder="1" applyAlignment="1" applyProtection="1">
      <alignment horizontal="justify" vertical="center" wrapText="1"/>
      <protection locked="0"/>
    </xf>
    <xf numFmtId="2" fontId="6" fillId="0" borderId="0" xfId="0" applyNumberFormat="1" applyFont="1" applyFill="1" applyBorder="1"/>
    <xf numFmtId="0" fontId="7" fillId="0" borderId="6" xfId="4" applyFont="1" applyBorder="1" applyAlignment="1">
      <alignment vertical="center" wrapText="1"/>
    </xf>
    <xf numFmtId="0" fontId="7" fillId="0" borderId="47" xfId="4" applyFont="1" applyBorder="1" applyAlignment="1">
      <alignment horizontal="center" vertical="center" wrapText="1"/>
    </xf>
    <xf numFmtId="0" fontId="7" fillId="0" borderId="50" xfId="4" applyFont="1" applyBorder="1" applyAlignment="1">
      <alignment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7" fillId="0" borderId="43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2" fontId="0" fillId="0" borderId="0" xfId="0" applyNumberFormat="1"/>
    <xf numFmtId="2" fontId="30" fillId="4" borderId="2" xfId="4" applyNumberFormat="1" applyFont="1" applyFill="1" applyBorder="1" applyAlignment="1" applyProtection="1">
      <alignment horizontal="center" vertical="center" wrapText="1"/>
    </xf>
    <xf numFmtId="2" fontId="31" fillId="4" borderId="2" xfId="4" applyNumberFormat="1" applyFont="1" applyFill="1" applyBorder="1" applyAlignment="1" applyProtection="1">
      <alignment horizontal="center" vertical="center" wrapText="1"/>
    </xf>
    <xf numFmtId="0" fontId="29" fillId="4" borderId="2" xfId="4" applyFont="1" applyFill="1" applyBorder="1" applyAlignment="1" applyProtection="1">
      <alignment horizontal="center" vertical="center" wrapText="1"/>
    </xf>
    <xf numFmtId="2" fontId="27" fillId="0" borderId="44" xfId="0" applyNumberFormat="1" applyFont="1" applyBorder="1" applyAlignment="1">
      <alignment horizontal="center" vertical="center"/>
    </xf>
    <xf numFmtId="2" fontId="33" fillId="0" borderId="4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36" fillId="0" borderId="0" xfId="4" applyFont="1" applyBorder="1" applyAlignment="1">
      <alignment vertical="center"/>
    </xf>
    <xf numFmtId="2" fontId="9" fillId="0" borderId="48" xfId="4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2" fontId="7" fillId="0" borderId="6" xfId="4" applyNumberFormat="1" applyFont="1" applyBorder="1" applyAlignment="1">
      <alignment horizontal="left" vertical="center" wrapText="1"/>
    </xf>
    <xf numFmtId="2" fontId="27" fillId="0" borderId="6" xfId="0" applyNumberFormat="1" applyFont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2" fontId="7" fillId="0" borderId="44" xfId="4" applyNumberFormat="1" applyFont="1" applyBorder="1" applyAlignment="1">
      <alignment horizontal="left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2" fontId="33" fillId="0" borderId="50" xfId="0" applyNumberFormat="1" applyFont="1" applyBorder="1" applyAlignment="1">
      <alignment horizontal="center" vertical="center"/>
    </xf>
    <xf numFmtId="0" fontId="7" fillId="0" borderId="47" xfId="4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2" fontId="9" fillId="0" borderId="51" xfId="4" applyNumberFormat="1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38" fillId="6" borderId="12" xfId="0" applyFont="1" applyFill="1" applyBorder="1" applyAlignment="1">
      <alignment horizontal="center" vertical="center" wrapText="1"/>
    </xf>
    <xf numFmtId="0" fontId="38" fillId="6" borderId="13" xfId="0" applyFont="1" applyFill="1" applyBorder="1" applyAlignment="1">
      <alignment horizontal="center" vertical="center" wrapText="1"/>
    </xf>
    <xf numFmtId="0" fontId="38" fillId="6" borderId="14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4" borderId="2" xfId="4" applyFont="1" applyFill="1" applyBorder="1" applyAlignment="1">
      <alignment horizontal="center" vertical="center" wrapText="1"/>
    </xf>
    <xf numFmtId="0" fontId="28" fillId="4" borderId="10" xfId="4" applyFont="1" applyFill="1" applyBorder="1" applyAlignment="1">
      <alignment horizontal="center" vertical="center" wrapText="1"/>
    </xf>
    <xf numFmtId="2" fontId="29" fillId="4" borderId="2" xfId="4" applyNumberFormat="1" applyFont="1" applyFill="1" applyBorder="1" applyAlignment="1">
      <alignment horizontal="center" vertical="center" wrapText="1"/>
    </xf>
    <xf numFmtId="2" fontId="29" fillId="4" borderId="10" xfId="4" applyNumberFormat="1" applyFont="1" applyFill="1" applyBorder="1" applyAlignment="1">
      <alignment horizontal="center" vertical="center" wrapText="1"/>
    </xf>
    <xf numFmtId="2" fontId="29" fillId="4" borderId="92" xfId="4" applyNumberFormat="1" applyFont="1" applyFill="1" applyBorder="1" applyAlignment="1" applyProtection="1">
      <alignment horizontal="center" vertical="center"/>
    </xf>
    <xf numFmtId="2" fontId="29" fillId="4" borderId="93" xfId="4" applyNumberFormat="1" applyFont="1" applyFill="1" applyBorder="1" applyAlignment="1" applyProtection="1">
      <alignment horizontal="center" vertical="center"/>
    </xf>
    <xf numFmtId="2" fontId="29" fillId="4" borderId="94" xfId="4" applyNumberFormat="1" applyFont="1" applyFill="1" applyBorder="1" applyAlignment="1" applyProtection="1">
      <alignment horizontal="center" vertical="center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6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5" borderId="31" xfId="2" applyNumberFormat="1" applyFont="1" applyFill="1" applyBorder="1" applyAlignment="1" applyProtection="1">
      <alignment horizontal="center" vertical="center" wrapText="1"/>
    </xf>
    <xf numFmtId="4" fontId="7" fillId="5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5" borderId="18" xfId="1" applyNumberFormat="1" applyFont="1" applyFill="1" applyBorder="1" applyAlignment="1" applyProtection="1">
      <alignment horizontal="center" vertical="center" wrapText="1"/>
    </xf>
    <xf numFmtId="4" fontId="9" fillId="5" borderId="21" xfId="1" applyNumberFormat="1" applyFont="1" applyFill="1" applyBorder="1" applyAlignment="1" applyProtection="1">
      <alignment horizontal="center" vertical="center" wrapText="1"/>
    </xf>
    <xf numFmtId="4" fontId="7" fillId="5" borderId="15" xfId="1" applyNumberFormat="1" applyFont="1" applyFill="1" applyBorder="1" applyAlignment="1" applyProtection="1">
      <alignment horizontal="center" vertical="center" wrapText="1"/>
    </xf>
    <xf numFmtId="4" fontId="7" fillId="5" borderId="24" xfId="1" applyNumberFormat="1" applyFont="1" applyFill="1" applyBorder="1" applyAlignment="1" applyProtection="1">
      <alignment horizontal="center" vertical="center" wrapText="1"/>
    </xf>
    <xf numFmtId="4" fontId="9" fillId="5" borderId="22" xfId="1" applyNumberFormat="1" applyFont="1" applyFill="1" applyBorder="1" applyAlignment="1" applyProtection="1">
      <alignment horizontal="center" vertical="center" wrapText="1"/>
    </xf>
    <xf numFmtId="4" fontId="9" fillId="5" borderId="25" xfId="1" applyNumberFormat="1" applyFont="1" applyFill="1" applyBorder="1" applyAlignment="1" applyProtection="1">
      <alignment horizontal="center" vertical="center" wrapText="1"/>
    </xf>
    <xf numFmtId="4" fontId="9" fillId="5" borderId="89" xfId="1" applyNumberFormat="1" applyFont="1" applyFill="1" applyBorder="1" applyAlignment="1" applyProtection="1">
      <alignment horizontal="center" vertical="center" wrapText="1"/>
    </xf>
    <xf numFmtId="4" fontId="9" fillId="5" borderId="90" xfId="1" applyNumberFormat="1" applyFont="1" applyFill="1" applyBorder="1" applyAlignment="1" applyProtection="1">
      <alignment horizontal="center" vertical="center" wrapText="1"/>
    </xf>
    <xf numFmtId="4" fontId="9" fillId="5" borderId="24" xfId="1" applyNumberFormat="1" applyFont="1" applyFill="1" applyBorder="1" applyAlignment="1" applyProtection="1">
      <alignment horizontal="center" vertical="center" wrapText="1"/>
    </xf>
    <xf numFmtId="4" fontId="9" fillId="5" borderId="4" xfId="1" applyNumberFormat="1" applyFont="1" applyFill="1" applyBorder="1" applyAlignment="1" applyProtection="1">
      <alignment horizontal="center" vertical="center" wrapText="1"/>
    </xf>
    <xf numFmtId="4" fontId="9" fillId="5" borderId="26" xfId="1" applyNumberFormat="1" applyFont="1" applyFill="1" applyBorder="1" applyAlignment="1" applyProtection="1">
      <alignment horizontal="center" vertical="center" wrapText="1"/>
    </xf>
    <xf numFmtId="4" fontId="9" fillId="5" borderId="91" xfId="1" applyNumberFormat="1" applyFont="1" applyFill="1" applyBorder="1" applyAlignment="1" applyProtection="1">
      <alignment horizontal="center" vertical="center" wrapText="1"/>
    </xf>
    <xf numFmtId="4" fontId="9" fillId="5" borderId="27" xfId="1" applyNumberFormat="1" applyFont="1" applyFill="1" applyBorder="1" applyAlignment="1" applyProtection="1">
      <alignment horizontal="center" vertical="center" wrapText="1"/>
    </xf>
    <xf numFmtId="4" fontId="9" fillId="5" borderId="0" xfId="1" applyNumberFormat="1" applyFont="1" applyFill="1" applyBorder="1" applyAlignment="1" applyProtection="1">
      <alignment horizontal="center" vertical="center" wrapText="1"/>
    </xf>
    <xf numFmtId="4" fontId="7" fillId="5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5" borderId="12" xfId="1" applyNumberFormat="1" applyFont="1" applyFill="1" applyBorder="1" applyAlignment="1" applyProtection="1">
      <alignment horizontal="center" vertical="center" wrapText="1"/>
    </xf>
    <xf numFmtId="4" fontId="9" fillId="5" borderId="14" xfId="1" applyNumberFormat="1" applyFont="1" applyFill="1" applyBorder="1" applyAlignment="1" applyProtection="1">
      <alignment horizontal="center" vertical="center" wrapText="1"/>
    </xf>
    <xf numFmtId="4" fontId="7" fillId="5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5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5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5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5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5" borderId="12" xfId="1" applyNumberFormat="1" applyFont="1" applyFill="1" applyBorder="1" applyAlignment="1" applyProtection="1">
      <alignment horizontal="center" vertical="center"/>
    </xf>
    <xf numFmtId="3" fontId="14" fillId="5" borderId="13" xfId="1" applyNumberFormat="1" applyFont="1" applyFill="1" applyBorder="1" applyAlignment="1" applyProtection="1">
      <alignment horizontal="center" vertical="center"/>
    </xf>
    <xf numFmtId="3" fontId="14" fillId="5" borderId="14" xfId="1" applyNumberFormat="1" applyFont="1" applyFill="1" applyBorder="1" applyAlignment="1" applyProtection="1">
      <alignment horizontal="center" vertical="center"/>
    </xf>
    <xf numFmtId="4" fontId="9" fillId="5" borderId="15" xfId="1" applyNumberFormat="1" applyFont="1" applyFill="1" applyBorder="1" applyAlignment="1" applyProtection="1">
      <alignment horizontal="center" vertical="center" wrapText="1"/>
    </xf>
    <xf numFmtId="4" fontId="9" fillId="5" borderId="16" xfId="1" applyNumberFormat="1" applyFont="1" applyFill="1" applyBorder="1" applyAlignment="1" applyProtection="1">
      <alignment horizontal="center" vertical="center" wrapText="1"/>
    </xf>
    <xf numFmtId="4" fontId="7" fillId="5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5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5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5" borderId="12" xfId="1" applyNumberFormat="1" applyFont="1" applyFill="1" applyBorder="1" applyAlignment="1" applyProtection="1">
      <alignment horizontal="left" vertical="center" wrapText="1"/>
      <protection locked="0"/>
    </xf>
    <xf numFmtId="4" fontId="9" fillId="5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5" borderId="30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5" borderId="18" xfId="1" applyNumberFormat="1" applyFont="1" applyFill="1" applyBorder="1" applyAlignment="1" applyProtection="1">
      <alignment horizontal="center" vertical="center"/>
    </xf>
    <xf numFmtId="4" fontId="13" fillId="5" borderId="0" xfId="1" applyNumberFormat="1" applyFont="1" applyFill="1" applyBorder="1" applyAlignment="1" applyProtection="1">
      <alignment horizontal="center" vertical="center"/>
    </xf>
    <xf numFmtId="4" fontId="13" fillId="5" borderId="19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1</xdr:col>
      <xdr:colOff>990600</xdr:colOff>
      <xdr:row>2</xdr:row>
      <xdr:rowOff>168074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1228725" cy="52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agarciacabana@gmail.com" TargetMode="External"/><Relationship Id="rId13" Type="http://schemas.openxmlformats.org/officeDocument/2006/relationships/hyperlink" Target="mailto:jaariasn@ut.edu.co" TargetMode="External"/><Relationship Id="rId18" Type="http://schemas.openxmlformats.org/officeDocument/2006/relationships/hyperlink" Target="mailto:irlopezm@ut.edu.co" TargetMode="External"/><Relationship Id="rId26" Type="http://schemas.openxmlformats.org/officeDocument/2006/relationships/hyperlink" Target="mailto:feliperinconm@gmail.com" TargetMode="External"/><Relationship Id="rId3" Type="http://schemas.openxmlformats.org/officeDocument/2006/relationships/hyperlink" Target="mailto:elianamp1@gmail.com" TargetMode="External"/><Relationship Id="rId21" Type="http://schemas.openxmlformats.org/officeDocument/2006/relationships/hyperlink" Target="mailto:lerinconp@gmail.com" TargetMode="External"/><Relationship Id="rId7" Type="http://schemas.openxmlformats.org/officeDocument/2006/relationships/hyperlink" Target="mailto:rrodriguezt@unal.edu.co" TargetMode="External"/><Relationship Id="rId12" Type="http://schemas.openxmlformats.org/officeDocument/2006/relationships/hyperlink" Target="mailto:jortizp1@yahoo.es" TargetMode="External"/><Relationship Id="rId17" Type="http://schemas.openxmlformats.org/officeDocument/2006/relationships/hyperlink" Target="mailto:irosero@yahoo.com" TargetMode="External"/><Relationship Id="rId25" Type="http://schemas.openxmlformats.org/officeDocument/2006/relationships/hyperlink" Target="mailto:jacosta@catie.ac.cr" TargetMode="External"/><Relationship Id="rId2" Type="http://schemas.openxmlformats.org/officeDocument/2006/relationships/hyperlink" Target="mailto:ohtorresa@ut.edu.co" TargetMode="External"/><Relationship Id="rId16" Type="http://schemas.openxmlformats.org/officeDocument/2006/relationships/hyperlink" Target="mailto:nataliaescobar.e@gamil.com" TargetMode="External"/><Relationship Id="rId20" Type="http://schemas.openxmlformats.org/officeDocument/2006/relationships/hyperlink" Target="mailto:raesortega@gmail.com" TargetMode="External"/><Relationship Id="rId1" Type="http://schemas.openxmlformats.org/officeDocument/2006/relationships/hyperlink" Target="mailto:alejandramovilla@gmail.com" TargetMode="External"/><Relationship Id="rId6" Type="http://schemas.openxmlformats.org/officeDocument/2006/relationships/hyperlink" Target="mailto:madizm@unal.educo" TargetMode="External"/><Relationship Id="rId11" Type="http://schemas.openxmlformats.org/officeDocument/2006/relationships/hyperlink" Target="mailto:jarangomendoza@gnail.com" TargetMode="External"/><Relationship Id="rId24" Type="http://schemas.openxmlformats.org/officeDocument/2006/relationships/hyperlink" Target="mailto:juanjo4102003@yahoo.es" TargetMode="External"/><Relationship Id="rId5" Type="http://schemas.openxmlformats.org/officeDocument/2006/relationships/hyperlink" Target="mailto:mile.ariasrobles@gmail.com" TargetMode="External"/><Relationship Id="rId15" Type="http://schemas.openxmlformats.org/officeDocument/2006/relationships/hyperlink" Target="mailto:c_gomez1981@hotmail.com" TargetMode="External"/><Relationship Id="rId23" Type="http://schemas.openxmlformats.org/officeDocument/2006/relationships/hyperlink" Target="mailto:luamdi@yahoo.com" TargetMode="External"/><Relationship Id="rId10" Type="http://schemas.openxmlformats.org/officeDocument/2006/relationships/hyperlink" Target="mailto:waaraquee@unal.edu.co" TargetMode="External"/><Relationship Id="rId19" Type="http://schemas.openxmlformats.org/officeDocument/2006/relationships/hyperlink" Target="mailto:carojasm@ut.edu.co" TargetMode="External"/><Relationship Id="rId4" Type="http://schemas.openxmlformats.org/officeDocument/2006/relationships/hyperlink" Target="mailto:constanzalarotta@yahoo.com.mx" TargetMode="External"/><Relationship Id="rId9" Type="http://schemas.openxmlformats.org/officeDocument/2006/relationships/hyperlink" Target="mailto:dorancebm@gmail.com" TargetMode="External"/><Relationship Id="rId14" Type="http://schemas.openxmlformats.org/officeDocument/2006/relationships/hyperlink" Target="mailto:hchango@hotmail.com" TargetMode="External"/><Relationship Id="rId22" Type="http://schemas.openxmlformats.org/officeDocument/2006/relationships/hyperlink" Target="mailto:guilear21@yahoo.es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5"/>
  <sheetViews>
    <sheetView topLeftCell="A10" zoomScale="80" zoomScaleNormal="80" workbookViewId="0">
      <selection activeCell="E11" sqref="E11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141" customWidth="1"/>
    <col min="9" max="9" width="14.42578125" style="141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202" t="s">
        <v>112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C1" s="104">
        <f>COUNTA(C:C)-1</f>
        <v>27</v>
      </c>
    </row>
    <row r="2" spans="1:29" ht="17.25" thickBot="1" x14ac:dyDescent="0.35">
      <c r="A2" s="202" t="s">
        <v>161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209" t="s">
        <v>93</v>
      </c>
      <c r="B3" s="206" t="s">
        <v>91</v>
      </c>
      <c r="C3" s="206" t="s">
        <v>92</v>
      </c>
      <c r="D3" s="206" t="s">
        <v>89</v>
      </c>
      <c r="E3" s="206" t="s">
        <v>90</v>
      </c>
      <c r="F3" s="206" t="s">
        <v>0</v>
      </c>
      <c r="G3" s="206" t="s">
        <v>1</v>
      </c>
      <c r="H3" s="206" t="s">
        <v>2</v>
      </c>
      <c r="I3" s="199" t="s">
        <v>3</v>
      </c>
      <c r="J3" s="199" t="s">
        <v>100</v>
      </c>
      <c r="K3" s="212" t="s">
        <v>4</v>
      </c>
      <c r="L3" s="213"/>
      <c r="M3" s="213"/>
      <c r="N3" s="214"/>
      <c r="O3" s="206" t="s">
        <v>5</v>
      </c>
      <c r="P3" s="206" t="s">
        <v>88</v>
      </c>
      <c r="Q3" s="199" t="s">
        <v>96</v>
      </c>
      <c r="R3" s="199" t="s">
        <v>97</v>
      </c>
      <c r="S3" s="206" t="s">
        <v>6</v>
      </c>
      <c r="T3" s="204" t="s">
        <v>16</v>
      </c>
      <c r="U3" s="204" t="s">
        <v>17</v>
      </c>
      <c r="V3" s="204" t="s">
        <v>18</v>
      </c>
      <c r="W3" s="204" t="s">
        <v>19</v>
      </c>
      <c r="X3" s="204" t="s">
        <v>20</v>
      </c>
      <c r="Y3" s="204" t="s">
        <v>21</v>
      </c>
      <c r="Z3" s="204" t="s">
        <v>22</v>
      </c>
      <c r="AA3" s="199" t="s">
        <v>94</v>
      </c>
    </row>
    <row r="4" spans="1:29" s="1" customFormat="1" ht="15.75" customHeight="1" thickBot="1" x14ac:dyDescent="0.25">
      <c r="A4" s="210"/>
      <c r="B4" s="207"/>
      <c r="C4" s="207"/>
      <c r="D4" s="207"/>
      <c r="E4" s="207"/>
      <c r="F4" s="207"/>
      <c r="G4" s="207"/>
      <c r="H4" s="207"/>
      <c r="I4" s="200"/>
      <c r="J4" s="200"/>
      <c r="K4" s="199" t="s">
        <v>7</v>
      </c>
      <c r="L4" s="106"/>
      <c r="M4" s="106" t="s">
        <v>8</v>
      </c>
      <c r="N4" s="107"/>
      <c r="O4" s="207"/>
      <c r="P4" s="207"/>
      <c r="Q4" s="200"/>
      <c r="R4" s="200"/>
      <c r="S4" s="207"/>
      <c r="T4" s="205"/>
      <c r="U4" s="205"/>
      <c r="V4" s="205"/>
      <c r="W4" s="205"/>
      <c r="X4" s="205"/>
      <c r="Y4" s="205"/>
      <c r="Z4" s="205"/>
      <c r="AA4" s="200"/>
    </row>
    <row r="5" spans="1:29" s="1" customFormat="1" ht="13.5" customHeight="1" thickBot="1" x14ac:dyDescent="0.25">
      <c r="A5" s="211"/>
      <c r="B5" s="208"/>
      <c r="C5" s="208"/>
      <c r="D5" s="208"/>
      <c r="E5" s="208"/>
      <c r="F5" s="208"/>
      <c r="G5" s="208"/>
      <c r="H5" s="208"/>
      <c r="I5" s="201"/>
      <c r="J5" s="201"/>
      <c r="K5" s="201"/>
      <c r="L5" s="107" t="s">
        <v>85</v>
      </c>
      <c r="M5" s="108" t="s">
        <v>86</v>
      </c>
      <c r="N5" s="108" t="s">
        <v>87</v>
      </c>
      <c r="O5" s="208"/>
      <c r="P5" s="208"/>
      <c r="Q5" s="201"/>
      <c r="R5" s="201"/>
      <c r="S5" s="208"/>
      <c r="T5" s="205"/>
      <c r="U5" s="205"/>
      <c r="V5" s="205"/>
      <c r="W5" s="205"/>
      <c r="X5" s="205"/>
      <c r="Y5" s="205"/>
      <c r="Z5" s="205"/>
      <c r="AA5" s="201"/>
    </row>
    <row r="6" spans="1:29" s="1" customFormat="1" ht="57.75" customHeight="1" x14ac:dyDescent="0.2">
      <c r="A6" s="111">
        <v>1</v>
      </c>
      <c r="B6" s="114" t="s">
        <v>98</v>
      </c>
      <c r="C6" s="105">
        <v>31165700</v>
      </c>
      <c r="D6" s="105" t="s">
        <v>103</v>
      </c>
      <c r="E6" s="105" t="s">
        <v>104</v>
      </c>
      <c r="F6" s="105" t="s">
        <v>105</v>
      </c>
      <c r="G6" s="134" t="s">
        <v>106</v>
      </c>
      <c r="H6" s="105" t="s">
        <v>116</v>
      </c>
      <c r="I6" s="105" t="s">
        <v>107</v>
      </c>
      <c r="J6" s="105" t="s">
        <v>108</v>
      </c>
      <c r="K6" s="105" t="s">
        <v>109</v>
      </c>
      <c r="L6" s="105" t="s">
        <v>99</v>
      </c>
      <c r="M6" s="105" t="s">
        <v>110</v>
      </c>
      <c r="N6" s="105" t="s">
        <v>111</v>
      </c>
      <c r="O6" s="105">
        <v>67</v>
      </c>
      <c r="P6" s="105" t="s">
        <v>101</v>
      </c>
      <c r="Q6" s="110">
        <v>1</v>
      </c>
      <c r="R6" s="110">
        <v>0</v>
      </c>
      <c r="S6" s="109"/>
      <c r="T6" s="112"/>
      <c r="U6" s="132"/>
      <c r="V6" s="132"/>
      <c r="W6" s="132"/>
      <c r="X6" s="132"/>
      <c r="Y6" s="132"/>
      <c r="Z6" s="132"/>
      <c r="AA6" s="133"/>
    </row>
    <row r="7" spans="1:29" s="2" customFormat="1" ht="57.75" customHeight="1" x14ac:dyDescent="0.2">
      <c r="A7" s="113">
        <v>2</v>
      </c>
      <c r="B7" s="114" t="s">
        <v>98</v>
      </c>
      <c r="C7" s="114">
        <v>40049640</v>
      </c>
      <c r="D7" s="105" t="s">
        <v>113</v>
      </c>
      <c r="E7" s="105" t="s">
        <v>114</v>
      </c>
      <c r="F7" s="105">
        <v>3112287470</v>
      </c>
      <c r="G7" s="134" t="s">
        <v>115</v>
      </c>
      <c r="H7" s="105" t="s">
        <v>117</v>
      </c>
      <c r="I7" s="105" t="s">
        <v>118</v>
      </c>
      <c r="J7" s="105" t="s">
        <v>119</v>
      </c>
      <c r="K7" s="105" t="s">
        <v>120</v>
      </c>
      <c r="L7" s="105" t="s">
        <v>121</v>
      </c>
      <c r="M7" s="105" t="s">
        <v>122</v>
      </c>
      <c r="N7" s="105"/>
      <c r="O7" s="105">
        <v>9</v>
      </c>
      <c r="P7" s="105" t="s">
        <v>123</v>
      </c>
      <c r="Q7" s="110"/>
      <c r="R7" s="110"/>
      <c r="S7" s="110"/>
      <c r="T7" s="113"/>
      <c r="U7" s="114"/>
      <c r="V7" s="114"/>
      <c r="W7" s="114"/>
      <c r="X7" s="114"/>
      <c r="Y7" s="114"/>
      <c r="Z7" s="114"/>
      <c r="AA7" s="115"/>
    </row>
    <row r="8" spans="1:29" s="2" customFormat="1" ht="79.5" customHeight="1" x14ac:dyDescent="0.2">
      <c r="A8" s="113">
        <v>3</v>
      </c>
      <c r="B8" s="114" t="s">
        <v>98</v>
      </c>
      <c r="C8" s="105">
        <v>14270971</v>
      </c>
      <c r="D8" s="105" t="s">
        <v>124</v>
      </c>
      <c r="E8" s="105" t="s">
        <v>125</v>
      </c>
      <c r="F8" s="105" t="s">
        <v>126</v>
      </c>
      <c r="G8" s="134" t="s">
        <v>127</v>
      </c>
      <c r="H8" s="105" t="s">
        <v>128</v>
      </c>
      <c r="I8" s="105" t="s">
        <v>102</v>
      </c>
      <c r="J8" s="105" t="s">
        <v>119</v>
      </c>
      <c r="K8" s="105" t="s">
        <v>129</v>
      </c>
      <c r="L8" s="105" t="s">
        <v>130</v>
      </c>
      <c r="M8" s="105" t="s">
        <v>131</v>
      </c>
      <c r="N8" s="105" t="s">
        <v>132</v>
      </c>
      <c r="O8" s="105">
        <v>56</v>
      </c>
      <c r="P8" s="105" t="s">
        <v>133</v>
      </c>
      <c r="Q8" s="110">
        <v>2</v>
      </c>
      <c r="R8" s="110"/>
      <c r="S8" s="110"/>
      <c r="T8" s="113"/>
      <c r="U8" s="114"/>
      <c r="V8" s="114"/>
      <c r="W8" s="114"/>
      <c r="X8" s="114"/>
      <c r="Y8" s="114"/>
      <c r="Z8" s="114"/>
      <c r="AA8" s="115"/>
    </row>
    <row r="9" spans="1:29" s="2" customFormat="1" ht="57.75" customHeight="1" x14ac:dyDescent="0.2">
      <c r="A9" s="113">
        <v>4</v>
      </c>
      <c r="B9" s="114" t="s">
        <v>98</v>
      </c>
      <c r="C9" s="105">
        <v>52300989</v>
      </c>
      <c r="D9" s="105" t="s">
        <v>134</v>
      </c>
      <c r="E9" s="105" t="s">
        <v>135</v>
      </c>
      <c r="F9" s="105">
        <v>916956102</v>
      </c>
      <c r="G9" s="134" t="s">
        <v>136</v>
      </c>
      <c r="H9" s="105" t="s">
        <v>137</v>
      </c>
      <c r="I9" s="105" t="s">
        <v>138</v>
      </c>
      <c r="J9" s="105" t="s">
        <v>138</v>
      </c>
      <c r="K9" s="105" t="s">
        <v>139</v>
      </c>
      <c r="L9" s="105"/>
      <c r="M9" s="105" t="s">
        <v>140</v>
      </c>
      <c r="N9" s="105" t="s">
        <v>141</v>
      </c>
      <c r="O9" s="105">
        <v>141</v>
      </c>
      <c r="P9" s="105" t="s">
        <v>133</v>
      </c>
      <c r="Q9" s="110" t="s">
        <v>142</v>
      </c>
      <c r="R9" s="110"/>
      <c r="S9" s="110"/>
      <c r="T9" s="113"/>
      <c r="U9" s="114"/>
      <c r="V9" s="114"/>
      <c r="W9" s="114"/>
      <c r="X9" s="114"/>
      <c r="Y9" s="114"/>
      <c r="Z9" s="114"/>
      <c r="AA9" s="115"/>
    </row>
    <row r="10" spans="1:29" s="2" customFormat="1" ht="57.75" customHeight="1" x14ac:dyDescent="0.2">
      <c r="A10" s="113">
        <v>5</v>
      </c>
      <c r="B10" s="114" t="s">
        <v>98</v>
      </c>
      <c r="C10" s="105">
        <v>41743229</v>
      </c>
      <c r="D10" s="105" t="s">
        <v>143</v>
      </c>
      <c r="E10" s="105" t="s">
        <v>144</v>
      </c>
      <c r="F10" s="105" t="s">
        <v>145</v>
      </c>
      <c r="G10" s="134" t="s">
        <v>146</v>
      </c>
      <c r="H10" s="105"/>
      <c r="I10" s="105" t="s">
        <v>147</v>
      </c>
      <c r="J10" s="105" t="s">
        <v>148</v>
      </c>
      <c r="K10" s="105" t="s">
        <v>149</v>
      </c>
      <c r="L10" s="105"/>
      <c r="M10" s="105" t="s">
        <v>150</v>
      </c>
      <c r="N10" s="105"/>
      <c r="O10" s="105">
        <v>570</v>
      </c>
      <c r="P10" s="105" t="s">
        <v>123</v>
      </c>
      <c r="Q10" s="110" t="s">
        <v>142</v>
      </c>
      <c r="R10" s="110"/>
      <c r="S10" s="110"/>
      <c r="T10" s="113"/>
      <c r="U10" s="114"/>
      <c r="V10" s="114"/>
      <c r="W10" s="114"/>
      <c r="X10" s="114"/>
      <c r="Y10" s="114"/>
      <c r="Z10" s="114"/>
      <c r="AA10" s="115"/>
    </row>
    <row r="11" spans="1:29" s="1" customFormat="1" ht="67.5" customHeight="1" x14ac:dyDescent="0.2">
      <c r="A11" s="113">
        <v>6</v>
      </c>
      <c r="B11" s="114" t="s">
        <v>98</v>
      </c>
      <c r="C11" s="105">
        <v>57290706</v>
      </c>
      <c r="D11" s="105" t="s">
        <v>151</v>
      </c>
      <c r="E11" s="105" t="s">
        <v>152</v>
      </c>
      <c r="F11" s="105" t="s">
        <v>153</v>
      </c>
      <c r="G11" s="134" t="s">
        <v>154</v>
      </c>
      <c r="H11" s="105"/>
      <c r="I11" s="105" t="s">
        <v>155</v>
      </c>
      <c r="J11" s="105" t="s">
        <v>160</v>
      </c>
      <c r="K11" s="105" t="s">
        <v>156</v>
      </c>
      <c r="L11" s="105" t="s">
        <v>157</v>
      </c>
      <c r="M11" s="105" t="s">
        <v>158</v>
      </c>
      <c r="N11" s="105"/>
      <c r="O11" s="105">
        <v>17</v>
      </c>
      <c r="P11" s="105" t="s">
        <v>159</v>
      </c>
      <c r="Q11" s="110"/>
      <c r="R11" s="110"/>
      <c r="S11" s="110"/>
      <c r="T11" s="116"/>
      <c r="U11" s="117"/>
      <c r="V11" s="117"/>
      <c r="W11" s="117"/>
      <c r="X11" s="117"/>
      <c r="Y11" s="117"/>
      <c r="Z11" s="117"/>
      <c r="AA11" s="118"/>
    </row>
    <row r="12" spans="1:29" s="2" customFormat="1" ht="125.25" customHeight="1" x14ac:dyDescent="0.2">
      <c r="A12" s="113"/>
      <c r="B12" s="114" t="s">
        <v>98</v>
      </c>
      <c r="C12" s="105">
        <v>1053606570</v>
      </c>
      <c r="D12" s="105" t="s">
        <v>162</v>
      </c>
      <c r="E12" s="105" t="s">
        <v>163</v>
      </c>
      <c r="F12" s="105" t="s">
        <v>164</v>
      </c>
      <c r="G12" s="134" t="s">
        <v>165</v>
      </c>
      <c r="H12" s="105" t="s">
        <v>166</v>
      </c>
      <c r="I12" s="105" t="s">
        <v>167</v>
      </c>
      <c r="J12" s="105" t="s">
        <v>168</v>
      </c>
      <c r="K12" s="105" t="s">
        <v>169</v>
      </c>
      <c r="L12" s="142"/>
      <c r="M12" s="105" t="s">
        <v>170</v>
      </c>
      <c r="N12" s="105"/>
      <c r="O12" s="105">
        <v>42</v>
      </c>
      <c r="P12" s="105" t="s">
        <v>123</v>
      </c>
      <c r="Q12" s="110"/>
      <c r="R12" s="110"/>
      <c r="S12" s="110"/>
      <c r="T12" s="113"/>
      <c r="U12" s="114"/>
      <c r="V12" s="114"/>
      <c r="W12" s="114"/>
      <c r="X12" s="114"/>
      <c r="Y12" s="114"/>
      <c r="Z12" s="114"/>
      <c r="AA12" s="115"/>
    </row>
    <row r="13" spans="1:29" s="2" customFormat="1" ht="57.75" customHeight="1" x14ac:dyDescent="0.2">
      <c r="A13" s="113">
        <v>8</v>
      </c>
      <c r="B13" s="114" t="s">
        <v>98</v>
      </c>
      <c r="C13" s="105">
        <v>79065193</v>
      </c>
      <c r="D13" s="105" t="s">
        <v>171</v>
      </c>
      <c r="E13" s="105" t="s">
        <v>172</v>
      </c>
      <c r="F13" s="105" t="s">
        <v>173</v>
      </c>
      <c r="G13" s="134" t="s">
        <v>174</v>
      </c>
      <c r="H13" s="105" t="s">
        <v>175</v>
      </c>
      <c r="I13" s="105" t="s">
        <v>167</v>
      </c>
      <c r="J13" s="105" t="s">
        <v>168</v>
      </c>
      <c r="K13" s="105" t="s">
        <v>176</v>
      </c>
      <c r="L13" s="142"/>
      <c r="M13" s="105" t="s">
        <v>177</v>
      </c>
      <c r="N13" s="105"/>
      <c r="O13" s="105">
        <v>44</v>
      </c>
      <c r="P13" s="105" t="s">
        <v>123</v>
      </c>
      <c r="Q13" s="110"/>
      <c r="R13" s="110"/>
      <c r="S13" s="110"/>
      <c r="T13" s="113"/>
      <c r="U13" s="114"/>
      <c r="V13" s="114"/>
      <c r="W13" s="114"/>
      <c r="X13" s="114"/>
      <c r="Y13" s="114"/>
      <c r="Z13" s="114"/>
      <c r="AA13" s="115"/>
    </row>
    <row r="14" spans="1:29" s="2" customFormat="1" ht="57.75" customHeight="1" x14ac:dyDescent="0.2">
      <c r="A14" s="113">
        <v>9</v>
      </c>
      <c r="B14" s="114" t="s">
        <v>98</v>
      </c>
      <c r="C14" s="105">
        <v>52822843</v>
      </c>
      <c r="D14" s="105" t="s">
        <v>178</v>
      </c>
      <c r="E14" s="105" t="s">
        <v>179</v>
      </c>
      <c r="F14" s="105">
        <v>52822843</v>
      </c>
      <c r="G14" s="134" t="s">
        <v>180</v>
      </c>
      <c r="H14" s="105" t="s">
        <v>181</v>
      </c>
      <c r="I14" s="105" t="s">
        <v>182</v>
      </c>
      <c r="J14" s="105"/>
      <c r="K14" s="105" t="s">
        <v>183</v>
      </c>
      <c r="L14" s="142"/>
      <c r="M14" s="105" t="s">
        <v>184</v>
      </c>
      <c r="N14" s="105"/>
      <c r="O14" s="105">
        <v>64</v>
      </c>
      <c r="P14" s="105" t="s">
        <v>123</v>
      </c>
      <c r="Q14" s="110"/>
      <c r="R14" s="110"/>
      <c r="S14" s="110"/>
      <c r="T14" s="113"/>
      <c r="U14" s="114"/>
      <c r="V14" s="114"/>
      <c r="W14" s="114"/>
      <c r="X14" s="114"/>
      <c r="Y14" s="114"/>
      <c r="Z14" s="114"/>
      <c r="AA14" s="115"/>
    </row>
    <row r="15" spans="1:29" s="2" customFormat="1" ht="57.75" customHeight="1" x14ac:dyDescent="0.2">
      <c r="A15" s="113">
        <v>10</v>
      </c>
      <c r="B15" s="114" t="s">
        <v>98</v>
      </c>
      <c r="C15" s="105">
        <v>14838047</v>
      </c>
      <c r="D15" s="105" t="s">
        <v>185</v>
      </c>
      <c r="E15" s="105" t="s">
        <v>186</v>
      </c>
      <c r="F15" s="105">
        <v>14838047</v>
      </c>
      <c r="G15" s="134" t="s">
        <v>187</v>
      </c>
      <c r="H15" s="105" t="s">
        <v>188</v>
      </c>
      <c r="I15" s="105" t="s">
        <v>189</v>
      </c>
      <c r="J15" s="105" t="s">
        <v>190</v>
      </c>
      <c r="K15" s="105" t="s">
        <v>191</v>
      </c>
      <c r="L15" s="142"/>
      <c r="M15" s="105" t="s">
        <v>192</v>
      </c>
      <c r="N15" s="105"/>
      <c r="O15" s="105">
        <v>218</v>
      </c>
      <c r="P15" s="105" t="s">
        <v>123</v>
      </c>
      <c r="Q15" s="110"/>
      <c r="R15" s="110"/>
      <c r="S15" s="110"/>
      <c r="T15" s="113"/>
      <c r="U15" s="114"/>
      <c r="V15" s="114"/>
      <c r="W15" s="114"/>
      <c r="X15" s="114"/>
      <c r="Y15" s="114"/>
      <c r="Z15" s="114"/>
      <c r="AA15" s="115"/>
    </row>
    <row r="16" spans="1:29" s="1" customFormat="1" ht="57.75" customHeight="1" x14ac:dyDescent="0.2">
      <c r="A16" s="113">
        <v>11</v>
      </c>
      <c r="B16" s="114" t="s">
        <v>98</v>
      </c>
      <c r="C16" s="105">
        <v>11443636</v>
      </c>
      <c r="D16" s="105" t="s">
        <v>193</v>
      </c>
      <c r="E16" s="105" t="s">
        <v>194</v>
      </c>
      <c r="F16" s="105">
        <v>11443636</v>
      </c>
      <c r="G16" s="134" t="s">
        <v>195</v>
      </c>
      <c r="H16" s="105" t="s">
        <v>196</v>
      </c>
      <c r="I16" s="105" t="s">
        <v>102</v>
      </c>
      <c r="J16" s="105" t="s">
        <v>119</v>
      </c>
      <c r="K16" s="105" t="s">
        <v>197</v>
      </c>
      <c r="L16" s="143"/>
      <c r="M16" s="105" t="s">
        <v>198</v>
      </c>
      <c r="N16" s="105"/>
      <c r="O16" s="105">
        <v>11</v>
      </c>
      <c r="P16" s="105" t="s">
        <v>133</v>
      </c>
      <c r="Q16" s="110"/>
      <c r="R16" s="110"/>
      <c r="S16" s="110"/>
      <c r="T16" s="116"/>
      <c r="U16" s="117"/>
      <c r="V16" s="117"/>
      <c r="W16" s="117"/>
      <c r="X16" s="117"/>
      <c r="Y16" s="117"/>
      <c r="Z16" s="117"/>
      <c r="AA16" s="118"/>
    </row>
    <row r="17" spans="1:27" s="2" customFormat="1" ht="57.75" customHeight="1" x14ac:dyDescent="0.2">
      <c r="A17" s="113">
        <v>12</v>
      </c>
      <c r="B17" s="114" t="s">
        <v>98</v>
      </c>
      <c r="C17" s="105">
        <v>93412511</v>
      </c>
      <c r="D17" s="105" t="s">
        <v>199</v>
      </c>
      <c r="E17" s="105" t="s">
        <v>200</v>
      </c>
      <c r="F17" s="105" t="s">
        <v>207</v>
      </c>
      <c r="G17" s="134" t="s">
        <v>201</v>
      </c>
      <c r="H17" s="105" t="s">
        <v>202</v>
      </c>
      <c r="I17" s="105" t="s">
        <v>102</v>
      </c>
      <c r="J17" s="105" t="s">
        <v>119</v>
      </c>
      <c r="K17" s="105" t="s">
        <v>203</v>
      </c>
      <c r="L17" s="142"/>
      <c r="M17" s="105" t="s">
        <v>204</v>
      </c>
      <c r="N17" s="105"/>
      <c r="O17" s="105">
        <v>53</v>
      </c>
      <c r="P17" s="105" t="s">
        <v>133</v>
      </c>
      <c r="Q17" s="110"/>
      <c r="R17" s="110"/>
      <c r="S17" s="110"/>
      <c r="T17" s="113"/>
      <c r="U17" s="114"/>
      <c r="V17" s="114"/>
      <c r="W17" s="114"/>
      <c r="X17" s="114"/>
      <c r="Y17" s="114"/>
      <c r="Z17" s="114"/>
      <c r="AA17" s="115"/>
    </row>
    <row r="18" spans="1:27" s="2" customFormat="1" ht="57.75" customHeight="1" x14ac:dyDescent="0.2">
      <c r="A18" s="113">
        <v>13</v>
      </c>
      <c r="B18" s="114" t="s">
        <v>98</v>
      </c>
      <c r="C18" s="105">
        <v>93355863</v>
      </c>
      <c r="D18" s="105" t="s">
        <v>205</v>
      </c>
      <c r="E18" s="105" t="s">
        <v>206</v>
      </c>
      <c r="F18" s="105">
        <v>3204903483</v>
      </c>
      <c r="G18" s="134" t="s">
        <v>208</v>
      </c>
      <c r="H18" s="105" t="s">
        <v>209</v>
      </c>
      <c r="I18" s="105" t="s">
        <v>102</v>
      </c>
      <c r="J18" s="105" t="s">
        <v>119</v>
      </c>
      <c r="K18" s="105" t="s">
        <v>210</v>
      </c>
      <c r="L18" s="105"/>
      <c r="M18" s="105" t="s">
        <v>211</v>
      </c>
      <c r="N18" s="105"/>
      <c r="O18" s="105">
        <v>9</v>
      </c>
      <c r="P18" s="105" t="s">
        <v>133</v>
      </c>
      <c r="Q18" s="110"/>
      <c r="R18" s="110"/>
      <c r="S18" s="110"/>
      <c r="T18" s="113"/>
      <c r="U18" s="114"/>
      <c r="V18" s="114"/>
      <c r="W18" s="114"/>
      <c r="X18" s="114"/>
      <c r="Y18" s="114"/>
      <c r="Z18" s="114"/>
      <c r="AA18" s="115"/>
    </row>
    <row r="19" spans="1:27" s="2" customFormat="1" ht="57.75" customHeight="1" x14ac:dyDescent="0.2">
      <c r="A19" s="113">
        <v>14</v>
      </c>
      <c r="B19" s="114" t="s">
        <v>98</v>
      </c>
      <c r="C19" s="105">
        <v>11305099</v>
      </c>
      <c r="D19" s="105" t="s">
        <v>212</v>
      </c>
      <c r="E19" s="105" t="s">
        <v>213</v>
      </c>
      <c r="F19" s="105">
        <v>3125824898</v>
      </c>
      <c r="G19" s="134" t="s">
        <v>214</v>
      </c>
      <c r="H19" s="105" t="s">
        <v>215</v>
      </c>
      <c r="I19" s="105" t="s">
        <v>102</v>
      </c>
      <c r="J19" s="105" t="s">
        <v>119</v>
      </c>
      <c r="K19" s="105" t="s">
        <v>217</v>
      </c>
      <c r="L19" s="105" t="s">
        <v>216</v>
      </c>
      <c r="M19" s="105"/>
      <c r="N19" s="105"/>
      <c r="O19" s="105">
        <v>99</v>
      </c>
      <c r="P19" s="105" t="s">
        <v>133</v>
      </c>
      <c r="Q19" s="110"/>
      <c r="R19" s="110"/>
      <c r="S19" s="110"/>
      <c r="T19" s="113"/>
      <c r="U19" s="114"/>
      <c r="V19" s="114"/>
      <c r="W19" s="114"/>
      <c r="X19" s="114"/>
      <c r="Y19" s="114"/>
      <c r="Z19" s="114"/>
      <c r="AA19" s="115"/>
    </row>
    <row r="20" spans="1:27" s="2" customFormat="1" ht="57.75" customHeight="1" x14ac:dyDescent="0.2">
      <c r="A20" s="113">
        <v>15</v>
      </c>
      <c r="B20" s="114" t="s">
        <v>98</v>
      </c>
      <c r="C20" s="105">
        <v>14236510</v>
      </c>
      <c r="D20" s="105" t="s">
        <v>218</v>
      </c>
      <c r="E20" s="105" t="s">
        <v>219</v>
      </c>
      <c r="F20" s="105">
        <v>2780472</v>
      </c>
      <c r="G20" s="134" t="s">
        <v>220</v>
      </c>
      <c r="H20" s="105" t="s">
        <v>221</v>
      </c>
      <c r="I20" s="105" t="s">
        <v>102</v>
      </c>
      <c r="J20" s="105" t="s">
        <v>119</v>
      </c>
      <c r="K20" s="105" t="s">
        <v>229</v>
      </c>
      <c r="L20" s="105" t="s">
        <v>223</v>
      </c>
      <c r="M20" s="105" t="s">
        <v>222</v>
      </c>
      <c r="N20" s="105"/>
      <c r="O20" s="105">
        <v>52</v>
      </c>
      <c r="P20" s="105" t="s">
        <v>133</v>
      </c>
      <c r="Q20" s="110"/>
      <c r="R20" s="110"/>
      <c r="S20" s="110"/>
      <c r="T20" s="113"/>
      <c r="U20" s="114"/>
      <c r="V20" s="114"/>
      <c r="W20" s="114"/>
      <c r="X20" s="114"/>
      <c r="Y20" s="114"/>
      <c r="Z20" s="114"/>
      <c r="AA20" s="115"/>
    </row>
    <row r="21" spans="1:27" s="1" customFormat="1" ht="57.75" customHeight="1" x14ac:dyDescent="0.2">
      <c r="A21" s="113">
        <v>16</v>
      </c>
      <c r="B21" s="114" t="s">
        <v>98</v>
      </c>
      <c r="C21" s="105">
        <v>43269255</v>
      </c>
      <c r="D21" s="105" t="s">
        <v>224</v>
      </c>
      <c r="E21" s="105" t="s">
        <v>225</v>
      </c>
      <c r="F21" s="105" t="s">
        <v>226</v>
      </c>
      <c r="G21" s="134" t="s">
        <v>227</v>
      </c>
      <c r="H21" s="105" t="s">
        <v>228</v>
      </c>
      <c r="I21" s="105" t="s">
        <v>230</v>
      </c>
      <c r="J21" s="105" t="s">
        <v>231</v>
      </c>
      <c r="K21" s="105" t="s">
        <v>232</v>
      </c>
      <c r="L21" s="105"/>
      <c r="M21" s="105" t="s">
        <v>233</v>
      </c>
      <c r="N21" s="105"/>
      <c r="O21" s="105">
        <v>90</v>
      </c>
      <c r="P21" s="105" t="s">
        <v>133</v>
      </c>
      <c r="Q21" s="110"/>
      <c r="R21" s="110"/>
      <c r="S21" s="110"/>
      <c r="T21" s="116"/>
      <c r="U21" s="117"/>
      <c r="V21" s="117"/>
      <c r="W21" s="117"/>
      <c r="X21" s="117"/>
      <c r="Y21" s="117"/>
      <c r="Z21" s="117"/>
      <c r="AA21" s="118"/>
    </row>
    <row r="22" spans="1:27" s="2" customFormat="1" ht="57.75" customHeight="1" x14ac:dyDescent="0.2">
      <c r="A22" s="113">
        <v>17</v>
      </c>
      <c r="B22" s="114" t="s">
        <v>98</v>
      </c>
      <c r="C22" s="105">
        <v>39628466</v>
      </c>
      <c r="D22" s="105" t="s">
        <v>234</v>
      </c>
      <c r="E22" s="105" t="s">
        <v>235</v>
      </c>
      <c r="F22" s="105" t="s">
        <v>236</v>
      </c>
      <c r="G22" s="134" t="s">
        <v>237</v>
      </c>
      <c r="H22" s="105" t="s">
        <v>238</v>
      </c>
      <c r="I22" s="105" t="s">
        <v>239</v>
      </c>
      <c r="J22" s="105"/>
      <c r="K22" s="105" t="s">
        <v>240</v>
      </c>
      <c r="L22" s="105" t="s">
        <v>242</v>
      </c>
      <c r="M22" s="105" t="s">
        <v>241</v>
      </c>
      <c r="N22" s="105"/>
      <c r="O22" s="105">
        <v>140</v>
      </c>
      <c r="P22" s="105" t="s">
        <v>133</v>
      </c>
      <c r="Q22" s="110"/>
      <c r="R22" s="110"/>
      <c r="S22" s="110"/>
      <c r="T22" s="113"/>
      <c r="U22" s="114"/>
      <c r="V22" s="114"/>
      <c r="W22" s="114"/>
      <c r="X22" s="114"/>
      <c r="Y22" s="114"/>
      <c r="Z22" s="114"/>
      <c r="AA22" s="115"/>
    </row>
    <row r="23" spans="1:27" s="2" customFormat="1" ht="57.75" customHeight="1" x14ac:dyDescent="0.2">
      <c r="A23" s="113">
        <v>18</v>
      </c>
      <c r="B23" s="114" t="s">
        <v>98</v>
      </c>
      <c r="C23" s="105">
        <v>12913088</v>
      </c>
      <c r="D23" s="105" t="s">
        <v>243</v>
      </c>
      <c r="E23" s="105" t="s">
        <v>244</v>
      </c>
      <c r="F23" s="105" t="s">
        <v>245</v>
      </c>
      <c r="G23" s="134" t="s">
        <v>246</v>
      </c>
      <c r="H23" s="105" t="s">
        <v>247</v>
      </c>
      <c r="I23" s="105" t="s">
        <v>248</v>
      </c>
      <c r="J23" s="105"/>
      <c r="K23" s="105" t="s">
        <v>249</v>
      </c>
      <c r="L23" s="105"/>
      <c r="M23" s="105" t="s">
        <v>250</v>
      </c>
      <c r="N23" s="105"/>
      <c r="O23" s="105">
        <v>13</v>
      </c>
      <c r="P23" s="105" t="s">
        <v>123</v>
      </c>
      <c r="Q23" s="110"/>
      <c r="R23" s="110"/>
      <c r="S23" s="110"/>
      <c r="T23" s="113"/>
      <c r="U23" s="114"/>
      <c r="V23" s="114"/>
      <c r="W23" s="114"/>
      <c r="X23" s="114"/>
      <c r="Y23" s="114"/>
      <c r="Z23" s="114"/>
      <c r="AA23" s="115"/>
    </row>
    <row r="24" spans="1:27" s="2" customFormat="1" ht="57.75" customHeight="1" x14ac:dyDescent="0.2">
      <c r="A24" s="113">
        <v>19</v>
      </c>
      <c r="B24" s="114" t="s">
        <v>98</v>
      </c>
      <c r="C24" s="105">
        <v>93355515</v>
      </c>
      <c r="D24" s="105" t="s">
        <v>251</v>
      </c>
      <c r="E24" s="105" t="s">
        <v>252</v>
      </c>
      <c r="F24" s="105" t="s">
        <v>253</v>
      </c>
      <c r="G24" s="134" t="s">
        <v>254</v>
      </c>
      <c r="H24" s="105" t="s">
        <v>255</v>
      </c>
      <c r="I24" s="105" t="s">
        <v>102</v>
      </c>
      <c r="J24" s="105" t="s">
        <v>119</v>
      </c>
      <c r="K24" s="105" t="s">
        <v>256</v>
      </c>
      <c r="L24" s="105" t="s">
        <v>257</v>
      </c>
      <c r="M24" s="105" t="s">
        <v>258</v>
      </c>
      <c r="N24" s="105"/>
      <c r="O24" s="105">
        <v>43</v>
      </c>
      <c r="P24" s="105" t="s">
        <v>133</v>
      </c>
      <c r="Q24" s="110"/>
      <c r="R24" s="110"/>
      <c r="S24" s="110"/>
      <c r="T24" s="113"/>
      <c r="U24" s="114"/>
      <c r="V24" s="114"/>
      <c r="W24" s="114"/>
      <c r="X24" s="114"/>
      <c r="Y24" s="114"/>
      <c r="Z24" s="114"/>
      <c r="AA24" s="115"/>
    </row>
    <row r="25" spans="1:27" s="2" customFormat="1" ht="57.75" customHeight="1" x14ac:dyDescent="0.2">
      <c r="A25" s="113">
        <v>20</v>
      </c>
      <c r="B25" s="114" t="s">
        <v>98</v>
      </c>
      <c r="C25" s="105">
        <v>2230842</v>
      </c>
      <c r="D25" s="105" t="s">
        <v>259</v>
      </c>
      <c r="E25" s="105" t="s">
        <v>260</v>
      </c>
      <c r="F25" s="105" t="s">
        <v>262</v>
      </c>
      <c r="G25" s="134" t="s">
        <v>261</v>
      </c>
      <c r="H25" s="105" t="s">
        <v>263</v>
      </c>
      <c r="I25" s="105" t="s">
        <v>102</v>
      </c>
      <c r="J25" s="105" t="s">
        <v>119</v>
      </c>
      <c r="K25" s="105" t="s">
        <v>264</v>
      </c>
      <c r="L25" s="105"/>
      <c r="M25" s="105" t="s">
        <v>265</v>
      </c>
      <c r="N25" s="105"/>
      <c r="O25" s="105">
        <v>25</v>
      </c>
      <c r="P25" s="105" t="s">
        <v>133</v>
      </c>
      <c r="Q25" s="110">
        <v>1</v>
      </c>
      <c r="R25" s="110"/>
      <c r="S25" s="110"/>
      <c r="T25" s="113"/>
      <c r="U25" s="114"/>
      <c r="V25" s="114"/>
      <c r="W25" s="114"/>
      <c r="X25" s="114"/>
      <c r="Y25" s="114"/>
      <c r="Z25" s="114"/>
      <c r="AA25" s="115"/>
    </row>
    <row r="26" spans="1:27" ht="57.75" customHeight="1" x14ac:dyDescent="0.3">
      <c r="A26" s="113">
        <v>21</v>
      </c>
      <c r="B26" s="119" t="s">
        <v>98</v>
      </c>
      <c r="C26" s="120">
        <v>92530926</v>
      </c>
      <c r="D26" s="120" t="s">
        <v>266</v>
      </c>
      <c r="E26" s="121" t="s">
        <v>267</v>
      </c>
      <c r="F26" s="139" t="s">
        <v>268</v>
      </c>
      <c r="G26" s="144" t="s">
        <v>269</v>
      </c>
      <c r="H26" s="139" t="s">
        <v>270</v>
      </c>
      <c r="I26" s="139" t="s">
        <v>230</v>
      </c>
      <c r="J26" s="121" t="s">
        <v>231</v>
      </c>
      <c r="K26" s="139" t="s">
        <v>271</v>
      </c>
      <c r="L26" s="119"/>
      <c r="M26" s="139" t="s">
        <v>272</v>
      </c>
      <c r="N26" s="119"/>
      <c r="O26" s="139">
        <v>40</v>
      </c>
      <c r="P26" s="119" t="s">
        <v>123</v>
      </c>
      <c r="Q26" s="122"/>
      <c r="R26" s="122"/>
      <c r="S26" s="122"/>
      <c r="T26" s="123"/>
      <c r="U26" s="119"/>
      <c r="V26" s="119"/>
      <c r="W26" s="119"/>
      <c r="X26" s="119"/>
      <c r="Y26" s="119"/>
      <c r="Z26" s="119"/>
      <c r="AA26" s="124"/>
    </row>
    <row r="27" spans="1:27" ht="57.75" customHeight="1" x14ac:dyDescent="0.3">
      <c r="A27" s="113">
        <v>22</v>
      </c>
      <c r="B27" s="119" t="s">
        <v>98</v>
      </c>
      <c r="C27" s="120">
        <v>4472784</v>
      </c>
      <c r="D27" s="120" t="s">
        <v>273</v>
      </c>
      <c r="E27" s="121" t="s">
        <v>274</v>
      </c>
      <c r="F27" s="139" t="s">
        <v>275</v>
      </c>
      <c r="G27" s="144" t="s">
        <v>276</v>
      </c>
      <c r="H27" s="139" t="s">
        <v>277</v>
      </c>
      <c r="I27" s="139" t="s">
        <v>278</v>
      </c>
      <c r="J27" s="121"/>
      <c r="K27" s="139" t="s">
        <v>279</v>
      </c>
      <c r="L27" s="119"/>
      <c r="M27" s="139" t="s">
        <v>280</v>
      </c>
      <c r="N27" s="139" t="s">
        <v>281</v>
      </c>
      <c r="O27" s="121">
        <v>363</v>
      </c>
      <c r="P27" s="119" t="s">
        <v>123</v>
      </c>
      <c r="Q27" s="122"/>
      <c r="R27" s="122"/>
      <c r="S27" s="122"/>
      <c r="T27" s="123"/>
      <c r="U27" s="119"/>
      <c r="V27" s="119"/>
      <c r="W27" s="119"/>
      <c r="X27" s="119"/>
      <c r="Y27" s="119"/>
      <c r="Z27" s="119"/>
      <c r="AA27" s="124"/>
    </row>
    <row r="28" spans="1:27" ht="57.75" customHeight="1" x14ac:dyDescent="0.3">
      <c r="A28" s="113">
        <v>23</v>
      </c>
      <c r="B28" s="119" t="s">
        <v>98</v>
      </c>
      <c r="C28" s="120">
        <v>17652945</v>
      </c>
      <c r="D28" s="120" t="s">
        <v>282</v>
      </c>
      <c r="E28" s="121" t="s">
        <v>283</v>
      </c>
      <c r="F28" s="139" t="s">
        <v>284</v>
      </c>
      <c r="G28" s="144" t="s">
        <v>285</v>
      </c>
      <c r="H28" s="139" t="s">
        <v>286</v>
      </c>
      <c r="I28" s="139" t="s">
        <v>287</v>
      </c>
      <c r="J28" s="121" t="s">
        <v>288</v>
      </c>
      <c r="K28" s="139" t="s">
        <v>289</v>
      </c>
      <c r="L28" s="119"/>
      <c r="M28" s="139" t="s">
        <v>290</v>
      </c>
      <c r="N28" s="119"/>
      <c r="O28" s="139">
        <v>24</v>
      </c>
      <c r="P28" s="119" t="s">
        <v>133</v>
      </c>
      <c r="Q28" s="122">
        <v>1</v>
      </c>
      <c r="R28" s="122"/>
      <c r="S28" s="122"/>
      <c r="T28" s="123"/>
      <c r="U28" s="119"/>
      <c r="V28" s="119"/>
      <c r="W28" s="119"/>
      <c r="X28" s="119"/>
      <c r="Y28" s="119"/>
      <c r="Z28" s="119"/>
      <c r="AA28" s="124"/>
    </row>
    <row r="29" spans="1:27" ht="165" x14ac:dyDescent="0.3">
      <c r="A29" s="113">
        <v>24</v>
      </c>
      <c r="B29" s="119" t="s">
        <v>98</v>
      </c>
      <c r="C29" s="120">
        <v>60321233</v>
      </c>
      <c r="D29" s="120" t="s">
        <v>291</v>
      </c>
      <c r="E29" s="121" t="s">
        <v>292</v>
      </c>
      <c r="F29" s="121">
        <v>3219285482</v>
      </c>
      <c r="G29" s="144" t="s">
        <v>293</v>
      </c>
      <c r="H29" s="139" t="s">
        <v>294</v>
      </c>
      <c r="I29" s="139" t="s">
        <v>102</v>
      </c>
      <c r="J29" s="121" t="s">
        <v>119</v>
      </c>
      <c r="K29" s="139" t="s">
        <v>295</v>
      </c>
      <c r="L29" s="119"/>
      <c r="M29" s="139" t="s">
        <v>296</v>
      </c>
      <c r="N29" s="139" t="s">
        <v>297</v>
      </c>
      <c r="O29" s="119">
        <v>201</v>
      </c>
      <c r="P29" s="119" t="s">
        <v>133</v>
      </c>
      <c r="Q29" s="122"/>
      <c r="R29" s="122"/>
      <c r="S29" s="122"/>
      <c r="T29" s="123"/>
      <c r="U29" s="119"/>
      <c r="V29" s="119"/>
      <c r="W29" s="119"/>
      <c r="X29" s="119"/>
      <c r="Y29" s="119"/>
      <c r="Z29" s="119"/>
      <c r="AA29" s="124"/>
    </row>
    <row r="30" spans="1:27" ht="82.5" x14ac:dyDescent="0.3">
      <c r="A30" s="113">
        <v>25</v>
      </c>
      <c r="B30" s="119" t="s">
        <v>98</v>
      </c>
      <c r="C30" s="120">
        <v>16696484</v>
      </c>
      <c r="D30" s="120" t="s">
        <v>298</v>
      </c>
      <c r="E30" s="121" t="s">
        <v>299</v>
      </c>
      <c r="F30" s="121" t="s">
        <v>300</v>
      </c>
      <c r="G30" s="144" t="s">
        <v>301</v>
      </c>
      <c r="H30" s="139" t="s">
        <v>302</v>
      </c>
      <c r="I30" s="139" t="s">
        <v>303</v>
      </c>
      <c r="J30" s="121" t="s">
        <v>160</v>
      </c>
      <c r="K30" s="119" t="s">
        <v>304</v>
      </c>
      <c r="L30" s="119" t="s">
        <v>99</v>
      </c>
      <c r="M30" s="145" t="s">
        <v>305</v>
      </c>
      <c r="N30" s="119" t="s">
        <v>99</v>
      </c>
      <c r="O30" s="119">
        <v>15</v>
      </c>
      <c r="P30" s="119" t="s">
        <v>159</v>
      </c>
      <c r="Q30" s="122">
        <v>0</v>
      </c>
      <c r="R30" s="122">
        <v>0</v>
      </c>
      <c r="S30" s="122"/>
      <c r="T30" s="123"/>
      <c r="U30" s="119"/>
      <c r="V30" s="119"/>
      <c r="W30" s="119"/>
      <c r="X30" s="119"/>
      <c r="Y30" s="119"/>
      <c r="Z30" s="119"/>
      <c r="AA30" s="124"/>
    </row>
    <row r="31" spans="1:27" ht="57.75" customHeight="1" x14ac:dyDescent="0.3">
      <c r="A31" s="113">
        <v>26</v>
      </c>
      <c r="B31" s="119" t="s">
        <v>98</v>
      </c>
      <c r="C31" s="120">
        <v>1069717282</v>
      </c>
      <c r="D31" s="120" t="s">
        <v>306</v>
      </c>
      <c r="E31" s="146" t="s">
        <v>307</v>
      </c>
      <c r="F31" s="121" t="s">
        <v>99</v>
      </c>
      <c r="G31" s="144" t="s">
        <v>308</v>
      </c>
      <c r="H31" s="139" t="s">
        <v>309</v>
      </c>
      <c r="I31" s="139" t="s">
        <v>239</v>
      </c>
      <c r="J31" s="121" t="s">
        <v>168</v>
      </c>
      <c r="K31" s="145" t="s">
        <v>310</v>
      </c>
      <c r="L31" s="145" t="s">
        <v>311</v>
      </c>
      <c r="M31" s="145" t="s">
        <v>312</v>
      </c>
      <c r="N31" s="119" t="s">
        <v>99</v>
      </c>
      <c r="O31" s="119">
        <v>27</v>
      </c>
      <c r="P31" s="119" t="s">
        <v>159</v>
      </c>
      <c r="Q31" s="122">
        <v>0</v>
      </c>
      <c r="R31" s="122">
        <v>0</v>
      </c>
      <c r="S31" s="122"/>
      <c r="T31" s="123"/>
      <c r="U31" s="119"/>
      <c r="V31" s="119"/>
      <c r="W31" s="119"/>
      <c r="X31" s="119"/>
      <c r="Y31" s="119"/>
      <c r="Z31" s="119"/>
      <c r="AA31" s="124"/>
    </row>
    <row r="32" spans="1:27" ht="57.75" customHeight="1" x14ac:dyDescent="0.3">
      <c r="A32" s="113">
        <v>27</v>
      </c>
      <c r="B32" s="119" t="s">
        <v>98</v>
      </c>
      <c r="C32" s="120">
        <v>16076400</v>
      </c>
      <c r="D32" s="120" t="s">
        <v>313</v>
      </c>
      <c r="E32" s="121" t="s">
        <v>314</v>
      </c>
      <c r="F32" s="121">
        <v>1839031764</v>
      </c>
      <c r="G32" s="144" t="s">
        <v>315</v>
      </c>
      <c r="H32" s="139" t="s">
        <v>316</v>
      </c>
      <c r="I32" s="139" t="s">
        <v>317</v>
      </c>
      <c r="J32" s="121" t="s">
        <v>318</v>
      </c>
      <c r="K32" s="145" t="s">
        <v>319</v>
      </c>
      <c r="L32" s="119" t="s">
        <v>99</v>
      </c>
      <c r="M32" s="119" t="s">
        <v>99</v>
      </c>
      <c r="N32" s="145" t="s">
        <v>320</v>
      </c>
      <c r="O32" s="119">
        <v>75</v>
      </c>
      <c r="P32" s="119" t="s">
        <v>159</v>
      </c>
      <c r="Q32" s="122">
        <v>0</v>
      </c>
      <c r="R32" s="122">
        <v>0</v>
      </c>
      <c r="S32" s="122"/>
      <c r="T32" s="123"/>
      <c r="U32" s="119"/>
      <c r="V32" s="119"/>
      <c r="W32" s="119"/>
      <c r="X32" s="119"/>
      <c r="Y32" s="119"/>
      <c r="Z32" s="119"/>
      <c r="AA32" s="124"/>
    </row>
    <row r="33" spans="1:27" ht="57.75" customHeight="1" x14ac:dyDescent="0.3">
      <c r="A33" s="113">
        <v>28</v>
      </c>
      <c r="B33" s="119"/>
      <c r="C33" s="120"/>
      <c r="D33" s="120"/>
      <c r="E33" s="121"/>
      <c r="F33" s="121"/>
      <c r="G33" s="121"/>
      <c r="H33" s="139"/>
      <c r="I33" s="139"/>
      <c r="J33" s="121"/>
      <c r="K33" s="119"/>
      <c r="L33" s="119"/>
      <c r="M33" s="119"/>
      <c r="N33" s="119"/>
      <c r="O33" s="119"/>
      <c r="P33" s="119"/>
      <c r="Q33" s="122"/>
      <c r="R33" s="122"/>
      <c r="S33" s="122"/>
      <c r="T33" s="123"/>
      <c r="U33" s="119"/>
      <c r="V33" s="119"/>
      <c r="W33" s="119"/>
      <c r="X33" s="119"/>
      <c r="Y33" s="119"/>
      <c r="Z33" s="119"/>
      <c r="AA33" s="124"/>
    </row>
    <row r="34" spans="1:27" ht="57.75" customHeight="1" x14ac:dyDescent="0.3">
      <c r="A34" s="113">
        <v>29</v>
      </c>
      <c r="B34" s="119"/>
      <c r="C34" s="120"/>
      <c r="D34" s="120"/>
      <c r="E34" s="121"/>
      <c r="F34" s="121"/>
      <c r="G34" s="121"/>
      <c r="H34" s="139"/>
      <c r="I34" s="139"/>
      <c r="J34" s="121"/>
      <c r="K34" s="119"/>
      <c r="L34" s="119"/>
      <c r="M34" s="119"/>
      <c r="N34" s="119"/>
      <c r="O34" s="119"/>
      <c r="P34" s="119"/>
      <c r="Q34" s="122"/>
      <c r="R34" s="122"/>
      <c r="S34" s="122"/>
      <c r="T34" s="123"/>
      <c r="U34" s="119"/>
      <c r="V34" s="119"/>
      <c r="W34" s="119"/>
      <c r="X34" s="119"/>
      <c r="Y34" s="119"/>
      <c r="Z34" s="119"/>
      <c r="AA34" s="124"/>
    </row>
    <row r="35" spans="1:27" ht="57.75" customHeight="1" x14ac:dyDescent="0.3">
      <c r="A35" s="113">
        <v>30</v>
      </c>
      <c r="B35" s="119"/>
      <c r="C35" s="120"/>
      <c r="D35" s="120"/>
      <c r="E35" s="121"/>
      <c r="F35" s="121"/>
      <c r="G35" s="121"/>
      <c r="H35" s="139"/>
      <c r="I35" s="139"/>
      <c r="J35" s="121"/>
      <c r="K35" s="119"/>
      <c r="L35" s="119"/>
      <c r="M35" s="119"/>
      <c r="N35" s="119"/>
      <c r="O35" s="119"/>
      <c r="P35" s="119"/>
      <c r="Q35" s="122"/>
      <c r="R35" s="122"/>
      <c r="S35" s="122"/>
      <c r="T35" s="123"/>
      <c r="U35" s="119"/>
      <c r="V35" s="119"/>
      <c r="W35" s="119"/>
      <c r="X35" s="119"/>
      <c r="Y35" s="119"/>
      <c r="Z35" s="119"/>
      <c r="AA35" s="124"/>
    </row>
    <row r="36" spans="1:27" ht="57.75" customHeight="1" x14ac:dyDescent="0.3">
      <c r="A36" s="113">
        <v>31</v>
      </c>
      <c r="B36" s="119"/>
      <c r="C36" s="120"/>
      <c r="D36" s="120"/>
      <c r="E36" s="121"/>
      <c r="F36" s="121"/>
      <c r="G36" s="121"/>
      <c r="H36" s="139"/>
      <c r="I36" s="139"/>
      <c r="J36" s="121"/>
      <c r="K36" s="119"/>
      <c r="L36" s="119"/>
      <c r="M36" s="119"/>
      <c r="N36" s="119"/>
      <c r="O36" s="119"/>
      <c r="P36" s="119"/>
      <c r="Q36" s="122"/>
      <c r="R36" s="122"/>
      <c r="S36" s="122"/>
      <c r="T36" s="123"/>
      <c r="U36" s="119"/>
      <c r="V36" s="119"/>
      <c r="W36" s="119"/>
      <c r="X36" s="119"/>
      <c r="Y36" s="119"/>
      <c r="Z36" s="119"/>
      <c r="AA36" s="124"/>
    </row>
    <row r="37" spans="1:27" ht="57.75" customHeight="1" x14ac:dyDescent="0.3">
      <c r="A37" s="113">
        <v>32</v>
      </c>
      <c r="B37" s="119"/>
      <c r="C37" s="120"/>
      <c r="D37" s="120"/>
      <c r="E37" s="121"/>
      <c r="F37" s="121"/>
      <c r="G37" s="121"/>
      <c r="H37" s="139"/>
      <c r="I37" s="139"/>
      <c r="J37" s="121"/>
      <c r="K37" s="119"/>
      <c r="L37" s="119"/>
      <c r="M37" s="119"/>
      <c r="N37" s="119"/>
      <c r="O37" s="119"/>
      <c r="P37" s="119"/>
      <c r="Q37" s="122"/>
      <c r="R37" s="122"/>
      <c r="S37" s="122"/>
      <c r="T37" s="123"/>
      <c r="U37" s="119"/>
      <c r="V37" s="119"/>
      <c r="W37" s="119"/>
      <c r="X37" s="119"/>
      <c r="Y37" s="119"/>
      <c r="Z37" s="119"/>
      <c r="AA37" s="124"/>
    </row>
    <row r="38" spans="1:27" ht="57.75" customHeight="1" x14ac:dyDescent="0.3">
      <c r="A38" s="113">
        <v>33</v>
      </c>
      <c r="B38" s="119"/>
      <c r="C38" s="120"/>
      <c r="D38" s="120"/>
      <c r="E38" s="121"/>
      <c r="F38" s="121"/>
      <c r="G38" s="121"/>
      <c r="H38" s="139"/>
      <c r="I38" s="139"/>
      <c r="J38" s="121"/>
      <c r="K38" s="119"/>
      <c r="L38" s="119"/>
      <c r="M38" s="119"/>
      <c r="N38" s="119"/>
      <c r="O38" s="119"/>
      <c r="P38" s="119"/>
      <c r="Q38" s="122"/>
      <c r="R38" s="122"/>
      <c r="S38" s="122"/>
      <c r="T38" s="123"/>
      <c r="U38" s="119"/>
      <c r="V38" s="119"/>
      <c r="W38" s="119"/>
      <c r="X38" s="119"/>
      <c r="Y38" s="119"/>
      <c r="Z38" s="119"/>
      <c r="AA38" s="124"/>
    </row>
    <row r="39" spans="1:27" ht="57.75" customHeight="1" x14ac:dyDescent="0.3">
      <c r="A39" s="113">
        <v>34</v>
      </c>
      <c r="B39" s="119"/>
      <c r="C39" s="120"/>
      <c r="D39" s="120"/>
      <c r="E39" s="121"/>
      <c r="F39" s="121"/>
      <c r="G39" s="121"/>
      <c r="H39" s="139"/>
      <c r="I39" s="139"/>
      <c r="J39" s="121"/>
      <c r="K39" s="119"/>
      <c r="L39" s="119"/>
      <c r="M39" s="119"/>
      <c r="N39" s="119"/>
      <c r="O39" s="119"/>
      <c r="P39" s="119"/>
      <c r="Q39" s="122"/>
      <c r="R39" s="122"/>
      <c r="S39" s="122"/>
      <c r="T39" s="123"/>
      <c r="U39" s="119"/>
      <c r="V39" s="119"/>
      <c r="W39" s="119"/>
      <c r="X39" s="119"/>
      <c r="Y39" s="119"/>
      <c r="Z39" s="119"/>
      <c r="AA39" s="124"/>
    </row>
    <row r="40" spans="1:27" ht="57.75" customHeight="1" x14ac:dyDescent="0.3">
      <c r="A40" s="113">
        <v>35</v>
      </c>
      <c r="B40" s="119"/>
      <c r="C40" s="120"/>
      <c r="D40" s="120"/>
      <c r="E40" s="121"/>
      <c r="F40" s="121"/>
      <c r="G40" s="121"/>
      <c r="H40" s="139"/>
      <c r="I40" s="139"/>
      <c r="J40" s="121"/>
      <c r="K40" s="119"/>
      <c r="L40" s="119"/>
      <c r="M40" s="119"/>
      <c r="N40" s="119"/>
      <c r="O40" s="119"/>
      <c r="P40" s="119"/>
      <c r="Q40" s="122"/>
      <c r="R40" s="122"/>
      <c r="S40" s="122"/>
      <c r="T40" s="123"/>
      <c r="U40" s="119"/>
      <c r="V40" s="119"/>
      <c r="W40" s="119"/>
      <c r="X40" s="119"/>
      <c r="Y40" s="119"/>
      <c r="Z40" s="119"/>
      <c r="AA40" s="124"/>
    </row>
    <row r="41" spans="1:27" ht="57.75" customHeight="1" x14ac:dyDescent="0.3">
      <c r="A41" s="113">
        <v>36</v>
      </c>
      <c r="B41" s="119"/>
      <c r="C41" s="120"/>
      <c r="D41" s="120"/>
      <c r="E41" s="121"/>
      <c r="F41" s="121"/>
      <c r="G41" s="121"/>
      <c r="H41" s="139"/>
      <c r="I41" s="139"/>
      <c r="J41" s="121"/>
      <c r="K41" s="119"/>
      <c r="L41" s="119"/>
      <c r="M41" s="119"/>
      <c r="N41" s="119"/>
      <c r="O41" s="119"/>
      <c r="P41" s="119"/>
      <c r="Q41" s="122"/>
      <c r="R41" s="122"/>
      <c r="S41" s="122"/>
      <c r="T41" s="123"/>
      <c r="U41" s="119"/>
      <c r="V41" s="119"/>
      <c r="W41" s="119"/>
      <c r="X41" s="119"/>
      <c r="Y41" s="119"/>
      <c r="Z41" s="119"/>
      <c r="AA41" s="124"/>
    </row>
    <row r="42" spans="1:27" ht="57.75" customHeight="1" x14ac:dyDescent="0.3">
      <c r="A42" s="113">
        <v>37</v>
      </c>
      <c r="B42" s="119"/>
      <c r="C42" s="120"/>
      <c r="D42" s="120"/>
      <c r="E42" s="121"/>
      <c r="F42" s="121"/>
      <c r="G42" s="121"/>
      <c r="H42" s="139"/>
      <c r="I42" s="139"/>
      <c r="J42" s="121"/>
      <c r="K42" s="119"/>
      <c r="L42" s="119"/>
      <c r="M42" s="119"/>
      <c r="N42" s="119"/>
      <c r="O42" s="119"/>
      <c r="P42" s="119"/>
      <c r="Q42" s="122"/>
      <c r="R42" s="122"/>
      <c r="S42" s="122"/>
      <c r="T42" s="123"/>
      <c r="U42" s="119"/>
      <c r="V42" s="119"/>
      <c r="W42" s="119"/>
      <c r="X42" s="119"/>
      <c r="Y42" s="119"/>
      <c r="Z42" s="119"/>
      <c r="AA42" s="124"/>
    </row>
    <row r="43" spans="1:27" ht="57.75" customHeight="1" x14ac:dyDescent="0.3">
      <c r="A43" s="113">
        <v>38</v>
      </c>
      <c r="B43" s="119"/>
      <c r="C43" s="120"/>
      <c r="D43" s="120"/>
      <c r="E43" s="121"/>
      <c r="F43" s="121"/>
      <c r="G43" s="121"/>
      <c r="H43" s="139"/>
      <c r="I43" s="139"/>
      <c r="J43" s="121"/>
      <c r="K43" s="119"/>
      <c r="L43" s="119"/>
      <c r="M43" s="119"/>
      <c r="N43" s="119"/>
      <c r="O43" s="119"/>
      <c r="P43" s="119"/>
      <c r="Q43" s="122"/>
      <c r="R43" s="122"/>
      <c r="S43" s="122"/>
      <c r="T43" s="123"/>
      <c r="U43" s="119"/>
      <c r="V43" s="119"/>
      <c r="W43" s="119"/>
      <c r="X43" s="119"/>
      <c r="Y43" s="119"/>
      <c r="Z43" s="119"/>
      <c r="AA43" s="124"/>
    </row>
    <row r="44" spans="1:27" ht="57.75" customHeight="1" x14ac:dyDescent="0.3">
      <c r="A44" s="113">
        <v>39</v>
      </c>
      <c r="B44" s="119"/>
      <c r="C44" s="120"/>
      <c r="D44" s="120"/>
      <c r="E44" s="121"/>
      <c r="F44" s="121"/>
      <c r="G44" s="121"/>
      <c r="H44" s="139"/>
      <c r="I44" s="139"/>
      <c r="J44" s="121"/>
      <c r="K44" s="119"/>
      <c r="L44" s="119"/>
      <c r="M44" s="119"/>
      <c r="N44" s="119"/>
      <c r="O44" s="119"/>
      <c r="P44" s="119"/>
      <c r="Q44" s="122"/>
      <c r="R44" s="122"/>
      <c r="S44" s="122"/>
      <c r="T44" s="123"/>
      <c r="U44" s="119"/>
      <c r="V44" s="119"/>
      <c r="W44" s="119"/>
      <c r="X44" s="119"/>
      <c r="Y44" s="119"/>
      <c r="Z44" s="119"/>
      <c r="AA44" s="124"/>
    </row>
    <row r="45" spans="1:27" ht="57.75" customHeight="1" x14ac:dyDescent="0.3">
      <c r="A45" s="113">
        <v>40</v>
      </c>
      <c r="B45" s="119"/>
      <c r="C45" s="120"/>
      <c r="D45" s="120"/>
      <c r="E45" s="121"/>
      <c r="F45" s="121"/>
      <c r="G45" s="121"/>
      <c r="H45" s="139"/>
      <c r="I45" s="139"/>
      <c r="J45" s="121"/>
      <c r="K45" s="119"/>
      <c r="L45" s="119"/>
      <c r="M45" s="119"/>
      <c r="N45" s="119"/>
      <c r="O45" s="119"/>
      <c r="P45" s="119"/>
      <c r="Q45" s="122"/>
      <c r="R45" s="122"/>
      <c r="S45" s="122"/>
      <c r="T45" s="123"/>
      <c r="U45" s="119"/>
      <c r="V45" s="119"/>
      <c r="W45" s="119"/>
      <c r="X45" s="119"/>
      <c r="Y45" s="119"/>
      <c r="Z45" s="119"/>
      <c r="AA45" s="124"/>
    </row>
    <row r="46" spans="1:27" ht="57.75" customHeight="1" x14ac:dyDescent="0.3">
      <c r="A46" s="113">
        <v>41</v>
      </c>
      <c r="B46" s="119"/>
      <c r="C46" s="120"/>
      <c r="D46" s="120"/>
      <c r="E46" s="121"/>
      <c r="F46" s="121"/>
      <c r="G46" s="121"/>
      <c r="H46" s="139"/>
      <c r="I46" s="139"/>
      <c r="J46" s="121"/>
      <c r="K46" s="119"/>
      <c r="L46" s="119"/>
      <c r="M46" s="119"/>
      <c r="N46" s="119"/>
      <c r="O46" s="119"/>
      <c r="P46" s="119"/>
      <c r="Q46" s="122"/>
      <c r="R46" s="122"/>
      <c r="S46" s="122"/>
      <c r="T46" s="123"/>
      <c r="U46" s="119"/>
      <c r="V46" s="119"/>
      <c r="W46" s="119"/>
      <c r="X46" s="119"/>
      <c r="Y46" s="119"/>
      <c r="Z46" s="119"/>
      <c r="AA46" s="124"/>
    </row>
    <row r="47" spans="1:27" ht="57.75" customHeight="1" x14ac:dyDescent="0.3">
      <c r="A47" s="113">
        <v>42</v>
      </c>
      <c r="B47" s="119"/>
      <c r="C47" s="120"/>
      <c r="D47" s="120"/>
      <c r="E47" s="121"/>
      <c r="F47" s="121"/>
      <c r="G47" s="121"/>
      <c r="H47" s="139"/>
      <c r="I47" s="139"/>
      <c r="J47" s="121"/>
      <c r="K47" s="119"/>
      <c r="L47" s="119"/>
      <c r="M47" s="119"/>
      <c r="N47" s="119"/>
      <c r="O47" s="119"/>
      <c r="P47" s="119"/>
      <c r="Q47" s="122"/>
      <c r="R47" s="122"/>
      <c r="S47" s="122"/>
      <c r="T47" s="123"/>
      <c r="U47" s="119"/>
      <c r="V47" s="119"/>
      <c r="W47" s="119"/>
      <c r="X47" s="119"/>
      <c r="Y47" s="119"/>
      <c r="Z47" s="119"/>
      <c r="AA47" s="124"/>
    </row>
    <row r="48" spans="1:27" ht="57.75" customHeight="1" x14ac:dyDescent="0.3">
      <c r="A48" s="113">
        <v>43</v>
      </c>
      <c r="B48" s="119"/>
      <c r="C48" s="120"/>
      <c r="D48" s="120"/>
      <c r="E48" s="121"/>
      <c r="F48" s="121"/>
      <c r="G48" s="121"/>
      <c r="H48" s="139"/>
      <c r="I48" s="139"/>
      <c r="J48" s="121"/>
      <c r="K48" s="119"/>
      <c r="L48" s="119"/>
      <c r="M48" s="119"/>
      <c r="N48" s="119"/>
      <c r="O48" s="119"/>
      <c r="P48" s="119"/>
      <c r="Q48" s="122"/>
      <c r="R48" s="122"/>
      <c r="S48" s="122"/>
      <c r="T48" s="123"/>
      <c r="U48" s="119"/>
      <c r="V48" s="119"/>
      <c r="W48" s="119"/>
      <c r="X48" s="119"/>
      <c r="Y48" s="119"/>
      <c r="Z48" s="119"/>
      <c r="AA48" s="124"/>
    </row>
    <row r="49" spans="1:27" ht="57.75" customHeight="1" x14ac:dyDescent="0.3">
      <c r="A49" s="113">
        <v>44</v>
      </c>
      <c r="B49" s="119"/>
      <c r="C49" s="120"/>
      <c r="D49" s="120"/>
      <c r="E49" s="121"/>
      <c r="F49" s="121"/>
      <c r="G49" s="121"/>
      <c r="H49" s="139"/>
      <c r="I49" s="139"/>
      <c r="J49" s="121"/>
      <c r="K49" s="119"/>
      <c r="L49" s="119"/>
      <c r="M49" s="119"/>
      <c r="N49" s="119"/>
      <c r="O49" s="119"/>
      <c r="P49" s="119"/>
      <c r="Q49" s="122"/>
      <c r="R49" s="122"/>
      <c r="S49" s="122"/>
      <c r="T49" s="123"/>
      <c r="U49" s="119"/>
      <c r="V49" s="119"/>
      <c r="W49" s="119"/>
      <c r="X49" s="119"/>
      <c r="Y49" s="119"/>
      <c r="Z49" s="119"/>
      <c r="AA49" s="124"/>
    </row>
    <row r="50" spans="1:27" ht="57.75" customHeight="1" x14ac:dyDescent="0.3">
      <c r="A50" s="113">
        <v>45</v>
      </c>
      <c r="B50" s="119"/>
      <c r="C50" s="120"/>
      <c r="D50" s="120"/>
      <c r="E50" s="121"/>
      <c r="F50" s="121"/>
      <c r="G50" s="121"/>
      <c r="H50" s="139"/>
      <c r="I50" s="139"/>
      <c r="J50" s="121"/>
      <c r="K50" s="119"/>
      <c r="L50" s="119"/>
      <c r="M50" s="119"/>
      <c r="N50" s="119"/>
      <c r="O50" s="119"/>
      <c r="P50" s="119"/>
      <c r="Q50" s="122"/>
      <c r="R50" s="122"/>
      <c r="S50" s="122"/>
      <c r="T50" s="123"/>
      <c r="U50" s="119"/>
      <c r="V50" s="119"/>
      <c r="W50" s="119"/>
      <c r="X50" s="119"/>
      <c r="Y50" s="119"/>
      <c r="Z50" s="119"/>
      <c r="AA50" s="124"/>
    </row>
    <row r="51" spans="1:27" ht="57.75" customHeight="1" x14ac:dyDescent="0.3">
      <c r="A51" s="113">
        <v>46</v>
      </c>
      <c r="B51" s="119"/>
      <c r="C51" s="120"/>
      <c r="D51" s="120"/>
      <c r="E51" s="121"/>
      <c r="F51" s="121"/>
      <c r="G51" s="121"/>
      <c r="H51" s="139"/>
      <c r="I51" s="139"/>
      <c r="J51" s="121"/>
      <c r="K51" s="119"/>
      <c r="L51" s="119"/>
      <c r="M51" s="119"/>
      <c r="N51" s="119"/>
      <c r="O51" s="119"/>
      <c r="P51" s="119"/>
      <c r="Q51" s="122"/>
      <c r="R51" s="122"/>
      <c r="S51" s="122"/>
      <c r="T51" s="123"/>
      <c r="U51" s="119"/>
      <c r="V51" s="119"/>
      <c r="W51" s="119"/>
      <c r="X51" s="119"/>
      <c r="Y51" s="119"/>
      <c r="Z51" s="119"/>
      <c r="AA51" s="124"/>
    </row>
    <row r="52" spans="1:27" ht="57.75" customHeight="1" x14ac:dyDescent="0.3">
      <c r="A52" s="113">
        <v>47</v>
      </c>
      <c r="B52" s="119"/>
      <c r="C52" s="120"/>
      <c r="D52" s="120"/>
      <c r="E52" s="121"/>
      <c r="F52" s="121"/>
      <c r="G52" s="121"/>
      <c r="H52" s="139"/>
      <c r="I52" s="139"/>
      <c r="J52" s="121"/>
      <c r="K52" s="119"/>
      <c r="L52" s="119"/>
      <c r="M52" s="119"/>
      <c r="N52" s="119"/>
      <c r="O52" s="119"/>
      <c r="P52" s="119"/>
      <c r="Q52" s="122"/>
      <c r="R52" s="122"/>
      <c r="S52" s="122"/>
      <c r="T52" s="123"/>
      <c r="U52" s="119"/>
      <c r="V52" s="119"/>
      <c r="W52" s="119"/>
      <c r="X52" s="119"/>
      <c r="Y52" s="119"/>
      <c r="Z52" s="119"/>
      <c r="AA52" s="124"/>
    </row>
    <row r="53" spans="1:27" ht="57.75" customHeight="1" x14ac:dyDescent="0.3">
      <c r="A53" s="113">
        <v>48</v>
      </c>
      <c r="B53" s="119"/>
      <c r="C53" s="120"/>
      <c r="D53" s="120"/>
      <c r="E53" s="121"/>
      <c r="F53" s="121"/>
      <c r="G53" s="121"/>
      <c r="H53" s="139"/>
      <c r="I53" s="139"/>
      <c r="J53" s="121"/>
      <c r="K53" s="119"/>
      <c r="L53" s="119"/>
      <c r="M53" s="119"/>
      <c r="N53" s="119"/>
      <c r="O53" s="119"/>
      <c r="P53" s="119"/>
      <c r="Q53" s="122"/>
      <c r="R53" s="122"/>
      <c r="S53" s="122"/>
      <c r="T53" s="123"/>
      <c r="U53" s="119"/>
      <c r="V53" s="119"/>
      <c r="W53" s="119"/>
      <c r="X53" s="119"/>
      <c r="Y53" s="119"/>
      <c r="Z53" s="119"/>
      <c r="AA53" s="124"/>
    </row>
    <row r="54" spans="1:27" ht="57.75" customHeight="1" x14ac:dyDescent="0.3">
      <c r="A54" s="113">
        <v>49</v>
      </c>
      <c r="B54" s="119"/>
      <c r="C54" s="120"/>
      <c r="D54" s="120"/>
      <c r="E54" s="121"/>
      <c r="F54" s="121"/>
      <c r="G54" s="121"/>
      <c r="H54" s="139"/>
      <c r="I54" s="139"/>
      <c r="J54" s="121"/>
      <c r="K54" s="119"/>
      <c r="L54" s="119"/>
      <c r="M54" s="119"/>
      <c r="N54" s="119"/>
      <c r="O54" s="119"/>
      <c r="P54" s="119"/>
      <c r="Q54" s="122"/>
      <c r="R54" s="122"/>
      <c r="S54" s="122"/>
      <c r="T54" s="123"/>
      <c r="U54" s="119"/>
      <c r="V54" s="119"/>
      <c r="W54" s="119"/>
      <c r="X54" s="119"/>
      <c r="Y54" s="119"/>
      <c r="Z54" s="119"/>
      <c r="AA54" s="124"/>
    </row>
    <row r="55" spans="1:27" ht="17.25" thickBot="1" x14ac:dyDescent="0.35">
      <c r="A55" s="125">
        <v>50</v>
      </c>
      <c r="B55" s="126"/>
      <c r="C55" s="127"/>
      <c r="D55" s="127"/>
      <c r="E55" s="128"/>
      <c r="F55" s="128"/>
      <c r="G55" s="128"/>
      <c r="H55" s="140"/>
      <c r="I55" s="140"/>
      <c r="J55" s="128"/>
      <c r="K55" s="126"/>
      <c r="L55" s="126"/>
      <c r="M55" s="126"/>
      <c r="N55" s="126"/>
      <c r="O55" s="126"/>
      <c r="P55" s="126"/>
      <c r="Q55" s="129"/>
      <c r="R55" s="129"/>
      <c r="S55" s="129"/>
      <c r="T55" s="130"/>
      <c r="U55" s="126"/>
      <c r="V55" s="126"/>
      <c r="W55" s="126"/>
      <c r="X55" s="126"/>
      <c r="Y55" s="126"/>
      <c r="Z55" s="126"/>
      <c r="AA55" s="131"/>
    </row>
  </sheetData>
  <autoFilter ref="B3:WWA6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7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4" r:id="rId18"/>
    <hyperlink ref="G25" r:id="rId19"/>
    <hyperlink ref="G26" r:id="rId20"/>
    <hyperlink ref="G27" r:id="rId21"/>
    <hyperlink ref="G28" r:id="rId22"/>
    <hyperlink ref="G29" r:id="rId23"/>
    <hyperlink ref="G30" r:id="rId24"/>
    <hyperlink ref="G31" r:id="rId25"/>
    <hyperlink ref="G32" r:id="rId26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"/>
  <sheetViews>
    <sheetView tabSelected="1" workbookViewId="0">
      <selection activeCell="A4" sqref="A4:L4"/>
    </sheetView>
  </sheetViews>
  <sheetFormatPr baseColWidth="10" defaultRowHeight="15" x14ac:dyDescent="0.25"/>
  <cols>
    <col min="1" max="1" width="4.7109375" style="182" customWidth="1"/>
    <col min="2" max="2" width="25.28515625" customWidth="1"/>
    <col min="3" max="3" width="24.7109375" customWidth="1"/>
    <col min="4" max="4" width="26" bestFit="1" customWidth="1"/>
    <col min="5" max="5" width="33.140625" customWidth="1"/>
    <col min="6" max="6" width="18.85546875" customWidth="1"/>
    <col min="7" max="7" width="16.85546875" style="176" customWidth="1"/>
    <col min="8" max="8" width="17.140625" style="176" customWidth="1"/>
    <col min="9" max="9" width="16.7109375" style="176" customWidth="1"/>
    <col min="10" max="10" width="17.140625" style="176" customWidth="1"/>
    <col min="11" max="11" width="14.140625" style="176" customWidth="1"/>
    <col min="12" max="12" width="30" customWidth="1"/>
  </cols>
  <sheetData>
    <row r="1" spans="1:12" ht="18" x14ac:dyDescent="0.25">
      <c r="A1" s="218" t="s">
        <v>357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x14ac:dyDescent="0.25">
      <c r="A2" s="219" t="s">
        <v>367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5.75" thickBot="1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57.75" customHeight="1" thickBot="1" x14ac:dyDescent="0.3">
      <c r="A4" s="215" t="s">
        <v>368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7"/>
    </row>
    <row r="5" spans="1:12" ht="16.5" thickBot="1" x14ac:dyDescent="0.3">
      <c r="A5" s="220" t="s">
        <v>321</v>
      </c>
      <c r="B5" s="220" t="s">
        <v>322</v>
      </c>
      <c r="C5" s="220" t="s">
        <v>323</v>
      </c>
      <c r="D5" s="220" t="s">
        <v>324</v>
      </c>
      <c r="E5" s="220" t="s">
        <v>325</v>
      </c>
      <c r="F5" s="222" t="s">
        <v>23</v>
      </c>
      <c r="G5" s="224" t="s">
        <v>358</v>
      </c>
      <c r="H5" s="225"/>
      <c r="I5" s="225"/>
      <c r="J5" s="225"/>
      <c r="K5" s="225"/>
      <c r="L5" s="226"/>
    </row>
    <row r="6" spans="1:12" ht="45.75" thickBot="1" x14ac:dyDescent="0.3">
      <c r="A6" s="221"/>
      <c r="B6" s="221"/>
      <c r="C6" s="221"/>
      <c r="D6" s="221"/>
      <c r="E6" s="221"/>
      <c r="F6" s="223"/>
      <c r="G6" s="177" t="s">
        <v>43</v>
      </c>
      <c r="H6" s="177" t="s">
        <v>359</v>
      </c>
      <c r="I6" s="177" t="s">
        <v>68</v>
      </c>
      <c r="J6" s="177" t="s">
        <v>74</v>
      </c>
      <c r="K6" s="178" t="s">
        <v>360</v>
      </c>
      <c r="L6" s="179" t="s">
        <v>6</v>
      </c>
    </row>
    <row r="7" spans="1:12" ht="46.5" customHeight="1" x14ac:dyDescent="0.25">
      <c r="A7" s="173">
        <v>1</v>
      </c>
      <c r="B7" s="191" t="s">
        <v>347</v>
      </c>
      <c r="C7" s="233" t="s">
        <v>361</v>
      </c>
      <c r="D7" s="227" t="s">
        <v>364</v>
      </c>
      <c r="E7" s="230" t="s">
        <v>365</v>
      </c>
      <c r="F7" s="174">
        <f>'ELIANA MARTINEZ'!O93</f>
        <v>18.559999999999999</v>
      </c>
      <c r="G7" s="174">
        <f>'ELIANA MARTINEZ'!O94</f>
        <v>26.333333333333332</v>
      </c>
      <c r="H7" s="180">
        <f>'ELIANA MARTINEZ'!O95</f>
        <v>11.333333333333334</v>
      </c>
      <c r="I7" s="180">
        <f>'ELIANA MARTINEZ'!O96</f>
        <v>7</v>
      </c>
      <c r="J7" s="180">
        <f>'ELIANA MARTINEZ'!O97</f>
        <v>5</v>
      </c>
      <c r="K7" s="181">
        <f t="shared" ref="K7:K19" si="0">SUM(F7:J7)</f>
        <v>68.226666666666659</v>
      </c>
      <c r="L7" s="192" t="s">
        <v>366</v>
      </c>
    </row>
    <row r="8" spans="1:12" ht="45.75" customHeight="1" x14ac:dyDescent="0.25">
      <c r="A8" s="170">
        <v>2</v>
      </c>
      <c r="B8" s="188" t="s">
        <v>329</v>
      </c>
      <c r="C8" s="234"/>
      <c r="D8" s="228"/>
      <c r="E8" s="231"/>
      <c r="F8" s="151">
        <f>'ANDREA GARCIA'!O93</f>
        <v>15.42</v>
      </c>
      <c r="G8" s="151">
        <f>'ANDREA GARCIA'!O94</f>
        <v>26.333333333333332</v>
      </c>
      <c r="H8" s="189">
        <f>'ANDREA GARCIA'!O95</f>
        <v>11.666666666666666</v>
      </c>
      <c r="I8" s="189">
        <f>'ANDREA GARCIA'!O96</f>
        <v>9</v>
      </c>
      <c r="J8" s="189">
        <f>'ANDREA GARCIA'!O97</f>
        <v>3.2</v>
      </c>
      <c r="K8" s="190">
        <f t="shared" si="0"/>
        <v>65.61999999999999</v>
      </c>
      <c r="L8" s="193" t="s">
        <v>366</v>
      </c>
    </row>
    <row r="9" spans="1:12" ht="46.5" customHeight="1" x14ac:dyDescent="0.25">
      <c r="A9" s="170">
        <v>3</v>
      </c>
      <c r="B9" s="188" t="s">
        <v>332</v>
      </c>
      <c r="C9" s="234"/>
      <c r="D9" s="228"/>
      <c r="E9" s="231"/>
      <c r="F9" s="151">
        <f>'CATALINA GOMEZ'!O93</f>
        <v>15.23</v>
      </c>
      <c r="G9" s="151">
        <f>'CATALINA GOMEZ'!O94</f>
        <v>24.333333333333332</v>
      </c>
      <c r="H9" s="189">
        <f>'CATALINA GOMEZ'!O95</f>
        <v>11</v>
      </c>
      <c r="I9" s="189">
        <f>'CATALINA GOMEZ'!O96</f>
        <v>8</v>
      </c>
      <c r="J9" s="189">
        <f>'CATALINA GOMEZ'!O97</f>
        <v>3.2</v>
      </c>
      <c r="K9" s="190">
        <f t="shared" si="0"/>
        <v>61.763333333333335</v>
      </c>
      <c r="L9" s="193" t="s">
        <v>366</v>
      </c>
    </row>
    <row r="10" spans="1:12" ht="48" customHeight="1" x14ac:dyDescent="0.25">
      <c r="A10" s="170">
        <v>4</v>
      </c>
      <c r="B10" s="188" t="s">
        <v>334</v>
      </c>
      <c r="C10" s="234"/>
      <c r="D10" s="228"/>
      <c r="E10" s="231"/>
      <c r="F10" s="151">
        <f>'LUIS LOPEZ'!O93</f>
        <v>14</v>
      </c>
      <c r="G10" s="151">
        <f>'LUIS LOPEZ'!O94</f>
        <v>14.666666666666666</v>
      </c>
      <c r="H10" s="189">
        <f>'LUIS LOPEZ'!O95</f>
        <v>6.666666666666667</v>
      </c>
      <c r="I10" s="189">
        <f>'LUIS LOPEZ'!O96</f>
        <v>9</v>
      </c>
      <c r="J10" s="189">
        <f>'LUIS LOPEZ'!O97</f>
        <v>2.2999999999999998</v>
      </c>
      <c r="K10" s="190">
        <f t="shared" si="0"/>
        <v>46.633333333333326</v>
      </c>
      <c r="L10" s="193" t="s">
        <v>366</v>
      </c>
    </row>
    <row r="11" spans="1:12" ht="45.75" customHeight="1" x14ac:dyDescent="0.25">
      <c r="A11" s="170">
        <v>5</v>
      </c>
      <c r="B11" s="188" t="s">
        <v>328</v>
      </c>
      <c r="C11" s="234"/>
      <c r="D11" s="228"/>
      <c r="E11" s="231"/>
      <c r="F11" s="151">
        <f>'ROGELIO RODRIGUEZ'!O93</f>
        <v>12.5</v>
      </c>
      <c r="G11" s="151">
        <f>'ROGELIO RODRIGUEZ'!O94</f>
        <v>14.333333333333334</v>
      </c>
      <c r="H11" s="189">
        <f>'ROGELIO RODRIGUEZ'!O95</f>
        <v>7.666666666666667</v>
      </c>
      <c r="I11" s="189">
        <f>'ROGELIO RODRIGUEZ'!O96</f>
        <v>9</v>
      </c>
      <c r="J11" s="189">
        <f>'ROGELIO RODRIGUEZ'!O97</f>
        <v>2.5</v>
      </c>
      <c r="K11" s="190">
        <f t="shared" si="0"/>
        <v>46</v>
      </c>
      <c r="L11" s="193" t="s">
        <v>366</v>
      </c>
    </row>
    <row r="12" spans="1:12" ht="51" customHeight="1" x14ac:dyDescent="0.25">
      <c r="A12" s="170">
        <v>6</v>
      </c>
      <c r="B12" s="188" t="s">
        <v>333</v>
      </c>
      <c r="C12" s="234"/>
      <c r="D12" s="228"/>
      <c r="E12" s="231"/>
      <c r="F12" s="151">
        <f>'GERARDO ROSERO'!O93</f>
        <v>12.830000000000002</v>
      </c>
      <c r="G12" s="151">
        <f>'GERARDO ROSERO'!O94</f>
        <v>11.666666666666666</v>
      </c>
      <c r="H12" s="189">
        <f>'GERARDO ROSERO'!O95</f>
        <v>5.333333333333333</v>
      </c>
      <c r="I12" s="189">
        <f>'GERARDO ROSERO'!O96</f>
        <v>6</v>
      </c>
      <c r="J12" s="189">
        <f>'GERARDO ROSERO'!O97</f>
        <v>4.5999999999999996</v>
      </c>
      <c r="K12" s="190">
        <f t="shared" si="0"/>
        <v>40.43</v>
      </c>
      <c r="L12" s="193" t="s">
        <v>366</v>
      </c>
    </row>
    <row r="13" spans="1:12" ht="32.25" customHeight="1" x14ac:dyDescent="0.25">
      <c r="A13" s="195">
        <v>7</v>
      </c>
      <c r="B13" s="169" t="s">
        <v>336</v>
      </c>
      <c r="C13" s="234"/>
      <c r="D13" s="228"/>
      <c r="E13" s="231"/>
      <c r="F13" s="151">
        <v>20.34</v>
      </c>
      <c r="G13" s="151">
        <v>0</v>
      </c>
      <c r="H13" s="151">
        <v>0</v>
      </c>
      <c r="I13" s="151">
        <v>0</v>
      </c>
      <c r="J13" s="151">
        <v>0</v>
      </c>
      <c r="K13" s="190">
        <f t="shared" si="0"/>
        <v>20.34</v>
      </c>
      <c r="L13" s="185" t="s">
        <v>363</v>
      </c>
    </row>
    <row r="14" spans="1:12" ht="32.25" customHeight="1" x14ac:dyDescent="0.25">
      <c r="A14" s="195">
        <v>8</v>
      </c>
      <c r="B14" s="169" t="s">
        <v>331</v>
      </c>
      <c r="C14" s="234"/>
      <c r="D14" s="228"/>
      <c r="E14" s="231"/>
      <c r="F14" s="151">
        <v>18</v>
      </c>
      <c r="G14" s="151">
        <v>0</v>
      </c>
      <c r="H14" s="151">
        <v>0</v>
      </c>
      <c r="I14" s="151">
        <v>0</v>
      </c>
      <c r="J14" s="151">
        <v>0</v>
      </c>
      <c r="K14" s="190">
        <f t="shared" si="0"/>
        <v>18</v>
      </c>
      <c r="L14" s="185" t="s">
        <v>363</v>
      </c>
    </row>
    <row r="15" spans="1:12" ht="32.25" customHeight="1" x14ac:dyDescent="0.25">
      <c r="A15" s="196">
        <v>9</v>
      </c>
      <c r="B15" s="186" t="s">
        <v>350</v>
      </c>
      <c r="C15" s="234"/>
      <c r="D15" s="228"/>
      <c r="E15" s="231"/>
      <c r="F15" s="151">
        <v>12</v>
      </c>
      <c r="G15" s="151">
        <v>0</v>
      </c>
      <c r="H15" s="151">
        <v>0</v>
      </c>
      <c r="I15" s="151">
        <v>0</v>
      </c>
      <c r="J15" s="151">
        <v>0</v>
      </c>
      <c r="K15" s="190">
        <f t="shared" si="0"/>
        <v>12</v>
      </c>
      <c r="L15" s="185" t="s">
        <v>363</v>
      </c>
    </row>
    <row r="16" spans="1:12" ht="32.25" customHeight="1" x14ac:dyDescent="0.25">
      <c r="A16" s="196">
        <v>10</v>
      </c>
      <c r="B16" s="187" t="s">
        <v>330</v>
      </c>
      <c r="C16" s="234"/>
      <c r="D16" s="228"/>
      <c r="E16" s="231"/>
      <c r="F16" s="152">
        <v>12</v>
      </c>
      <c r="G16" s="151">
        <v>0</v>
      </c>
      <c r="H16" s="151">
        <v>0</v>
      </c>
      <c r="I16" s="151">
        <v>0</v>
      </c>
      <c r="J16" s="151">
        <v>0</v>
      </c>
      <c r="K16" s="190">
        <f t="shared" si="0"/>
        <v>12</v>
      </c>
      <c r="L16" s="185" t="s">
        <v>363</v>
      </c>
    </row>
    <row r="17" spans="1:12" ht="32.25" customHeight="1" x14ac:dyDescent="0.25">
      <c r="A17" s="196">
        <v>11</v>
      </c>
      <c r="B17" s="169" t="s">
        <v>337</v>
      </c>
      <c r="C17" s="234"/>
      <c r="D17" s="228"/>
      <c r="E17" s="231"/>
      <c r="F17" s="151">
        <v>12</v>
      </c>
      <c r="G17" s="151">
        <v>0</v>
      </c>
      <c r="H17" s="151">
        <v>0</v>
      </c>
      <c r="I17" s="151">
        <v>0</v>
      </c>
      <c r="J17" s="151">
        <v>0</v>
      </c>
      <c r="K17" s="190">
        <f t="shared" si="0"/>
        <v>12</v>
      </c>
      <c r="L17" s="185" t="s">
        <v>363</v>
      </c>
    </row>
    <row r="18" spans="1:12" ht="32.25" customHeight="1" x14ac:dyDescent="0.25">
      <c r="A18" s="196">
        <v>12</v>
      </c>
      <c r="B18" s="186" t="s">
        <v>327</v>
      </c>
      <c r="C18" s="234"/>
      <c r="D18" s="228"/>
      <c r="E18" s="231"/>
      <c r="F18" s="151">
        <v>11.47</v>
      </c>
      <c r="G18" s="151">
        <v>0</v>
      </c>
      <c r="H18" s="151">
        <v>0</v>
      </c>
      <c r="I18" s="151">
        <v>0</v>
      </c>
      <c r="J18" s="151">
        <v>0</v>
      </c>
      <c r="K18" s="190">
        <f t="shared" si="0"/>
        <v>11.47</v>
      </c>
      <c r="L18" s="185" t="s">
        <v>363</v>
      </c>
    </row>
    <row r="19" spans="1:12" ht="32.25" customHeight="1" thickBot="1" x14ac:dyDescent="0.3">
      <c r="A19" s="197">
        <v>13</v>
      </c>
      <c r="B19" s="171" t="s">
        <v>335</v>
      </c>
      <c r="C19" s="235"/>
      <c r="D19" s="229"/>
      <c r="E19" s="232"/>
      <c r="F19" s="172">
        <v>11.13</v>
      </c>
      <c r="G19" s="172">
        <v>0</v>
      </c>
      <c r="H19" s="172">
        <v>0</v>
      </c>
      <c r="I19" s="172">
        <v>0</v>
      </c>
      <c r="J19" s="172">
        <v>0</v>
      </c>
      <c r="K19" s="194">
        <f t="shared" si="0"/>
        <v>11.13</v>
      </c>
      <c r="L19" s="198" t="s">
        <v>363</v>
      </c>
    </row>
    <row r="20" spans="1:12" x14ac:dyDescent="0.25">
      <c r="A20" s="184" t="s">
        <v>362</v>
      </c>
      <c r="D20" s="183"/>
    </row>
    <row r="21" spans="1:12" x14ac:dyDescent="0.25">
      <c r="D21" s="183"/>
    </row>
    <row r="22" spans="1:12" x14ac:dyDescent="0.25">
      <c r="D22" s="183"/>
    </row>
    <row r="23" spans="1:12" x14ac:dyDescent="0.25">
      <c r="D23" s="183"/>
    </row>
    <row r="24" spans="1:12" x14ac:dyDescent="0.25">
      <c r="D24" s="183"/>
    </row>
  </sheetData>
  <sheetProtection password="E53A" sheet="1" objects="1" scenarios="1"/>
  <mergeCells count="13">
    <mergeCell ref="D7:D19"/>
    <mergeCell ref="E7:E19"/>
    <mergeCell ref="C7:C19"/>
    <mergeCell ref="A4:L4"/>
    <mergeCell ref="A1:L1"/>
    <mergeCell ref="A2:L2"/>
    <mergeCell ref="A5:A6"/>
    <mergeCell ref="B5:B6"/>
    <mergeCell ref="C5:C6"/>
    <mergeCell ref="D5:D6"/>
    <mergeCell ref="E5:E6"/>
    <mergeCell ref="F5:F6"/>
    <mergeCell ref="G5:L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99"/>
  <sheetViews>
    <sheetView topLeftCell="A85" zoomScaleNormal="100" workbookViewId="0">
      <selection activeCell="K70" sqref="K7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6"/>
      <c r="B1" s="237"/>
      <c r="C1" s="237"/>
      <c r="D1" s="237"/>
      <c r="E1" s="238"/>
      <c r="F1" s="245" t="s">
        <v>9</v>
      </c>
      <c r="G1" s="245"/>
      <c r="H1" s="245"/>
      <c r="I1" s="245"/>
      <c r="J1" s="245"/>
      <c r="K1" s="245"/>
      <c r="L1" s="245"/>
      <c r="M1" s="245"/>
      <c r="N1" s="245"/>
      <c r="O1" s="246"/>
    </row>
    <row r="2" spans="1:17" ht="45" customHeight="1" thickBot="1" x14ac:dyDescent="0.3">
      <c r="A2" s="239"/>
      <c r="B2" s="240"/>
      <c r="C2" s="240"/>
      <c r="D2" s="240"/>
      <c r="E2" s="241"/>
      <c r="F2" s="245" t="s">
        <v>10</v>
      </c>
      <c r="G2" s="245"/>
      <c r="H2" s="245"/>
      <c r="I2" s="245"/>
      <c r="J2" s="245"/>
      <c r="K2" s="245"/>
      <c r="L2" s="245"/>
      <c r="M2" s="245"/>
      <c r="N2" s="245"/>
      <c r="O2" s="246"/>
      <c r="Q2" s="136" t="str">
        <f ca="1">MID(CELL("nombrearchivo",'ELIANA MARTINEZ'!E10),FIND("]", CELL("nombrearchivo",'ELIANA MARTINEZ'!E10),1)+1,LEN(CELL("nombrearchivo",'ELIANA MARTINEZ'!E10))-FIND("]",CELL("nombrearchivo",'ELIANA MARTINEZ'!E10),1))</f>
        <v>ELIANA MARTINEZ</v>
      </c>
    </row>
    <row r="3" spans="1:17" ht="19.5" customHeight="1" thickBot="1" x14ac:dyDescent="0.3">
      <c r="A3" s="242"/>
      <c r="B3" s="243"/>
      <c r="C3" s="243"/>
      <c r="D3" s="243"/>
      <c r="E3" s="244"/>
      <c r="F3" s="245" t="s">
        <v>95</v>
      </c>
      <c r="G3" s="245"/>
      <c r="H3" s="245"/>
      <c r="I3" s="245"/>
      <c r="J3" s="245"/>
      <c r="K3" s="245"/>
      <c r="L3" s="245"/>
      <c r="M3" s="245"/>
      <c r="N3" s="245"/>
      <c r="O3" s="246"/>
      <c r="Q3" s="136"/>
    </row>
    <row r="4" spans="1:17" ht="15.75" x14ac:dyDescent="0.25">
      <c r="A4" s="247" t="s">
        <v>11</v>
      </c>
      <c r="B4" s="248"/>
      <c r="C4" s="248"/>
      <c r="D4" s="248"/>
      <c r="E4" s="249" t="s">
        <v>338</v>
      </c>
      <c r="F4" s="249"/>
      <c r="G4" s="249"/>
      <c r="H4" s="137"/>
      <c r="I4" s="137"/>
      <c r="J4" s="137"/>
      <c r="K4" s="137"/>
      <c r="L4" s="137"/>
      <c r="M4" s="137"/>
      <c r="N4" s="137"/>
      <c r="O4" s="138"/>
    </row>
    <row r="5" spans="1:17" ht="15.75" x14ac:dyDescent="0.25">
      <c r="A5" s="252" t="s">
        <v>12</v>
      </c>
      <c r="B5" s="253"/>
      <c r="C5" s="253"/>
      <c r="D5" s="253"/>
      <c r="E5" s="254" t="s">
        <v>341</v>
      </c>
      <c r="F5" s="254"/>
      <c r="G5" s="254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52" t="s">
        <v>13</v>
      </c>
      <c r="B6" s="253"/>
      <c r="C6" s="253"/>
      <c r="D6" s="253"/>
      <c r="E6" s="7" t="s">
        <v>326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5" t="s">
        <v>14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7"/>
    </row>
    <row r="9" spans="1:17" ht="15" customHeight="1" x14ac:dyDescent="0.25">
      <c r="A9" s="258" t="s">
        <v>15</v>
      </c>
      <c r="B9" s="259"/>
      <c r="C9" s="262" t="s">
        <v>16</v>
      </c>
      <c r="D9" s="153"/>
      <c r="E9" s="264" t="s">
        <v>17</v>
      </c>
      <c r="F9" s="265"/>
      <c r="G9" s="264" t="s">
        <v>18</v>
      </c>
      <c r="H9" s="265"/>
      <c r="I9" s="267" t="s">
        <v>19</v>
      </c>
      <c r="J9" s="267" t="s">
        <v>20</v>
      </c>
      <c r="K9" s="267" t="s">
        <v>21</v>
      </c>
      <c r="L9" s="269" t="s">
        <v>22</v>
      </c>
      <c r="M9" s="271"/>
      <c r="N9" s="271"/>
      <c r="O9" s="273" t="s">
        <v>23</v>
      </c>
    </row>
    <row r="10" spans="1:17" ht="31.5" customHeight="1" thickBot="1" x14ac:dyDescent="0.3">
      <c r="A10" s="260"/>
      <c r="B10" s="261"/>
      <c r="C10" s="263"/>
      <c r="D10" s="154"/>
      <c r="E10" s="263"/>
      <c r="F10" s="266"/>
      <c r="G10" s="263"/>
      <c r="H10" s="266"/>
      <c r="I10" s="268"/>
      <c r="J10" s="268"/>
      <c r="K10" s="268"/>
      <c r="L10" s="270"/>
      <c r="M10" s="272"/>
      <c r="N10" s="272"/>
      <c r="O10" s="274"/>
    </row>
    <row r="11" spans="1:17" ht="44.25" customHeight="1" thickBot="1" x14ac:dyDescent="0.3">
      <c r="A11" s="294" t="s">
        <v>347</v>
      </c>
      <c r="B11" s="295"/>
      <c r="C11" s="155">
        <f>O15</f>
        <v>4</v>
      </c>
      <c r="D11" s="156"/>
      <c r="E11" s="250">
        <f>O17</f>
        <v>0</v>
      </c>
      <c r="F11" s="251"/>
      <c r="G11" s="250">
        <f>O19</f>
        <v>0</v>
      </c>
      <c r="H11" s="251"/>
      <c r="I11" s="157">
        <f>O21</f>
        <v>6</v>
      </c>
      <c r="J11" s="157">
        <f>O28</f>
        <v>4.75</v>
      </c>
      <c r="K11" s="157">
        <f>O33</f>
        <v>1.08</v>
      </c>
      <c r="L11" s="158">
        <f>O38</f>
        <v>2.73</v>
      </c>
      <c r="M11" s="159"/>
      <c r="N11" s="159"/>
      <c r="O11" s="14">
        <f>IF( SUM(C11:L11)&lt;=30,SUM(C11:L11),"EXCEDE LOS 30 PUNTOS")</f>
        <v>18.559999999999999</v>
      </c>
    </row>
    <row r="12" spans="1:17" ht="16.5" thickTop="1" thickBot="1" x14ac:dyDescent="0.3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5"/>
    </row>
    <row r="13" spans="1:17" ht="18.75" thickBot="1" x14ac:dyDescent="0.3">
      <c r="A13" s="306" t="s">
        <v>24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8"/>
      <c r="O13" s="16" t="s">
        <v>25</v>
      </c>
    </row>
    <row r="14" spans="1:17" ht="24" thickBot="1" x14ac:dyDescent="0.3">
      <c r="A14" s="285" t="s">
        <v>26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7"/>
      <c r="N14" s="161"/>
      <c r="O14" s="15"/>
    </row>
    <row r="15" spans="1:17" ht="31.5" customHeight="1" thickBot="1" x14ac:dyDescent="0.3">
      <c r="A15" s="288" t="s">
        <v>27</v>
      </c>
      <c r="B15" s="289"/>
      <c r="C15" s="162"/>
      <c r="D15" s="290" t="s">
        <v>139</v>
      </c>
      <c r="E15" s="291"/>
      <c r="F15" s="291"/>
      <c r="G15" s="291"/>
      <c r="H15" s="291"/>
      <c r="I15" s="291"/>
      <c r="J15" s="291"/>
      <c r="K15" s="291"/>
      <c r="L15" s="291"/>
      <c r="M15" s="292"/>
      <c r="N15" s="163"/>
      <c r="O15" s="19">
        <v>4</v>
      </c>
    </row>
    <row r="16" spans="1:17" ht="15.75" thickBot="1" x14ac:dyDescent="0.3">
      <c r="A16" s="164"/>
      <c r="B16" s="161"/>
      <c r="C16" s="161"/>
      <c r="D16" s="165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21"/>
    </row>
    <row r="17" spans="1:19" ht="29.45" customHeight="1" thickBot="1" x14ac:dyDescent="0.3">
      <c r="A17" s="275" t="s">
        <v>28</v>
      </c>
      <c r="B17" s="276"/>
      <c r="C17" s="161"/>
      <c r="D17" s="166"/>
      <c r="E17" s="293" t="s">
        <v>99</v>
      </c>
      <c r="F17" s="277"/>
      <c r="G17" s="277"/>
      <c r="H17" s="277"/>
      <c r="I17" s="277"/>
      <c r="J17" s="277"/>
      <c r="K17" s="277"/>
      <c r="L17" s="277"/>
      <c r="M17" s="278"/>
      <c r="N17" s="163"/>
      <c r="O17" s="19">
        <v>0</v>
      </c>
    </row>
    <row r="18" spans="1:19" ht="15.75" thickBot="1" x14ac:dyDescent="0.3">
      <c r="A18" s="164"/>
      <c r="B18" s="161"/>
      <c r="C18" s="161"/>
      <c r="D18" s="165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21"/>
    </row>
    <row r="19" spans="1:19" ht="28.9" customHeight="1" thickBot="1" x14ac:dyDescent="0.3">
      <c r="A19" s="275" t="s">
        <v>29</v>
      </c>
      <c r="B19" s="276"/>
      <c r="C19" s="162"/>
      <c r="D19" s="167"/>
      <c r="E19" s="277" t="s">
        <v>140</v>
      </c>
      <c r="F19" s="277"/>
      <c r="G19" s="277"/>
      <c r="H19" s="277"/>
      <c r="I19" s="277"/>
      <c r="J19" s="277"/>
      <c r="K19" s="277"/>
      <c r="L19" s="277"/>
      <c r="M19" s="278"/>
      <c r="N19" s="163"/>
      <c r="O19" s="19">
        <v>0</v>
      </c>
    </row>
    <row r="20" spans="1:19" ht="15.75" thickBot="1" x14ac:dyDescent="0.3">
      <c r="A20" s="164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21"/>
    </row>
    <row r="21" spans="1:19" ht="48.75" customHeight="1" thickBot="1" x14ac:dyDescent="0.3">
      <c r="A21" s="275" t="s">
        <v>30</v>
      </c>
      <c r="B21" s="276"/>
      <c r="C21" s="162"/>
      <c r="D21" s="279" t="s">
        <v>141</v>
      </c>
      <c r="E21" s="280"/>
      <c r="F21" s="280"/>
      <c r="G21" s="280"/>
      <c r="H21" s="280"/>
      <c r="I21" s="280"/>
      <c r="J21" s="280"/>
      <c r="K21" s="280"/>
      <c r="L21" s="280"/>
      <c r="M21" s="281"/>
      <c r="N21" s="163"/>
      <c r="O21" s="19">
        <v>6</v>
      </c>
    </row>
    <row r="22" spans="1:19" ht="16.5" thickBot="1" x14ac:dyDescent="0.3">
      <c r="A22" s="22"/>
      <c r="B22" s="23"/>
      <c r="C22" s="150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50"/>
      <c r="O22" s="25"/>
    </row>
    <row r="23" spans="1:19" ht="19.5" thickTop="1" thickBot="1" x14ac:dyDescent="0.3">
      <c r="A23" s="282" t="s">
        <v>31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4"/>
      <c r="N23" s="7"/>
      <c r="O23" s="135">
        <f>IF( SUM(O15:O21)&lt;=10,SUM(O15:O21),"EXCEDE LOS 10 PUNTOS VALIDOS")</f>
        <v>10</v>
      </c>
    </row>
    <row r="24" spans="1:19" ht="18.75" thickBot="1" x14ac:dyDescent="0.3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7"/>
      <c r="O24" s="25"/>
    </row>
    <row r="25" spans="1:19" ht="24" thickBot="1" x14ac:dyDescent="0.3">
      <c r="A25" s="301" t="s">
        <v>32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3"/>
      <c r="N25" s="7"/>
      <c r="O25" s="25"/>
    </row>
    <row r="26" spans="1:19" ht="94.15" customHeight="1" thickBot="1" x14ac:dyDescent="0.3">
      <c r="A26" s="299" t="s">
        <v>33</v>
      </c>
      <c r="B26" s="300"/>
      <c r="C26" s="17"/>
      <c r="D26" s="290" t="s">
        <v>355</v>
      </c>
      <c r="E26" s="291"/>
      <c r="F26" s="291"/>
      <c r="G26" s="291"/>
      <c r="H26" s="291"/>
      <c r="I26" s="291"/>
      <c r="J26" s="291"/>
      <c r="K26" s="291"/>
      <c r="L26" s="291"/>
      <c r="M26" s="292"/>
      <c r="N26" s="18"/>
      <c r="O26" s="19">
        <v>4.75</v>
      </c>
      <c r="Q26" s="168"/>
      <c r="R26" s="168"/>
    </row>
    <row r="27" spans="1:19" ht="16.5" thickBot="1" x14ac:dyDescent="0.3">
      <c r="A27" s="22"/>
      <c r="B27" s="23"/>
      <c r="C27" s="15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50"/>
      <c r="O27" s="25"/>
    </row>
    <row r="28" spans="1:19" ht="19.5" thickTop="1" thickBot="1" x14ac:dyDescent="0.3">
      <c r="A28" s="282" t="s">
        <v>34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4"/>
      <c r="N28" s="150"/>
      <c r="O28" s="135">
        <f>IF(O26&lt;=5,O26,"EXCEDE LOS 5 PUNTOS PERMITIDOS")</f>
        <v>4.75</v>
      </c>
      <c r="Q28" s="28"/>
      <c r="R28" s="28"/>
    </row>
    <row r="29" spans="1:19" ht="15.75" thickBot="1" x14ac:dyDescent="0.3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5"/>
    </row>
    <row r="30" spans="1:19" ht="24" thickBot="1" x14ac:dyDescent="0.3">
      <c r="A30" s="301" t="s">
        <v>35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3"/>
      <c r="N30" s="30"/>
      <c r="O30" s="25"/>
    </row>
    <row r="31" spans="1:19" ht="63" customHeight="1" thickBot="1" x14ac:dyDescent="0.3">
      <c r="A31" s="299" t="s">
        <v>36</v>
      </c>
      <c r="B31" s="300"/>
      <c r="C31" s="17"/>
      <c r="D31" s="290" t="s">
        <v>356</v>
      </c>
      <c r="E31" s="291"/>
      <c r="F31" s="291"/>
      <c r="G31" s="291"/>
      <c r="H31" s="291"/>
      <c r="I31" s="291"/>
      <c r="J31" s="291"/>
      <c r="K31" s="291"/>
      <c r="L31" s="291"/>
      <c r="M31" s="292"/>
      <c r="N31" s="18"/>
      <c r="O31" s="19">
        <v>1.08</v>
      </c>
      <c r="S31" s="6">
        <f>R31/480</f>
        <v>0</v>
      </c>
    </row>
    <row r="32" spans="1:19" ht="15.75" thickBot="1" x14ac:dyDescent="0.3">
      <c r="A32" s="3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5"/>
    </row>
    <row r="33" spans="1:15" ht="19.5" thickTop="1" thickBot="1" x14ac:dyDescent="0.3">
      <c r="A33" s="282" t="s">
        <v>37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4"/>
      <c r="N33" s="150"/>
      <c r="O33" s="135">
        <f>IF(O31&lt;=5,O31,"EXCEDE LOS 5 PUNTOS PERMITIDOS")</f>
        <v>1.08</v>
      </c>
    </row>
    <row r="34" spans="1:15" ht="15.75" thickBot="1" x14ac:dyDescent="0.3">
      <c r="A34" s="3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5"/>
    </row>
    <row r="35" spans="1:15" ht="24" thickBot="1" x14ac:dyDescent="0.3">
      <c r="A35" s="301" t="s">
        <v>38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3"/>
      <c r="N35" s="7"/>
      <c r="O35" s="25"/>
    </row>
    <row r="36" spans="1:15" ht="173.25" customHeight="1" thickBot="1" x14ac:dyDescent="0.3">
      <c r="A36" s="304" t="s">
        <v>39</v>
      </c>
      <c r="B36" s="305"/>
      <c r="C36" s="17"/>
      <c r="D36" s="290" t="s">
        <v>351</v>
      </c>
      <c r="E36" s="291"/>
      <c r="F36" s="291"/>
      <c r="G36" s="291"/>
      <c r="H36" s="291"/>
      <c r="I36" s="291"/>
      <c r="J36" s="291"/>
      <c r="K36" s="291"/>
      <c r="L36" s="291"/>
      <c r="M36" s="292"/>
      <c r="N36" s="18"/>
      <c r="O36" s="19">
        <v>2.73</v>
      </c>
    </row>
    <row r="37" spans="1:15" ht="16.5" thickBot="1" x14ac:dyDescent="0.3">
      <c r="A37" s="22"/>
      <c r="B37" s="23"/>
      <c r="C37" s="15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50"/>
      <c r="O37" s="25"/>
    </row>
    <row r="38" spans="1:15" ht="19.5" thickTop="1" thickBot="1" x14ac:dyDescent="0.3">
      <c r="A38" s="282" t="s">
        <v>40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4"/>
      <c r="N38" s="150"/>
      <c r="O38" s="135">
        <f>IF(O36&lt;=10,O36,"EXCEDE LOS 10 PUNTOS PERMITIDOS")</f>
        <v>2.73</v>
      </c>
    </row>
    <row r="39" spans="1:15" ht="6" customHeight="1" x14ac:dyDescent="0.25">
      <c r="A39" s="3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5"/>
    </row>
    <row r="40" spans="1:15" ht="8.4499999999999993" customHeight="1" thickBot="1" x14ac:dyDescent="0.3">
      <c r="A40" s="3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2"/>
    </row>
    <row r="41" spans="1:15" ht="24.75" thickTop="1" thickBot="1" x14ac:dyDescent="0.3">
      <c r="A41" s="296" t="s">
        <v>23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8"/>
      <c r="N41" s="33"/>
      <c r="O41" s="34">
        <f>IF((O23+O28+O33+O38)&lt;=30,(O23+O28+O33+O38),"ERROR EXCEDE LOS 30 PUNTOS")</f>
        <v>18.559999999999999</v>
      </c>
    </row>
    <row r="42" spans="1:15" x14ac:dyDescent="0.25">
      <c r="A42" s="3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36"/>
    </row>
    <row r="43" spans="1:15" x14ac:dyDescent="0.25">
      <c r="A43" s="3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36"/>
    </row>
    <row r="44" spans="1:15" x14ac:dyDescent="0.25">
      <c r="A44" s="3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36"/>
    </row>
    <row r="45" spans="1:15" x14ac:dyDescent="0.25">
      <c r="A45" s="3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36"/>
    </row>
    <row r="46" spans="1:15" x14ac:dyDescent="0.25">
      <c r="A46" s="3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36"/>
    </row>
    <row r="47" spans="1:15" x14ac:dyDescent="0.25">
      <c r="A47" s="3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36"/>
    </row>
    <row r="48" spans="1:15" x14ac:dyDescent="0.25">
      <c r="A48" s="3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36"/>
    </row>
    <row r="49" spans="1:15" x14ac:dyDescent="0.25">
      <c r="A49" s="3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36"/>
    </row>
    <row r="50" spans="1:15" x14ac:dyDescent="0.25">
      <c r="A50" s="3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36"/>
    </row>
    <row r="51" spans="1:15" x14ac:dyDescent="0.25">
      <c r="A51" s="3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36"/>
    </row>
    <row r="52" spans="1:15" x14ac:dyDescent="0.25">
      <c r="A52" s="3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36"/>
    </row>
    <row r="53" spans="1:15" x14ac:dyDescent="0.25">
      <c r="A53" s="3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37" t="s">
        <v>41</v>
      </c>
    </row>
    <row r="54" spans="1:15" x14ac:dyDescent="0.25">
      <c r="A54" s="3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36"/>
    </row>
    <row r="55" spans="1:15" ht="15.75" thickBot="1" x14ac:dyDescent="0.3">
      <c r="A55" s="3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36"/>
    </row>
    <row r="56" spans="1:15" ht="27" thickBot="1" x14ac:dyDescent="0.3">
      <c r="A56" s="255" t="s">
        <v>42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7"/>
    </row>
    <row r="57" spans="1:15" ht="15.75" thickBot="1" x14ac:dyDescent="0.3">
      <c r="A57" s="3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5"/>
    </row>
    <row r="58" spans="1:15" ht="34.5" customHeight="1" thickBot="1" x14ac:dyDescent="0.3">
      <c r="A58" s="309" t="s">
        <v>43</v>
      </c>
      <c r="B58" s="310"/>
      <c r="C58" s="310"/>
      <c r="D58" s="310"/>
      <c r="E58" s="310"/>
      <c r="F58" s="312"/>
      <c r="G58" s="312"/>
      <c r="H58" s="313"/>
      <c r="I58" s="38" t="s">
        <v>44</v>
      </c>
      <c r="J58" s="39" t="s">
        <v>45</v>
      </c>
      <c r="K58" s="147" t="s">
        <v>46</v>
      </c>
      <c r="L58" s="40" t="s">
        <v>47</v>
      </c>
      <c r="M58" s="148"/>
      <c r="N58" s="7"/>
      <c r="O58" s="41" t="s">
        <v>48</v>
      </c>
    </row>
    <row r="59" spans="1:15" ht="23.25" customHeight="1" thickTop="1" thickBot="1" x14ac:dyDescent="0.3">
      <c r="A59" s="42">
        <v>1</v>
      </c>
      <c r="B59" s="314" t="s">
        <v>49</v>
      </c>
      <c r="C59" s="314"/>
      <c r="D59" s="314"/>
      <c r="E59" s="314"/>
      <c r="F59" s="315"/>
      <c r="G59" s="315"/>
      <c r="H59" s="315"/>
      <c r="I59" s="43" t="s">
        <v>50</v>
      </c>
      <c r="J59" s="44">
        <v>2</v>
      </c>
      <c r="K59" s="44">
        <v>1</v>
      </c>
      <c r="L59" s="45">
        <v>2</v>
      </c>
      <c r="M59" s="30"/>
      <c r="N59" s="30"/>
      <c r="O59" s="46">
        <f>J59+K59+L59</f>
        <v>5</v>
      </c>
    </row>
    <row r="60" spans="1:15" ht="16.5" thickTop="1" thickBot="1" x14ac:dyDescent="0.3">
      <c r="A60" s="47">
        <v>2</v>
      </c>
      <c r="B60" s="316" t="s">
        <v>51</v>
      </c>
      <c r="C60" s="317"/>
      <c r="D60" s="317"/>
      <c r="E60" s="317"/>
      <c r="F60" s="318"/>
      <c r="G60" s="318"/>
      <c r="H60" s="318"/>
      <c r="I60" s="48" t="s">
        <v>50</v>
      </c>
      <c r="J60" s="49">
        <v>2</v>
      </c>
      <c r="K60" s="49">
        <v>2</v>
      </c>
      <c r="L60" s="50">
        <v>1</v>
      </c>
      <c r="M60" s="30"/>
      <c r="N60" s="30"/>
      <c r="O60" s="46">
        <f t="shared" ref="O60:O65" si="0">J60+K60+L60</f>
        <v>5</v>
      </c>
    </row>
    <row r="61" spans="1:15" ht="43.5" customHeight="1" thickTop="1" thickBot="1" x14ac:dyDescent="0.3">
      <c r="A61" s="47">
        <v>3</v>
      </c>
      <c r="B61" s="317" t="s">
        <v>52</v>
      </c>
      <c r="C61" s="317"/>
      <c r="D61" s="317"/>
      <c r="E61" s="317"/>
      <c r="F61" s="318"/>
      <c r="G61" s="318"/>
      <c r="H61" s="318"/>
      <c r="I61" s="48" t="s">
        <v>53</v>
      </c>
      <c r="J61" s="49">
        <v>7</v>
      </c>
      <c r="K61" s="49">
        <v>2</v>
      </c>
      <c r="L61" s="50">
        <v>6</v>
      </c>
      <c r="M61" s="30"/>
      <c r="N61" s="30"/>
      <c r="O61" s="46">
        <f t="shared" si="0"/>
        <v>15</v>
      </c>
    </row>
    <row r="62" spans="1:15" ht="40.5" customHeight="1" thickTop="1" thickBot="1" x14ac:dyDescent="0.3">
      <c r="A62" s="47">
        <v>4</v>
      </c>
      <c r="B62" s="317" t="s">
        <v>54</v>
      </c>
      <c r="C62" s="317"/>
      <c r="D62" s="317"/>
      <c r="E62" s="317"/>
      <c r="F62" s="318"/>
      <c r="G62" s="318"/>
      <c r="H62" s="318"/>
      <c r="I62" s="48" t="s">
        <v>53</v>
      </c>
      <c r="J62" s="49">
        <v>7</v>
      </c>
      <c r="K62" s="49">
        <v>3</v>
      </c>
      <c r="L62" s="50">
        <v>5</v>
      </c>
      <c r="M62" s="30"/>
      <c r="N62" s="30"/>
      <c r="O62" s="46">
        <f t="shared" si="0"/>
        <v>15</v>
      </c>
    </row>
    <row r="63" spans="1:15" ht="25.5" customHeight="1" thickTop="1" thickBot="1" x14ac:dyDescent="0.3">
      <c r="A63" s="47">
        <v>5</v>
      </c>
      <c r="B63" s="317" t="s">
        <v>55</v>
      </c>
      <c r="C63" s="317"/>
      <c r="D63" s="317"/>
      <c r="E63" s="317"/>
      <c r="F63" s="318"/>
      <c r="G63" s="318"/>
      <c r="H63" s="318"/>
      <c r="I63" s="48" t="s">
        <v>53</v>
      </c>
      <c r="J63" s="49">
        <v>7</v>
      </c>
      <c r="K63" s="49">
        <v>2</v>
      </c>
      <c r="L63" s="50">
        <v>6</v>
      </c>
      <c r="M63" s="30"/>
      <c r="N63" s="30"/>
      <c r="O63" s="46">
        <f t="shared" si="0"/>
        <v>15</v>
      </c>
    </row>
    <row r="64" spans="1:15" ht="40.5" customHeight="1" thickTop="1" thickBot="1" x14ac:dyDescent="0.3">
      <c r="A64" s="47">
        <v>6</v>
      </c>
      <c r="B64" s="317" t="s">
        <v>56</v>
      </c>
      <c r="C64" s="317"/>
      <c r="D64" s="317"/>
      <c r="E64" s="317"/>
      <c r="F64" s="318"/>
      <c r="G64" s="318"/>
      <c r="H64" s="318"/>
      <c r="I64" s="48" t="s">
        <v>57</v>
      </c>
      <c r="J64" s="49">
        <v>5</v>
      </c>
      <c r="K64" s="49">
        <v>2</v>
      </c>
      <c r="L64" s="50">
        <v>5</v>
      </c>
      <c r="M64" s="30"/>
      <c r="N64" s="30"/>
      <c r="O64" s="46">
        <f t="shared" si="0"/>
        <v>12</v>
      </c>
    </row>
    <row r="65" spans="1:15" ht="39.75" customHeight="1" thickTop="1" thickBot="1" x14ac:dyDescent="0.3">
      <c r="A65" s="51">
        <v>7</v>
      </c>
      <c r="B65" s="319" t="s">
        <v>58</v>
      </c>
      <c r="C65" s="319"/>
      <c r="D65" s="319"/>
      <c r="E65" s="319"/>
      <c r="F65" s="320"/>
      <c r="G65" s="320"/>
      <c r="H65" s="320"/>
      <c r="I65" s="52" t="s">
        <v>57</v>
      </c>
      <c r="J65" s="53">
        <v>4</v>
      </c>
      <c r="K65" s="53">
        <v>4</v>
      </c>
      <c r="L65" s="54">
        <v>4</v>
      </c>
      <c r="M65" s="30"/>
      <c r="N65" s="30"/>
      <c r="O65" s="46">
        <f t="shared" si="0"/>
        <v>12</v>
      </c>
    </row>
    <row r="66" spans="1:15" ht="16.5" thickBot="1" x14ac:dyDescent="0.3">
      <c r="A66" s="321" t="s">
        <v>59</v>
      </c>
      <c r="B66" s="322"/>
      <c r="C66" s="322"/>
      <c r="D66" s="322"/>
      <c r="E66" s="322"/>
      <c r="F66" s="322"/>
      <c r="G66" s="322"/>
      <c r="H66" s="322"/>
      <c r="I66" s="323"/>
      <c r="J66" s="55">
        <f>SUM(J59:J65)</f>
        <v>34</v>
      </c>
      <c r="K66" s="56">
        <f>SUM(K59:K65)</f>
        <v>16</v>
      </c>
      <c r="L66" s="57">
        <f>SUM(L59:L65)</f>
        <v>29</v>
      </c>
      <c r="M66" s="58"/>
      <c r="N66" s="30"/>
      <c r="O66" s="59">
        <f>SUM(O59:O65)</f>
        <v>79</v>
      </c>
    </row>
    <row r="67" spans="1:15" ht="19.5" thickTop="1" thickBot="1" x14ac:dyDescent="0.3">
      <c r="A67" s="324" t="s">
        <v>60</v>
      </c>
      <c r="B67" s="325"/>
      <c r="C67" s="325"/>
      <c r="D67" s="325"/>
      <c r="E67" s="325"/>
      <c r="F67" s="325"/>
      <c r="G67" s="325"/>
      <c r="H67" s="325"/>
      <c r="I67" s="325"/>
      <c r="J67" s="326"/>
      <c r="K67" s="326"/>
      <c r="L67" s="327"/>
      <c r="M67" s="7"/>
      <c r="N67" s="60"/>
      <c r="O67" s="61">
        <f>O66/3</f>
        <v>26.333333333333332</v>
      </c>
    </row>
    <row r="68" spans="1:15" ht="15.75" thickBot="1" x14ac:dyDescent="0.3">
      <c r="A68" s="3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5"/>
    </row>
    <row r="69" spans="1:15" ht="35.25" customHeight="1" thickBot="1" x14ac:dyDescent="0.3">
      <c r="A69" s="309" t="s">
        <v>61</v>
      </c>
      <c r="B69" s="310"/>
      <c r="C69" s="310"/>
      <c r="D69" s="310"/>
      <c r="E69" s="310"/>
      <c r="F69" s="310"/>
      <c r="G69" s="310"/>
      <c r="H69" s="311"/>
      <c r="I69" s="62" t="s">
        <v>44</v>
      </c>
      <c r="J69" s="39" t="s">
        <v>45</v>
      </c>
      <c r="K69" s="147" t="s">
        <v>46</v>
      </c>
      <c r="L69" s="40" t="s">
        <v>47</v>
      </c>
      <c r="M69" s="148"/>
      <c r="N69" s="7"/>
      <c r="O69" s="41" t="s">
        <v>48</v>
      </c>
    </row>
    <row r="70" spans="1:15" ht="17.25" thickTop="1" thickBot="1" x14ac:dyDescent="0.3">
      <c r="A70" s="42">
        <v>1</v>
      </c>
      <c r="B70" s="331" t="s">
        <v>62</v>
      </c>
      <c r="C70" s="331"/>
      <c r="D70" s="331"/>
      <c r="E70" s="331"/>
      <c r="F70" s="315"/>
      <c r="G70" s="315"/>
      <c r="H70" s="315"/>
      <c r="I70" s="63" t="s">
        <v>63</v>
      </c>
      <c r="J70" s="64">
        <v>5</v>
      </c>
      <c r="K70" s="64">
        <v>2</v>
      </c>
      <c r="L70" s="65">
        <v>5</v>
      </c>
      <c r="M70" s="66"/>
      <c r="N70" s="30"/>
      <c r="O70" s="46">
        <f>J70+K70+L70</f>
        <v>12</v>
      </c>
    </row>
    <row r="71" spans="1:15" ht="30" customHeight="1" thickTop="1" thickBot="1" x14ac:dyDescent="0.3">
      <c r="A71" s="47">
        <v>2</v>
      </c>
      <c r="B71" s="316" t="s">
        <v>64</v>
      </c>
      <c r="C71" s="316"/>
      <c r="D71" s="316"/>
      <c r="E71" s="316"/>
      <c r="F71" s="318"/>
      <c r="G71" s="318"/>
      <c r="H71" s="318"/>
      <c r="I71" s="67" t="s">
        <v>63</v>
      </c>
      <c r="J71" s="68">
        <v>5</v>
      </c>
      <c r="K71" s="68">
        <v>2</v>
      </c>
      <c r="L71" s="69">
        <v>3</v>
      </c>
      <c r="M71" s="66"/>
      <c r="N71" s="30"/>
      <c r="O71" s="46">
        <f>J71+K71+L71</f>
        <v>10</v>
      </c>
    </row>
    <row r="72" spans="1:15" ht="17.25" thickTop="1" thickBot="1" x14ac:dyDescent="0.3">
      <c r="A72" s="51">
        <v>3</v>
      </c>
      <c r="B72" s="332" t="s">
        <v>65</v>
      </c>
      <c r="C72" s="332"/>
      <c r="D72" s="332"/>
      <c r="E72" s="332"/>
      <c r="F72" s="320"/>
      <c r="G72" s="320"/>
      <c r="H72" s="320"/>
      <c r="I72" s="70" t="s">
        <v>63</v>
      </c>
      <c r="J72" s="71">
        <v>5</v>
      </c>
      <c r="K72" s="71">
        <v>2</v>
      </c>
      <c r="L72" s="72">
        <v>5</v>
      </c>
      <c r="M72" s="66"/>
      <c r="N72" s="30"/>
      <c r="O72" s="46">
        <f>J72+K72+L72</f>
        <v>12</v>
      </c>
    </row>
    <row r="73" spans="1:15" ht="16.5" thickTop="1" thickBot="1" x14ac:dyDescent="0.3">
      <c r="A73" s="29"/>
      <c r="B73" s="299" t="s">
        <v>66</v>
      </c>
      <c r="C73" s="333"/>
      <c r="D73" s="333"/>
      <c r="E73" s="333"/>
      <c r="F73" s="333"/>
      <c r="G73" s="333"/>
      <c r="H73" s="333"/>
      <c r="I73" s="300"/>
      <c r="J73" s="73">
        <f>SUM(J70:J72)</f>
        <v>15</v>
      </c>
      <c r="K73" s="73">
        <f>SUM(K70:K72)</f>
        <v>6</v>
      </c>
      <c r="L73" s="74">
        <f>SUM(L70:L72)</f>
        <v>13</v>
      </c>
      <c r="M73" s="66"/>
      <c r="N73" s="30"/>
      <c r="O73" s="75">
        <f>SUM(O70:O72)</f>
        <v>34</v>
      </c>
    </row>
    <row r="74" spans="1:15" ht="19.5" thickTop="1" thickBot="1" x14ac:dyDescent="0.3">
      <c r="A74" s="334" t="s">
        <v>67</v>
      </c>
      <c r="B74" s="335"/>
      <c r="C74" s="335"/>
      <c r="D74" s="335"/>
      <c r="E74" s="335"/>
      <c r="F74" s="335"/>
      <c r="G74" s="335"/>
      <c r="H74" s="335"/>
      <c r="I74" s="335"/>
      <c r="J74" s="335"/>
      <c r="K74" s="335"/>
      <c r="L74" s="336"/>
      <c r="M74" s="66"/>
      <c r="N74" s="30"/>
      <c r="O74" s="61">
        <f>O73/3</f>
        <v>11.333333333333334</v>
      </c>
    </row>
    <row r="75" spans="1:15" ht="19.5" thickTop="1" thickBot="1" x14ac:dyDescent="0.3">
      <c r="A75" s="337"/>
      <c r="B75" s="338"/>
      <c r="C75" s="338"/>
      <c r="D75" s="338"/>
      <c r="E75" s="338"/>
      <c r="F75" s="338"/>
      <c r="G75" s="338"/>
      <c r="H75" s="338"/>
      <c r="I75" s="338"/>
      <c r="J75" s="338"/>
      <c r="K75" s="339"/>
      <c r="L75" s="339"/>
      <c r="M75" s="66"/>
      <c r="N75" s="30"/>
      <c r="O75" s="149"/>
    </row>
    <row r="76" spans="1:15" ht="33.75" customHeight="1" thickBot="1" x14ac:dyDescent="0.3">
      <c r="A76" s="340" t="s">
        <v>68</v>
      </c>
      <c r="B76" s="341"/>
      <c r="C76" s="341"/>
      <c r="D76" s="341"/>
      <c r="E76" s="341"/>
      <c r="F76" s="341"/>
      <c r="G76" s="341"/>
      <c r="H76" s="342"/>
      <c r="I76" s="76" t="s">
        <v>44</v>
      </c>
      <c r="J76" s="41" t="s">
        <v>45</v>
      </c>
      <c r="K76" s="148"/>
      <c r="L76" s="148"/>
      <c r="M76" s="66"/>
      <c r="N76" s="30"/>
      <c r="O76" s="77" t="s">
        <v>48</v>
      </c>
    </row>
    <row r="77" spans="1:15" ht="44.25" customHeight="1" thickBot="1" x14ac:dyDescent="0.3">
      <c r="A77" s="78">
        <v>1</v>
      </c>
      <c r="B77" s="343" t="s">
        <v>69</v>
      </c>
      <c r="C77" s="343"/>
      <c r="D77" s="343"/>
      <c r="E77" s="343"/>
      <c r="F77" s="344"/>
      <c r="G77" s="345"/>
      <c r="H77" s="346"/>
      <c r="I77" s="79" t="s">
        <v>63</v>
      </c>
      <c r="J77" s="74">
        <v>2</v>
      </c>
      <c r="K77" s="66"/>
      <c r="L77" s="66"/>
      <c r="M77" s="66"/>
      <c r="N77" s="30"/>
      <c r="O77" s="80">
        <f>J77</f>
        <v>2</v>
      </c>
    </row>
    <row r="78" spans="1:15" ht="30" customHeight="1" thickBot="1" x14ac:dyDescent="0.3">
      <c r="A78" s="47">
        <v>2</v>
      </c>
      <c r="B78" s="316" t="s">
        <v>70</v>
      </c>
      <c r="C78" s="316"/>
      <c r="D78" s="316"/>
      <c r="E78" s="316"/>
      <c r="F78" s="318"/>
      <c r="G78" s="347"/>
      <c r="H78" s="348"/>
      <c r="I78" s="81" t="s">
        <v>63</v>
      </c>
      <c r="J78" s="82">
        <v>4</v>
      </c>
      <c r="K78" s="66"/>
      <c r="L78" s="66"/>
      <c r="M78" s="66"/>
      <c r="N78" s="30"/>
      <c r="O78" s="80">
        <f>J78</f>
        <v>4</v>
      </c>
    </row>
    <row r="79" spans="1:15" ht="31.5" customHeight="1" thickBot="1" x14ac:dyDescent="0.3">
      <c r="A79" s="51">
        <v>3</v>
      </c>
      <c r="B79" s="332" t="s">
        <v>71</v>
      </c>
      <c r="C79" s="332"/>
      <c r="D79" s="332"/>
      <c r="E79" s="332"/>
      <c r="F79" s="320"/>
      <c r="G79" s="349"/>
      <c r="H79" s="350"/>
      <c r="I79" s="83" t="s">
        <v>63</v>
      </c>
      <c r="J79" s="84">
        <v>1</v>
      </c>
      <c r="K79" s="66"/>
      <c r="L79" s="66"/>
      <c r="M79" s="66"/>
      <c r="N79" s="30"/>
      <c r="O79" s="80">
        <f>J79</f>
        <v>1</v>
      </c>
    </row>
    <row r="80" spans="1:15" ht="16.5" thickBot="1" x14ac:dyDescent="0.3">
      <c r="A80" s="351" t="s">
        <v>72</v>
      </c>
      <c r="B80" s="352"/>
      <c r="C80" s="352"/>
      <c r="D80" s="352"/>
      <c r="E80" s="352"/>
      <c r="F80" s="352"/>
      <c r="G80" s="352"/>
      <c r="H80" s="352"/>
      <c r="I80" s="353"/>
      <c r="J80" s="16">
        <f>SUM(J77:J79)</f>
        <v>7</v>
      </c>
      <c r="K80" s="58"/>
      <c r="L80" s="58"/>
      <c r="M80" s="58"/>
      <c r="N80" s="30"/>
      <c r="O80" s="25"/>
    </row>
    <row r="81" spans="1:15" ht="19.5" thickTop="1" thickBot="1" x14ac:dyDescent="0.3">
      <c r="A81" s="328" t="s">
        <v>73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30"/>
      <c r="M81" s="58"/>
      <c r="N81" s="30"/>
      <c r="O81" s="61">
        <f>SUM(O77:O79)</f>
        <v>7</v>
      </c>
    </row>
    <row r="82" spans="1:15" x14ac:dyDescent="0.25">
      <c r="A82" s="31"/>
      <c r="B82" s="7"/>
      <c r="C82" s="7"/>
      <c r="D82" s="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8"/>
    </row>
    <row r="83" spans="1:15" ht="15.75" thickBot="1" x14ac:dyDescent="0.3">
      <c r="A83" s="3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5"/>
    </row>
    <row r="84" spans="1:15" ht="27" thickBot="1" x14ac:dyDescent="0.3">
      <c r="A84" s="255" t="s">
        <v>74</v>
      </c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7"/>
    </row>
    <row r="85" spans="1:15" ht="15.75" thickBot="1" x14ac:dyDescent="0.3">
      <c r="A85" s="3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5"/>
    </row>
    <row r="86" spans="1:15" ht="24.75" thickBot="1" x14ac:dyDescent="0.3">
      <c r="A86" s="359" t="s">
        <v>75</v>
      </c>
      <c r="B86" s="360"/>
      <c r="C86" s="360"/>
      <c r="D86" s="360"/>
      <c r="E86" s="360"/>
      <c r="F86" s="361"/>
      <c r="G86" s="361"/>
      <c r="H86" s="362"/>
      <c r="I86" s="76" t="s">
        <v>44</v>
      </c>
      <c r="J86" s="148"/>
      <c r="K86" s="7"/>
      <c r="L86" s="7"/>
      <c r="M86" s="7"/>
      <c r="N86" s="7"/>
      <c r="O86" s="76" t="s">
        <v>48</v>
      </c>
    </row>
    <row r="87" spans="1:15" ht="17.25" thickTop="1" thickBot="1" x14ac:dyDescent="0.3">
      <c r="A87" s="85">
        <v>1</v>
      </c>
      <c r="B87" s="363" t="s">
        <v>76</v>
      </c>
      <c r="C87" s="364"/>
      <c r="D87" s="364"/>
      <c r="E87" s="364"/>
      <c r="F87" s="365"/>
      <c r="G87" s="365"/>
      <c r="H87" s="366"/>
      <c r="I87" s="86" t="s">
        <v>77</v>
      </c>
      <c r="J87" s="87"/>
      <c r="K87" s="36"/>
      <c r="L87" s="36"/>
      <c r="M87" s="36"/>
      <c r="N87" s="30"/>
      <c r="O87" s="88">
        <v>5</v>
      </c>
    </row>
    <row r="88" spans="1:15" ht="16.5" thickBot="1" x14ac:dyDescent="0.3">
      <c r="A88" s="89"/>
      <c r="B88" s="90"/>
      <c r="C88" s="90"/>
      <c r="D88" s="90"/>
      <c r="E88" s="90"/>
      <c r="F88" s="30"/>
      <c r="G88" s="30"/>
      <c r="H88" s="30"/>
      <c r="I88" s="58"/>
      <c r="J88" s="58"/>
      <c r="K88" s="36"/>
      <c r="L88" s="36"/>
      <c r="M88" s="36"/>
      <c r="N88" s="30"/>
      <c r="O88" s="91"/>
    </row>
    <row r="89" spans="1:15" ht="19.5" thickTop="1" thickBot="1" x14ac:dyDescent="0.3">
      <c r="A89" s="367" t="s">
        <v>78</v>
      </c>
      <c r="B89" s="368"/>
      <c r="C89" s="368"/>
      <c r="D89" s="368"/>
      <c r="E89" s="368"/>
      <c r="F89" s="368"/>
      <c r="G89" s="368"/>
      <c r="H89" s="368"/>
      <c r="I89" s="368"/>
      <c r="J89" s="368"/>
      <c r="K89" s="369"/>
      <c r="L89" s="87"/>
      <c r="M89" s="7"/>
      <c r="N89" s="92"/>
      <c r="O89" s="93">
        <f>O87</f>
        <v>5</v>
      </c>
    </row>
    <row r="90" spans="1:15" ht="16.5" thickTop="1" thickBot="1" x14ac:dyDescent="0.3">
      <c r="A90" s="3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5"/>
    </row>
    <row r="91" spans="1:15" ht="28.5" thickBot="1" x14ac:dyDescent="0.3">
      <c r="A91" s="370" t="s">
        <v>79</v>
      </c>
      <c r="B91" s="371"/>
      <c r="C91" s="371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2"/>
    </row>
    <row r="92" spans="1:15" ht="15.75" thickBot="1" x14ac:dyDescent="0.3">
      <c r="A92" s="3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5"/>
    </row>
    <row r="93" spans="1:15" ht="18.75" thickTop="1" x14ac:dyDescent="0.25">
      <c r="A93" s="373" t="s">
        <v>23</v>
      </c>
      <c r="B93" s="374"/>
      <c r="C93" s="374"/>
      <c r="D93" s="374"/>
      <c r="E93" s="374"/>
      <c r="F93" s="374"/>
      <c r="G93" s="374"/>
      <c r="H93" s="374"/>
      <c r="I93" s="374"/>
      <c r="J93" s="374"/>
      <c r="K93" s="375"/>
      <c r="L93" s="94"/>
      <c r="M93" s="94"/>
      <c r="N93" s="95"/>
      <c r="O93" s="96">
        <f>O41</f>
        <v>18.559999999999999</v>
      </c>
    </row>
    <row r="94" spans="1:15" ht="18" x14ac:dyDescent="0.25">
      <c r="A94" s="376" t="s">
        <v>80</v>
      </c>
      <c r="B94" s="377"/>
      <c r="C94" s="377"/>
      <c r="D94" s="377"/>
      <c r="E94" s="377"/>
      <c r="F94" s="377"/>
      <c r="G94" s="377"/>
      <c r="H94" s="377"/>
      <c r="I94" s="377"/>
      <c r="J94" s="377"/>
      <c r="K94" s="378"/>
      <c r="L94" s="94"/>
      <c r="M94" s="94"/>
      <c r="N94" s="95"/>
      <c r="O94" s="97">
        <f>O67</f>
        <v>26.333333333333332</v>
      </c>
    </row>
    <row r="95" spans="1:15" ht="18" x14ac:dyDescent="0.25">
      <c r="A95" s="376" t="s">
        <v>81</v>
      </c>
      <c r="B95" s="377"/>
      <c r="C95" s="377"/>
      <c r="D95" s="377"/>
      <c r="E95" s="377"/>
      <c r="F95" s="377"/>
      <c r="G95" s="377"/>
      <c r="H95" s="377"/>
      <c r="I95" s="377"/>
      <c r="J95" s="377"/>
      <c r="K95" s="378"/>
      <c r="L95" s="94"/>
      <c r="M95" s="94"/>
      <c r="N95" s="95"/>
      <c r="O95" s="98">
        <f>O74</f>
        <v>11.333333333333334</v>
      </c>
    </row>
    <row r="96" spans="1:15" ht="18" x14ac:dyDescent="0.25">
      <c r="A96" s="376" t="s">
        <v>82</v>
      </c>
      <c r="B96" s="377"/>
      <c r="C96" s="377"/>
      <c r="D96" s="377"/>
      <c r="E96" s="377"/>
      <c r="F96" s="377"/>
      <c r="G96" s="377"/>
      <c r="H96" s="377"/>
      <c r="I96" s="377"/>
      <c r="J96" s="377"/>
      <c r="K96" s="378"/>
      <c r="L96" s="94"/>
      <c r="M96" s="94"/>
      <c r="N96" s="95"/>
      <c r="O96" s="99">
        <f>O81</f>
        <v>7</v>
      </c>
    </row>
    <row r="97" spans="1:15" ht="18.75" thickBot="1" x14ac:dyDescent="0.3">
      <c r="A97" s="379" t="s">
        <v>83</v>
      </c>
      <c r="B97" s="380"/>
      <c r="C97" s="380"/>
      <c r="D97" s="380"/>
      <c r="E97" s="380"/>
      <c r="F97" s="380"/>
      <c r="G97" s="380"/>
      <c r="H97" s="380"/>
      <c r="I97" s="380"/>
      <c r="J97" s="380"/>
      <c r="K97" s="381"/>
      <c r="L97" s="94"/>
      <c r="M97" s="94"/>
      <c r="N97" s="95"/>
      <c r="O97" s="99">
        <f>O87</f>
        <v>5</v>
      </c>
    </row>
    <row r="98" spans="1:15" ht="24.75" thickTop="1" thickBot="1" x14ac:dyDescent="0.3">
      <c r="A98" s="354" t="s">
        <v>84</v>
      </c>
      <c r="B98" s="355"/>
      <c r="C98" s="355"/>
      <c r="D98" s="355"/>
      <c r="E98" s="355"/>
      <c r="F98" s="355"/>
      <c r="G98" s="355"/>
      <c r="H98" s="355"/>
      <c r="I98" s="355"/>
      <c r="J98" s="355"/>
      <c r="K98" s="356"/>
      <c r="L98" s="100"/>
      <c r="M98" s="101"/>
      <c r="N98" s="102"/>
      <c r="O98" s="103">
        <f>SUM(O93:O97)</f>
        <v>68.226666666666659</v>
      </c>
    </row>
    <row r="99" spans="1:15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5" zoomScaleNormal="100" workbookViewId="0">
      <selection activeCell="J59" sqref="J5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6"/>
      <c r="B1" s="237"/>
      <c r="C1" s="237"/>
      <c r="D1" s="237"/>
      <c r="E1" s="238"/>
      <c r="F1" s="245" t="s">
        <v>9</v>
      </c>
      <c r="G1" s="245"/>
      <c r="H1" s="245"/>
      <c r="I1" s="245"/>
      <c r="J1" s="245"/>
      <c r="K1" s="245"/>
      <c r="L1" s="245"/>
      <c r="M1" s="245"/>
      <c r="N1" s="245"/>
      <c r="O1" s="246"/>
    </row>
    <row r="2" spans="1:17" ht="45" customHeight="1" thickBot="1" x14ac:dyDescent="0.3">
      <c r="A2" s="239"/>
      <c r="B2" s="240"/>
      <c r="C2" s="240"/>
      <c r="D2" s="240"/>
      <c r="E2" s="241"/>
      <c r="F2" s="245" t="s">
        <v>10</v>
      </c>
      <c r="G2" s="245"/>
      <c r="H2" s="245"/>
      <c r="I2" s="245"/>
      <c r="J2" s="245"/>
      <c r="K2" s="245"/>
      <c r="L2" s="245"/>
      <c r="M2" s="245"/>
      <c r="N2" s="245"/>
      <c r="O2" s="246"/>
      <c r="Q2" s="136" t="str">
        <f ca="1">MID(CELL("nombrearchivo",'ANDREA GARCIA'!E10),FIND("]", CELL("nombrearchivo",'ANDREA GARCIA'!E10),1)+1,LEN(CELL("nombrearchivo",'ANDREA GARCIA'!E10))-FIND("]",CELL("nombrearchivo",'ANDREA GARCIA'!E10),1))</f>
        <v>ANDREA GARCIA</v>
      </c>
    </row>
    <row r="3" spans="1:17" ht="19.5" customHeight="1" thickBot="1" x14ac:dyDescent="0.3">
      <c r="A3" s="242"/>
      <c r="B3" s="243"/>
      <c r="C3" s="243"/>
      <c r="D3" s="243"/>
      <c r="E3" s="244"/>
      <c r="F3" s="245" t="s">
        <v>95</v>
      </c>
      <c r="G3" s="245"/>
      <c r="H3" s="245"/>
      <c r="I3" s="245"/>
      <c r="J3" s="245"/>
      <c r="K3" s="245"/>
      <c r="L3" s="245"/>
      <c r="M3" s="245"/>
      <c r="N3" s="245"/>
      <c r="O3" s="246"/>
      <c r="Q3" s="136"/>
    </row>
    <row r="4" spans="1:17" ht="15.75" x14ac:dyDescent="0.25">
      <c r="A4" s="247" t="s">
        <v>11</v>
      </c>
      <c r="B4" s="248"/>
      <c r="C4" s="248"/>
      <c r="D4" s="248"/>
      <c r="E4" s="249" t="s">
        <v>338</v>
      </c>
      <c r="F4" s="249"/>
      <c r="G4" s="249"/>
      <c r="H4" s="137"/>
      <c r="I4" s="137"/>
      <c r="J4" s="137"/>
      <c r="K4" s="137"/>
      <c r="L4" s="137"/>
      <c r="M4" s="137"/>
      <c r="N4" s="137"/>
      <c r="O4" s="138"/>
    </row>
    <row r="5" spans="1:17" ht="15.75" x14ac:dyDescent="0.25">
      <c r="A5" s="252" t="s">
        <v>12</v>
      </c>
      <c r="B5" s="253"/>
      <c r="C5" s="253"/>
      <c r="D5" s="253"/>
      <c r="E5" s="254" t="s">
        <v>341</v>
      </c>
      <c r="F5" s="254"/>
      <c r="G5" s="254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52" t="s">
        <v>13</v>
      </c>
      <c r="B6" s="253"/>
      <c r="C6" s="253"/>
      <c r="D6" s="253"/>
      <c r="E6" s="7" t="s">
        <v>326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5" t="s">
        <v>14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7"/>
    </row>
    <row r="9" spans="1:17" ht="15" customHeight="1" x14ac:dyDescent="0.25">
      <c r="A9" s="258" t="s">
        <v>15</v>
      </c>
      <c r="B9" s="259"/>
      <c r="C9" s="262" t="s">
        <v>16</v>
      </c>
      <c r="D9" s="153"/>
      <c r="E9" s="264" t="s">
        <v>17</v>
      </c>
      <c r="F9" s="265"/>
      <c r="G9" s="264" t="s">
        <v>18</v>
      </c>
      <c r="H9" s="265"/>
      <c r="I9" s="267" t="s">
        <v>19</v>
      </c>
      <c r="J9" s="267" t="s">
        <v>20</v>
      </c>
      <c r="K9" s="267" t="s">
        <v>21</v>
      </c>
      <c r="L9" s="269" t="s">
        <v>22</v>
      </c>
      <c r="M9" s="271"/>
      <c r="N9" s="271"/>
      <c r="O9" s="273" t="s">
        <v>23</v>
      </c>
    </row>
    <row r="10" spans="1:17" ht="31.5" customHeight="1" thickBot="1" x14ac:dyDescent="0.3">
      <c r="A10" s="260"/>
      <c r="B10" s="261"/>
      <c r="C10" s="263"/>
      <c r="D10" s="154"/>
      <c r="E10" s="263"/>
      <c r="F10" s="266"/>
      <c r="G10" s="263"/>
      <c r="H10" s="266"/>
      <c r="I10" s="268"/>
      <c r="J10" s="268"/>
      <c r="K10" s="268"/>
      <c r="L10" s="270"/>
      <c r="M10" s="272"/>
      <c r="N10" s="272"/>
      <c r="O10" s="274"/>
    </row>
    <row r="11" spans="1:17" ht="44.25" customHeight="1" thickBot="1" x14ac:dyDescent="0.3">
      <c r="A11" s="294" t="s">
        <v>329</v>
      </c>
      <c r="B11" s="295"/>
      <c r="C11" s="155">
        <f>O15</f>
        <v>4</v>
      </c>
      <c r="D11" s="156"/>
      <c r="E11" s="250">
        <f>O17</f>
        <v>0</v>
      </c>
      <c r="F11" s="251"/>
      <c r="G11" s="250">
        <f>O19</f>
        <v>3</v>
      </c>
      <c r="H11" s="251"/>
      <c r="I11" s="157">
        <f>O21</f>
        <v>0</v>
      </c>
      <c r="J11" s="157">
        <f>O28</f>
        <v>2</v>
      </c>
      <c r="K11" s="157">
        <f>O33</f>
        <v>1.92</v>
      </c>
      <c r="L11" s="158">
        <f>O38</f>
        <v>4.5</v>
      </c>
      <c r="M11" s="159"/>
      <c r="N11" s="159"/>
      <c r="O11" s="14">
        <f>IF( SUM(C11:L11)&lt;=30,SUM(C11:L11),"EXCEDE LOS 30 PUNTOS")</f>
        <v>15.42</v>
      </c>
    </row>
    <row r="12" spans="1:17" ht="16.5" thickTop="1" thickBot="1" x14ac:dyDescent="0.3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5"/>
    </row>
    <row r="13" spans="1:17" ht="18.75" thickBot="1" x14ac:dyDescent="0.3">
      <c r="A13" s="306" t="s">
        <v>24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8"/>
      <c r="O13" s="16" t="s">
        <v>25</v>
      </c>
    </row>
    <row r="14" spans="1:17" ht="24" thickBot="1" x14ac:dyDescent="0.3">
      <c r="A14" s="285" t="s">
        <v>26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7"/>
      <c r="N14" s="161"/>
      <c r="O14" s="15"/>
    </row>
    <row r="15" spans="1:17" ht="31.5" customHeight="1" thickBot="1" x14ac:dyDescent="0.3">
      <c r="A15" s="288" t="s">
        <v>27</v>
      </c>
      <c r="B15" s="289"/>
      <c r="C15" s="162"/>
      <c r="D15" s="290" t="s">
        <v>183</v>
      </c>
      <c r="E15" s="291"/>
      <c r="F15" s="291"/>
      <c r="G15" s="291"/>
      <c r="H15" s="291"/>
      <c r="I15" s="291"/>
      <c r="J15" s="291"/>
      <c r="K15" s="291"/>
      <c r="L15" s="291"/>
      <c r="M15" s="292"/>
      <c r="N15" s="163"/>
      <c r="O15" s="19">
        <v>4</v>
      </c>
    </row>
    <row r="16" spans="1:17" ht="15.75" thickBot="1" x14ac:dyDescent="0.3">
      <c r="A16" s="164"/>
      <c r="B16" s="161"/>
      <c r="C16" s="161"/>
      <c r="D16" s="165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21"/>
    </row>
    <row r="17" spans="1:18" ht="40.5" customHeight="1" thickBot="1" x14ac:dyDescent="0.3">
      <c r="A17" s="275" t="s">
        <v>28</v>
      </c>
      <c r="B17" s="276"/>
      <c r="C17" s="161"/>
      <c r="D17" s="166"/>
      <c r="E17" s="293" t="s">
        <v>99</v>
      </c>
      <c r="F17" s="277"/>
      <c r="G17" s="277"/>
      <c r="H17" s="277"/>
      <c r="I17" s="277"/>
      <c r="J17" s="277"/>
      <c r="K17" s="277"/>
      <c r="L17" s="277"/>
      <c r="M17" s="278"/>
      <c r="N17" s="163"/>
      <c r="O17" s="19">
        <v>0</v>
      </c>
    </row>
    <row r="18" spans="1:18" ht="15.75" thickBot="1" x14ac:dyDescent="0.3">
      <c r="A18" s="164"/>
      <c r="B18" s="161"/>
      <c r="C18" s="161"/>
      <c r="D18" s="165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21"/>
    </row>
    <row r="19" spans="1:18" ht="40.5" customHeight="1" thickBot="1" x14ac:dyDescent="0.3">
      <c r="A19" s="275" t="s">
        <v>29</v>
      </c>
      <c r="B19" s="276"/>
      <c r="C19" s="162"/>
      <c r="D19" s="167"/>
      <c r="E19" s="277" t="s">
        <v>184</v>
      </c>
      <c r="F19" s="277"/>
      <c r="G19" s="277"/>
      <c r="H19" s="277"/>
      <c r="I19" s="277"/>
      <c r="J19" s="277"/>
      <c r="K19" s="277"/>
      <c r="L19" s="277"/>
      <c r="M19" s="278"/>
      <c r="N19" s="163"/>
      <c r="O19" s="19">
        <v>3</v>
      </c>
    </row>
    <row r="20" spans="1:18" ht="15.75" thickBot="1" x14ac:dyDescent="0.3">
      <c r="A20" s="164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21"/>
    </row>
    <row r="21" spans="1:18" ht="48.75" customHeight="1" thickBot="1" x14ac:dyDescent="0.3">
      <c r="A21" s="275" t="s">
        <v>30</v>
      </c>
      <c r="B21" s="276"/>
      <c r="C21" s="162"/>
      <c r="D21" s="279" t="s">
        <v>99</v>
      </c>
      <c r="E21" s="280"/>
      <c r="F21" s="280"/>
      <c r="G21" s="280"/>
      <c r="H21" s="280"/>
      <c r="I21" s="280"/>
      <c r="J21" s="280"/>
      <c r="K21" s="280"/>
      <c r="L21" s="280"/>
      <c r="M21" s="281"/>
      <c r="N21" s="163"/>
      <c r="O21" s="19">
        <v>0</v>
      </c>
    </row>
    <row r="22" spans="1:18" ht="16.5" thickBot="1" x14ac:dyDescent="0.3">
      <c r="A22" s="22"/>
      <c r="B22" s="23"/>
      <c r="C22" s="150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50"/>
      <c r="O22" s="25"/>
    </row>
    <row r="23" spans="1:18" ht="19.5" thickTop="1" thickBot="1" x14ac:dyDescent="0.3">
      <c r="A23" s="282" t="s">
        <v>31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4"/>
      <c r="N23" s="7"/>
      <c r="O23" s="135">
        <f>IF( SUM(O15:O21)&lt;=10,SUM(O15:O21),"EXCEDE LOS 10 PUNTOS VALIDOS")</f>
        <v>7</v>
      </c>
    </row>
    <row r="24" spans="1:18" ht="18.75" thickBot="1" x14ac:dyDescent="0.3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7"/>
      <c r="O24" s="25"/>
    </row>
    <row r="25" spans="1:18" ht="24" thickBot="1" x14ac:dyDescent="0.3">
      <c r="A25" s="301" t="s">
        <v>32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3"/>
      <c r="N25" s="7"/>
      <c r="O25" s="25"/>
    </row>
    <row r="26" spans="1:18" ht="84.6" customHeight="1" thickBot="1" x14ac:dyDescent="0.3">
      <c r="A26" s="299" t="s">
        <v>33</v>
      </c>
      <c r="B26" s="300"/>
      <c r="C26" s="17"/>
      <c r="D26" s="290" t="s">
        <v>339</v>
      </c>
      <c r="E26" s="291"/>
      <c r="F26" s="291"/>
      <c r="G26" s="291"/>
      <c r="H26" s="291"/>
      <c r="I26" s="291"/>
      <c r="J26" s="291"/>
      <c r="K26" s="291"/>
      <c r="L26" s="291"/>
      <c r="M26" s="292"/>
      <c r="N26" s="18"/>
      <c r="O26" s="19">
        <v>2</v>
      </c>
      <c r="Q26" s="168"/>
      <c r="R26" s="168"/>
    </row>
    <row r="27" spans="1:18" ht="16.5" thickBot="1" x14ac:dyDescent="0.3">
      <c r="A27" s="22"/>
      <c r="B27" s="23"/>
      <c r="C27" s="15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50"/>
      <c r="O27" s="25"/>
    </row>
    <row r="28" spans="1:18" ht="19.5" thickTop="1" thickBot="1" x14ac:dyDescent="0.3">
      <c r="A28" s="282" t="s">
        <v>34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4"/>
      <c r="N28" s="150"/>
      <c r="O28" s="135">
        <f>IF(O26&lt;=5,O26,"EXCEDE LOS 5 PUNTOS PERMITIDOS")</f>
        <v>2</v>
      </c>
      <c r="Q28" s="28"/>
      <c r="R28" s="28"/>
    </row>
    <row r="29" spans="1:18" ht="15.75" thickBot="1" x14ac:dyDescent="0.3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5"/>
    </row>
    <row r="30" spans="1:18" ht="24" thickBot="1" x14ac:dyDescent="0.3">
      <c r="A30" s="301" t="s">
        <v>35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3"/>
      <c r="N30" s="30"/>
      <c r="O30" s="25"/>
    </row>
    <row r="31" spans="1:18" ht="71.45" customHeight="1" thickBot="1" x14ac:dyDescent="0.3">
      <c r="A31" s="299" t="s">
        <v>36</v>
      </c>
      <c r="B31" s="300"/>
      <c r="C31" s="17"/>
      <c r="D31" s="290" t="s">
        <v>340</v>
      </c>
      <c r="E31" s="291"/>
      <c r="F31" s="291"/>
      <c r="G31" s="291"/>
      <c r="H31" s="291"/>
      <c r="I31" s="291"/>
      <c r="J31" s="291"/>
      <c r="K31" s="291"/>
      <c r="L31" s="291"/>
      <c r="M31" s="292"/>
      <c r="N31" s="18"/>
      <c r="O31" s="19">
        <v>1.92</v>
      </c>
    </row>
    <row r="32" spans="1:18" ht="15.75" thickBot="1" x14ac:dyDescent="0.3">
      <c r="A32" s="3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5"/>
    </row>
    <row r="33" spans="1:15" ht="19.5" thickTop="1" thickBot="1" x14ac:dyDescent="0.3">
      <c r="A33" s="282" t="s">
        <v>37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4"/>
      <c r="N33" s="150"/>
      <c r="O33" s="135">
        <f>IF(O31&lt;=5,O31,"EXCEDE LOS 5 PUNTOS PERMITIDOS")</f>
        <v>1.92</v>
      </c>
    </row>
    <row r="34" spans="1:15" ht="15.75" thickBot="1" x14ac:dyDescent="0.3">
      <c r="A34" s="3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5"/>
    </row>
    <row r="35" spans="1:15" ht="24" thickBot="1" x14ac:dyDescent="0.3">
      <c r="A35" s="301" t="s">
        <v>38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3"/>
      <c r="N35" s="7"/>
      <c r="O35" s="25"/>
    </row>
    <row r="36" spans="1:15" ht="108.6" customHeight="1" thickBot="1" x14ac:dyDescent="0.3">
      <c r="A36" s="304" t="s">
        <v>39</v>
      </c>
      <c r="B36" s="305"/>
      <c r="C36" s="17"/>
      <c r="D36" s="290" t="s">
        <v>352</v>
      </c>
      <c r="E36" s="291"/>
      <c r="F36" s="291"/>
      <c r="G36" s="291"/>
      <c r="H36" s="291"/>
      <c r="I36" s="291"/>
      <c r="J36" s="291"/>
      <c r="K36" s="291"/>
      <c r="L36" s="291"/>
      <c r="M36" s="292"/>
      <c r="N36" s="18"/>
      <c r="O36" s="19">
        <f>0.5+2+2</f>
        <v>4.5</v>
      </c>
    </row>
    <row r="37" spans="1:15" ht="16.5" thickBot="1" x14ac:dyDescent="0.3">
      <c r="A37" s="22"/>
      <c r="B37" s="23"/>
      <c r="C37" s="15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50"/>
      <c r="O37" s="25"/>
    </row>
    <row r="38" spans="1:15" ht="19.5" thickTop="1" thickBot="1" x14ac:dyDescent="0.3">
      <c r="A38" s="282" t="s">
        <v>40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4"/>
      <c r="N38" s="150"/>
      <c r="O38" s="135">
        <f>IF(O36&lt;=10,O36,"EXCEDE LOS 10 PUNTOS PERMITIDOS")</f>
        <v>4.5</v>
      </c>
    </row>
    <row r="39" spans="1:15" x14ac:dyDescent="0.25">
      <c r="A39" s="3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5"/>
    </row>
    <row r="40" spans="1:15" ht="15.75" thickBot="1" x14ac:dyDescent="0.3">
      <c r="A40" s="3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2"/>
    </row>
    <row r="41" spans="1:15" ht="24.75" thickTop="1" thickBot="1" x14ac:dyDescent="0.3">
      <c r="A41" s="296" t="s">
        <v>23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8"/>
      <c r="N41" s="33"/>
      <c r="O41" s="34">
        <f>IF((O23+O28+O33+O38)&lt;=30,(O23+O28+O33+O38),"ERROR EXCEDE LOS 30 PUNTOS")</f>
        <v>15.42</v>
      </c>
    </row>
    <row r="42" spans="1:15" x14ac:dyDescent="0.25">
      <c r="A42" s="3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36"/>
    </row>
    <row r="43" spans="1:15" x14ac:dyDescent="0.25">
      <c r="A43" s="3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36"/>
    </row>
    <row r="44" spans="1:15" x14ac:dyDescent="0.25">
      <c r="A44" s="3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36"/>
    </row>
    <row r="45" spans="1:15" x14ac:dyDescent="0.25">
      <c r="A45" s="3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36"/>
    </row>
    <row r="46" spans="1:15" x14ac:dyDescent="0.25">
      <c r="A46" s="3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36"/>
    </row>
    <row r="47" spans="1:15" x14ac:dyDescent="0.25">
      <c r="A47" s="3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36"/>
    </row>
    <row r="48" spans="1:15" x14ac:dyDescent="0.25">
      <c r="A48" s="3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36"/>
    </row>
    <row r="49" spans="1:15" x14ac:dyDescent="0.25">
      <c r="A49" s="3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36"/>
    </row>
    <row r="50" spans="1:15" x14ac:dyDescent="0.25">
      <c r="A50" s="3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36"/>
    </row>
    <row r="51" spans="1:15" x14ac:dyDescent="0.25">
      <c r="A51" s="3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36"/>
    </row>
    <row r="52" spans="1:15" x14ac:dyDescent="0.25">
      <c r="A52" s="3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36"/>
    </row>
    <row r="53" spans="1:15" x14ac:dyDescent="0.25">
      <c r="A53" s="3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37" t="s">
        <v>41</v>
      </c>
    </row>
    <row r="54" spans="1:15" x14ac:dyDescent="0.25">
      <c r="A54" s="3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36"/>
    </row>
    <row r="55" spans="1:15" ht="15.75" thickBot="1" x14ac:dyDescent="0.3">
      <c r="A55" s="3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36"/>
    </row>
    <row r="56" spans="1:15" ht="27" thickBot="1" x14ac:dyDescent="0.3">
      <c r="A56" s="255" t="s">
        <v>42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7"/>
    </row>
    <row r="57" spans="1:15" ht="15.75" thickBot="1" x14ac:dyDescent="0.3">
      <c r="A57" s="3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5"/>
    </row>
    <row r="58" spans="1:15" ht="37.5" customHeight="1" thickBot="1" x14ac:dyDescent="0.3">
      <c r="A58" s="309" t="s">
        <v>43</v>
      </c>
      <c r="B58" s="310"/>
      <c r="C58" s="310"/>
      <c r="D58" s="310"/>
      <c r="E58" s="310"/>
      <c r="F58" s="312"/>
      <c r="G58" s="312"/>
      <c r="H58" s="313"/>
      <c r="I58" s="38" t="s">
        <v>44</v>
      </c>
      <c r="J58" s="39" t="s">
        <v>45</v>
      </c>
      <c r="K58" s="147" t="s">
        <v>46</v>
      </c>
      <c r="L58" s="40" t="s">
        <v>47</v>
      </c>
      <c r="M58" s="148"/>
      <c r="N58" s="7"/>
      <c r="O58" s="41" t="s">
        <v>48</v>
      </c>
    </row>
    <row r="59" spans="1:15" ht="23.25" customHeight="1" thickTop="1" thickBot="1" x14ac:dyDescent="0.3">
      <c r="A59" s="42">
        <v>1</v>
      </c>
      <c r="B59" s="314" t="s">
        <v>49</v>
      </c>
      <c r="C59" s="314"/>
      <c r="D59" s="314"/>
      <c r="E59" s="314"/>
      <c r="F59" s="315"/>
      <c r="G59" s="315"/>
      <c r="H59" s="315"/>
      <c r="I59" s="43" t="s">
        <v>50</v>
      </c>
      <c r="J59" s="44">
        <v>2</v>
      </c>
      <c r="K59" s="44">
        <v>2</v>
      </c>
      <c r="L59" s="45">
        <v>2</v>
      </c>
      <c r="M59" s="30"/>
      <c r="N59" s="30"/>
      <c r="O59" s="46">
        <f>J59+K59+L59</f>
        <v>6</v>
      </c>
    </row>
    <row r="60" spans="1:15" ht="16.5" thickTop="1" thickBot="1" x14ac:dyDescent="0.3">
      <c r="A60" s="47">
        <v>2</v>
      </c>
      <c r="B60" s="316" t="s">
        <v>51</v>
      </c>
      <c r="C60" s="317"/>
      <c r="D60" s="317"/>
      <c r="E60" s="317"/>
      <c r="F60" s="318"/>
      <c r="G60" s="318"/>
      <c r="H60" s="318"/>
      <c r="I60" s="48" t="s">
        <v>50</v>
      </c>
      <c r="J60" s="49">
        <v>2</v>
      </c>
      <c r="K60" s="49">
        <v>1</v>
      </c>
      <c r="L60" s="50">
        <v>1</v>
      </c>
      <c r="M60" s="30"/>
      <c r="N60" s="30"/>
      <c r="O60" s="46">
        <f t="shared" ref="O60:O65" si="0">J60+K60+L60</f>
        <v>4</v>
      </c>
    </row>
    <row r="61" spans="1:15" ht="41.25" customHeight="1" thickTop="1" thickBot="1" x14ac:dyDescent="0.3">
      <c r="A61" s="47">
        <v>3</v>
      </c>
      <c r="B61" s="317" t="s">
        <v>52</v>
      </c>
      <c r="C61" s="317"/>
      <c r="D61" s="317"/>
      <c r="E61" s="317"/>
      <c r="F61" s="318"/>
      <c r="G61" s="318"/>
      <c r="H61" s="318"/>
      <c r="I61" s="48" t="s">
        <v>53</v>
      </c>
      <c r="J61" s="49">
        <v>7</v>
      </c>
      <c r="K61" s="49">
        <v>3</v>
      </c>
      <c r="L61" s="50">
        <v>5</v>
      </c>
      <c r="M61" s="30"/>
      <c r="N61" s="30"/>
      <c r="O61" s="46">
        <f t="shared" si="0"/>
        <v>15</v>
      </c>
    </row>
    <row r="62" spans="1:15" ht="39" customHeight="1" thickTop="1" thickBot="1" x14ac:dyDescent="0.3">
      <c r="A62" s="47">
        <v>4</v>
      </c>
      <c r="B62" s="317" t="s">
        <v>54</v>
      </c>
      <c r="C62" s="317"/>
      <c r="D62" s="317"/>
      <c r="E62" s="317"/>
      <c r="F62" s="318"/>
      <c r="G62" s="318"/>
      <c r="H62" s="318"/>
      <c r="I62" s="48" t="s">
        <v>53</v>
      </c>
      <c r="J62" s="49">
        <v>7</v>
      </c>
      <c r="K62" s="49">
        <v>3</v>
      </c>
      <c r="L62" s="50">
        <v>6</v>
      </c>
      <c r="M62" s="30"/>
      <c r="N62" s="30"/>
      <c r="O62" s="46">
        <f t="shared" si="0"/>
        <v>16</v>
      </c>
    </row>
    <row r="63" spans="1:15" ht="30" customHeight="1" thickTop="1" thickBot="1" x14ac:dyDescent="0.3">
      <c r="A63" s="47">
        <v>5</v>
      </c>
      <c r="B63" s="317" t="s">
        <v>55</v>
      </c>
      <c r="C63" s="317"/>
      <c r="D63" s="317"/>
      <c r="E63" s="317"/>
      <c r="F63" s="318"/>
      <c r="G63" s="318"/>
      <c r="H63" s="318"/>
      <c r="I63" s="48" t="s">
        <v>53</v>
      </c>
      <c r="J63" s="49">
        <v>7</v>
      </c>
      <c r="K63" s="49">
        <v>3</v>
      </c>
      <c r="L63" s="50">
        <v>6</v>
      </c>
      <c r="M63" s="30"/>
      <c r="N63" s="30"/>
      <c r="O63" s="46">
        <f t="shared" si="0"/>
        <v>16</v>
      </c>
    </row>
    <row r="64" spans="1:15" ht="39.75" customHeight="1" thickTop="1" thickBot="1" x14ac:dyDescent="0.3">
      <c r="A64" s="47">
        <v>6</v>
      </c>
      <c r="B64" s="317" t="s">
        <v>56</v>
      </c>
      <c r="C64" s="317"/>
      <c r="D64" s="317"/>
      <c r="E64" s="317"/>
      <c r="F64" s="318"/>
      <c r="G64" s="318"/>
      <c r="H64" s="318"/>
      <c r="I64" s="48" t="s">
        <v>57</v>
      </c>
      <c r="J64" s="49">
        <v>5</v>
      </c>
      <c r="K64" s="49">
        <v>2</v>
      </c>
      <c r="L64" s="50">
        <v>4</v>
      </c>
      <c r="M64" s="30"/>
      <c r="N64" s="30"/>
      <c r="O64" s="46">
        <f t="shared" si="0"/>
        <v>11</v>
      </c>
    </row>
    <row r="65" spans="1:15" ht="43.5" customHeight="1" thickTop="1" thickBot="1" x14ac:dyDescent="0.3">
      <c r="A65" s="51">
        <v>7</v>
      </c>
      <c r="B65" s="319" t="s">
        <v>58</v>
      </c>
      <c r="C65" s="319"/>
      <c r="D65" s="319"/>
      <c r="E65" s="319"/>
      <c r="F65" s="320"/>
      <c r="G65" s="320"/>
      <c r="H65" s="320"/>
      <c r="I65" s="52" t="s">
        <v>57</v>
      </c>
      <c r="J65" s="53">
        <v>5</v>
      </c>
      <c r="K65" s="53">
        <v>2</v>
      </c>
      <c r="L65" s="54">
        <v>4</v>
      </c>
      <c r="M65" s="30"/>
      <c r="N65" s="30"/>
      <c r="O65" s="46">
        <f t="shared" si="0"/>
        <v>11</v>
      </c>
    </row>
    <row r="66" spans="1:15" ht="16.5" thickBot="1" x14ac:dyDescent="0.3">
      <c r="A66" s="321" t="s">
        <v>59</v>
      </c>
      <c r="B66" s="322"/>
      <c r="C66" s="322"/>
      <c r="D66" s="322"/>
      <c r="E66" s="322"/>
      <c r="F66" s="322"/>
      <c r="G66" s="322"/>
      <c r="H66" s="322"/>
      <c r="I66" s="323"/>
      <c r="J66" s="55">
        <f>SUM(J59:J65)</f>
        <v>35</v>
      </c>
      <c r="K66" s="56">
        <f>SUM(K59:K65)</f>
        <v>16</v>
      </c>
      <c r="L66" s="57">
        <f>SUM(L59:L65)</f>
        <v>28</v>
      </c>
      <c r="M66" s="58"/>
      <c r="N66" s="30"/>
      <c r="O66" s="59">
        <f>SUM(O59:O65)</f>
        <v>79</v>
      </c>
    </row>
    <row r="67" spans="1:15" ht="19.5" thickTop="1" thickBot="1" x14ac:dyDescent="0.3">
      <c r="A67" s="324" t="s">
        <v>60</v>
      </c>
      <c r="B67" s="325"/>
      <c r="C67" s="325"/>
      <c r="D67" s="325"/>
      <c r="E67" s="325"/>
      <c r="F67" s="325"/>
      <c r="G67" s="325"/>
      <c r="H67" s="325"/>
      <c r="I67" s="325"/>
      <c r="J67" s="326"/>
      <c r="K67" s="326"/>
      <c r="L67" s="327"/>
      <c r="M67" s="7"/>
      <c r="N67" s="60"/>
      <c r="O67" s="61">
        <f>O66/3</f>
        <v>26.333333333333332</v>
      </c>
    </row>
    <row r="68" spans="1:15" ht="15.75" thickBot="1" x14ac:dyDescent="0.3">
      <c r="A68" s="3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5"/>
    </row>
    <row r="69" spans="1:15" ht="35.25" customHeight="1" thickBot="1" x14ac:dyDescent="0.3">
      <c r="A69" s="309" t="s">
        <v>61</v>
      </c>
      <c r="B69" s="310"/>
      <c r="C69" s="310"/>
      <c r="D69" s="310"/>
      <c r="E69" s="310"/>
      <c r="F69" s="310"/>
      <c r="G69" s="310"/>
      <c r="H69" s="311"/>
      <c r="I69" s="62" t="s">
        <v>44</v>
      </c>
      <c r="J69" s="39" t="s">
        <v>45</v>
      </c>
      <c r="K69" s="147" t="s">
        <v>46</v>
      </c>
      <c r="L69" s="40" t="s">
        <v>47</v>
      </c>
      <c r="M69" s="148"/>
      <c r="N69" s="7"/>
      <c r="O69" s="41" t="s">
        <v>48</v>
      </c>
    </row>
    <row r="70" spans="1:15" ht="17.25" thickTop="1" thickBot="1" x14ac:dyDescent="0.3">
      <c r="A70" s="42">
        <v>1</v>
      </c>
      <c r="B70" s="331" t="s">
        <v>62</v>
      </c>
      <c r="C70" s="331"/>
      <c r="D70" s="331"/>
      <c r="E70" s="331"/>
      <c r="F70" s="315"/>
      <c r="G70" s="315"/>
      <c r="H70" s="315"/>
      <c r="I70" s="63" t="s">
        <v>63</v>
      </c>
      <c r="J70" s="64">
        <v>5</v>
      </c>
      <c r="K70" s="64">
        <v>3</v>
      </c>
      <c r="L70" s="65">
        <v>5</v>
      </c>
      <c r="M70" s="66"/>
      <c r="N70" s="30"/>
      <c r="O70" s="46">
        <f>J70+K70+L70</f>
        <v>13</v>
      </c>
    </row>
    <row r="71" spans="1:15" ht="31.5" customHeight="1" thickTop="1" thickBot="1" x14ac:dyDescent="0.3">
      <c r="A71" s="47">
        <v>2</v>
      </c>
      <c r="B71" s="316" t="s">
        <v>64</v>
      </c>
      <c r="C71" s="316"/>
      <c r="D71" s="316"/>
      <c r="E71" s="316"/>
      <c r="F71" s="318"/>
      <c r="G71" s="318"/>
      <c r="H71" s="318"/>
      <c r="I71" s="67" t="s">
        <v>63</v>
      </c>
      <c r="J71" s="68">
        <v>5</v>
      </c>
      <c r="K71" s="68">
        <v>2</v>
      </c>
      <c r="L71" s="69">
        <v>4</v>
      </c>
      <c r="M71" s="66"/>
      <c r="N71" s="30"/>
      <c r="O71" s="46">
        <f>J71+K71+L71</f>
        <v>11</v>
      </c>
    </row>
    <row r="72" spans="1:15" ht="17.25" thickTop="1" thickBot="1" x14ac:dyDescent="0.3">
      <c r="A72" s="51">
        <v>3</v>
      </c>
      <c r="B72" s="332" t="s">
        <v>65</v>
      </c>
      <c r="C72" s="332"/>
      <c r="D72" s="332"/>
      <c r="E72" s="332"/>
      <c r="F72" s="320"/>
      <c r="G72" s="320"/>
      <c r="H72" s="320"/>
      <c r="I72" s="70" t="s">
        <v>63</v>
      </c>
      <c r="J72" s="71">
        <v>4</v>
      </c>
      <c r="K72" s="71">
        <v>3</v>
      </c>
      <c r="L72" s="72">
        <v>4</v>
      </c>
      <c r="M72" s="66"/>
      <c r="N72" s="30"/>
      <c r="O72" s="46">
        <f>J72+K72+L72</f>
        <v>11</v>
      </c>
    </row>
    <row r="73" spans="1:15" ht="16.5" thickTop="1" thickBot="1" x14ac:dyDescent="0.3">
      <c r="A73" s="29"/>
      <c r="B73" s="299" t="s">
        <v>66</v>
      </c>
      <c r="C73" s="333"/>
      <c r="D73" s="333"/>
      <c r="E73" s="333"/>
      <c r="F73" s="333"/>
      <c r="G73" s="333"/>
      <c r="H73" s="333"/>
      <c r="I73" s="300"/>
      <c r="J73" s="73">
        <f>SUM(J70:J72)</f>
        <v>14</v>
      </c>
      <c r="K73" s="73">
        <f>SUM(K70:K72)</f>
        <v>8</v>
      </c>
      <c r="L73" s="74">
        <f>SUM(L70:L72)</f>
        <v>13</v>
      </c>
      <c r="M73" s="66"/>
      <c r="N73" s="30"/>
      <c r="O73" s="75">
        <f>SUM(O70:O72)</f>
        <v>35</v>
      </c>
    </row>
    <row r="74" spans="1:15" ht="19.5" thickTop="1" thickBot="1" x14ac:dyDescent="0.3">
      <c r="A74" s="334" t="s">
        <v>67</v>
      </c>
      <c r="B74" s="335"/>
      <c r="C74" s="335"/>
      <c r="D74" s="335"/>
      <c r="E74" s="335"/>
      <c r="F74" s="335"/>
      <c r="G74" s="335"/>
      <c r="H74" s="335"/>
      <c r="I74" s="335"/>
      <c r="J74" s="335"/>
      <c r="K74" s="335"/>
      <c r="L74" s="336"/>
      <c r="M74" s="66"/>
      <c r="N74" s="30"/>
      <c r="O74" s="61">
        <f>O73/3</f>
        <v>11.666666666666666</v>
      </c>
    </row>
    <row r="75" spans="1:15" ht="19.5" thickTop="1" thickBot="1" x14ac:dyDescent="0.3">
      <c r="A75" s="337"/>
      <c r="B75" s="338"/>
      <c r="C75" s="338"/>
      <c r="D75" s="338"/>
      <c r="E75" s="338"/>
      <c r="F75" s="338"/>
      <c r="G75" s="338"/>
      <c r="H75" s="338"/>
      <c r="I75" s="338"/>
      <c r="J75" s="338"/>
      <c r="K75" s="339"/>
      <c r="L75" s="339"/>
      <c r="M75" s="66"/>
      <c r="N75" s="30"/>
      <c r="O75" s="149"/>
    </row>
    <row r="76" spans="1:15" ht="38.25" customHeight="1" thickBot="1" x14ac:dyDescent="0.3">
      <c r="A76" s="340" t="s">
        <v>68</v>
      </c>
      <c r="B76" s="341"/>
      <c r="C76" s="341"/>
      <c r="D76" s="341"/>
      <c r="E76" s="341"/>
      <c r="F76" s="341"/>
      <c r="G76" s="341"/>
      <c r="H76" s="342"/>
      <c r="I76" s="76" t="s">
        <v>44</v>
      </c>
      <c r="J76" s="41" t="s">
        <v>45</v>
      </c>
      <c r="K76" s="148"/>
      <c r="L76" s="148"/>
      <c r="M76" s="66"/>
      <c r="N76" s="30"/>
      <c r="O76" s="77" t="s">
        <v>48</v>
      </c>
    </row>
    <row r="77" spans="1:15" ht="41.25" customHeight="1" thickBot="1" x14ac:dyDescent="0.3">
      <c r="A77" s="78">
        <v>1</v>
      </c>
      <c r="B77" s="343" t="s">
        <v>69</v>
      </c>
      <c r="C77" s="343"/>
      <c r="D77" s="343"/>
      <c r="E77" s="343"/>
      <c r="F77" s="344"/>
      <c r="G77" s="345"/>
      <c r="H77" s="346"/>
      <c r="I77" s="79" t="s">
        <v>63</v>
      </c>
      <c r="J77" s="74">
        <v>3</v>
      </c>
      <c r="K77" s="66"/>
      <c r="L77" s="66"/>
      <c r="M77" s="66"/>
      <c r="N77" s="30"/>
      <c r="O77" s="80">
        <f>J77</f>
        <v>3</v>
      </c>
    </row>
    <row r="78" spans="1:15" ht="33" customHeight="1" thickBot="1" x14ac:dyDescent="0.3">
      <c r="A78" s="47">
        <v>2</v>
      </c>
      <c r="B78" s="316" t="s">
        <v>70</v>
      </c>
      <c r="C78" s="316"/>
      <c r="D78" s="316"/>
      <c r="E78" s="316"/>
      <c r="F78" s="318"/>
      <c r="G78" s="347"/>
      <c r="H78" s="348"/>
      <c r="I78" s="81" t="s">
        <v>63</v>
      </c>
      <c r="J78" s="82">
        <v>4</v>
      </c>
      <c r="K78" s="66"/>
      <c r="L78" s="66"/>
      <c r="M78" s="66"/>
      <c r="N78" s="30"/>
      <c r="O78" s="80">
        <f>J78</f>
        <v>4</v>
      </c>
    </row>
    <row r="79" spans="1:15" ht="29.25" customHeight="1" thickBot="1" x14ac:dyDescent="0.3">
      <c r="A79" s="51">
        <v>3</v>
      </c>
      <c r="B79" s="332" t="s">
        <v>71</v>
      </c>
      <c r="C79" s="332"/>
      <c r="D79" s="332"/>
      <c r="E79" s="332"/>
      <c r="F79" s="320"/>
      <c r="G79" s="349"/>
      <c r="H79" s="350"/>
      <c r="I79" s="83" t="s">
        <v>63</v>
      </c>
      <c r="J79" s="84">
        <v>2</v>
      </c>
      <c r="K79" s="66"/>
      <c r="L79" s="66"/>
      <c r="M79" s="66"/>
      <c r="N79" s="30"/>
      <c r="O79" s="80">
        <f>J79</f>
        <v>2</v>
      </c>
    </row>
    <row r="80" spans="1:15" ht="16.5" thickBot="1" x14ac:dyDescent="0.3">
      <c r="A80" s="351" t="s">
        <v>72</v>
      </c>
      <c r="B80" s="352"/>
      <c r="C80" s="352"/>
      <c r="D80" s="352"/>
      <c r="E80" s="352"/>
      <c r="F80" s="352"/>
      <c r="G80" s="352"/>
      <c r="H80" s="352"/>
      <c r="I80" s="353"/>
      <c r="J80" s="16">
        <f>SUM(J77:J79)</f>
        <v>9</v>
      </c>
      <c r="K80" s="58"/>
      <c r="L80" s="58"/>
      <c r="M80" s="58"/>
      <c r="N80" s="30"/>
      <c r="O80" s="25"/>
    </row>
    <row r="81" spans="1:15" ht="19.5" thickTop="1" thickBot="1" x14ac:dyDescent="0.3">
      <c r="A81" s="328" t="s">
        <v>73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30"/>
      <c r="M81" s="58"/>
      <c r="N81" s="30"/>
      <c r="O81" s="61">
        <f>SUM(O77:O79)</f>
        <v>9</v>
      </c>
    </row>
    <row r="82" spans="1:15" x14ac:dyDescent="0.25">
      <c r="A82" s="31"/>
      <c r="B82" s="7"/>
      <c r="C82" s="7"/>
      <c r="D82" s="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8"/>
    </row>
    <row r="83" spans="1:15" ht="15.75" thickBot="1" x14ac:dyDescent="0.3">
      <c r="A83" s="3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5"/>
    </row>
    <row r="84" spans="1:15" ht="27" thickBot="1" x14ac:dyDescent="0.3">
      <c r="A84" s="255" t="s">
        <v>74</v>
      </c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7"/>
    </row>
    <row r="85" spans="1:15" ht="15.75" thickBot="1" x14ac:dyDescent="0.3">
      <c r="A85" s="3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5"/>
    </row>
    <row r="86" spans="1:15" ht="24.75" thickBot="1" x14ac:dyDescent="0.3">
      <c r="A86" s="359" t="s">
        <v>75</v>
      </c>
      <c r="B86" s="360"/>
      <c r="C86" s="360"/>
      <c r="D86" s="360"/>
      <c r="E86" s="360"/>
      <c r="F86" s="361"/>
      <c r="G86" s="361"/>
      <c r="H86" s="362"/>
      <c r="I86" s="76" t="s">
        <v>44</v>
      </c>
      <c r="J86" s="148"/>
      <c r="K86" s="7"/>
      <c r="L86" s="7"/>
      <c r="M86" s="7"/>
      <c r="N86" s="7"/>
      <c r="O86" s="76" t="s">
        <v>48</v>
      </c>
    </row>
    <row r="87" spans="1:15" ht="17.25" thickTop="1" thickBot="1" x14ac:dyDescent="0.3">
      <c r="A87" s="85">
        <v>1</v>
      </c>
      <c r="B87" s="363" t="s">
        <v>76</v>
      </c>
      <c r="C87" s="364"/>
      <c r="D87" s="364"/>
      <c r="E87" s="364"/>
      <c r="F87" s="365"/>
      <c r="G87" s="365"/>
      <c r="H87" s="366"/>
      <c r="I87" s="86" t="s">
        <v>77</v>
      </c>
      <c r="J87" s="87"/>
      <c r="K87" s="36"/>
      <c r="L87" s="36"/>
      <c r="M87" s="36"/>
      <c r="N87" s="30"/>
      <c r="O87" s="88">
        <v>3.2</v>
      </c>
    </row>
    <row r="88" spans="1:15" ht="16.5" thickBot="1" x14ac:dyDescent="0.3">
      <c r="A88" s="89"/>
      <c r="B88" s="90"/>
      <c r="C88" s="90"/>
      <c r="D88" s="90"/>
      <c r="E88" s="90"/>
      <c r="F88" s="30"/>
      <c r="G88" s="30"/>
      <c r="H88" s="30"/>
      <c r="I88" s="58"/>
      <c r="J88" s="58"/>
      <c r="K88" s="36"/>
      <c r="L88" s="36"/>
      <c r="M88" s="36"/>
      <c r="N88" s="30"/>
      <c r="O88" s="91"/>
    </row>
    <row r="89" spans="1:15" ht="19.5" thickTop="1" thickBot="1" x14ac:dyDescent="0.3">
      <c r="A89" s="367" t="s">
        <v>78</v>
      </c>
      <c r="B89" s="368"/>
      <c r="C89" s="368"/>
      <c r="D89" s="368"/>
      <c r="E89" s="368"/>
      <c r="F89" s="368"/>
      <c r="G89" s="368"/>
      <c r="H89" s="368"/>
      <c r="I89" s="368"/>
      <c r="J89" s="368"/>
      <c r="K89" s="369"/>
      <c r="L89" s="87"/>
      <c r="M89" s="7"/>
      <c r="N89" s="92"/>
      <c r="O89" s="93">
        <f>O87</f>
        <v>3.2</v>
      </c>
    </row>
    <row r="90" spans="1:15" ht="16.5" thickTop="1" thickBot="1" x14ac:dyDescent="0.3">
      <c r="A90" s="3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5"/>
    </row>
    <row r="91" spans="1:15" ht="28.5" thickBot="1" x14ac:dyDescent="0.3">
      <c r="A91" s="370" t="s">
        <v>79</v>
      </c>
      <c r="B91" s="371"/>
      <c r="C91" s="371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2"/>
    </row>
    <row r="92" spans="1:15" ht="15.75" thickBot="1" x14ac:dyDescent="0.3">
      <c r="A92" s="3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5"/>
    </row>
    <row r="93" spans="1:15" ht="18.75" thickTop="1" x14ac:dyDescent="0.25">
      <c r="A93" s="373" t="s">
        <v>23</v>
      </c>
      <c r="B93" s="374"/>
      <c r="C93" s="374"/>
      <c r="D93" s="374"/>
      <c r="E93" s="374"/>
      <c r="F93" s="374"/>
      <c r="G93" s="374"/>
      <c r="H93" s="374"/>
      <c r="I93" s="374"/>
      <c r="J93" s="374"/>
      <c r="K93" s="375"/>
      <c r="L93" s="94"/>
      <c r="M93" s="94"/>
      <c r="N93" s="95"/>
      <c r="O93" s="96">
        <f>O41</f>
        <v>15.42</v>
      </c>
    </row>
    <row r="94" spans="1:15" ht="18" x14ac:dyDescent="0.25">
      <c r="A94" s="376" t="s">
        <v>80</v>
      </c>
      <c r="B94" s="377"/>
      <c r="C94" s="377"/>
      <c r="D94" s="377"/>
      <c r="E94" s="377"/>
      <c r="F94" s="377"/>
      <c r="G94" s="377"/>
      <c r="H94" s="377"/>
      <c r="I94" s="377"/>
      <c r="J94" s="377"/>
      <c r="K94" s="378"/>
      <c r="L94" s="94"/>
      <c r="M94" s="94"/>
      <c r="N94" s="95"/>
      <c r="O94" s="97">
        <f>O67</f>
        <v>26.333333333333332</v>
      </c>
    </row>
    <row r="95" spans="1:15" ht="18" x14ac:dyDescent="0.25">
      <c r="A95" s="376" t="s">
        <v>81</v>
      </c>
      <c r="B95" s="377"/>
      <c r="C95" s="377"/>
      <c r="D95" s="377"/>
      <c r="E95" s="377"/>
      <c r="F95" s="377"/>
      <c r="G95" s="377"/>
      <c r="H95" s="377"/>
      <c r="I95" s="377"/>
      <c r="J95" s="377"/>
      <c r="K95" s="378"/>
      <c r="L95" s="94"/>
      <c r="M95" s="94"/>
      <c r="N95" s="95"/>
      <c r="O95" s="98">
        <f>O74</f>
        <v>11.666666666666666</v>
      </c>
    </row>
    <row r="96" spans="1:15" ht="18" x14ac:dyDescent="0.25">
      <c r="A96" s="376" t="s">
        <v>82</v>
      </c>
      <c r="B96" s="377"/>
      <c r="C96" s="377"/>
      <c r="D96" s="377"/>
      <c r="E96" s="377"/>
      <c r="F96" s="377"/>
      <c r="G96" s="377"/>
      <c r="H96" s="377"/>
      <c r="I96" s="377"/>
      <c r="J96" s="377"/>
      <c r="K96" s="378"/>
      <c r="L96" s="94"/>
      <c r="M96" s="94"/>
      <c r="N96" s="95"/>
      <c r="O96" s="99">
        <f>O81</f>
        <v>9</v>
      </c>
    </row>
    <row r="97" spans="1:15" ht="18.75" thickBot="1" x14ac:dyDescent="0.3">
      <c r="A97" s="379" t="s">
        <v>83</v>
      </c>
      <c r="B97" s="380"/>
      <c r="C97" s="380"/>
      <c r="D97" s="380"/>
      <c r="E97" s="380"/>
      <c r="F97" s="380"/>
      <c r="G97" s="380"/>
      <c r="H97" s="380"/>
      <c r="I97" s="380"/>
      <c r="J97" s="380"/>
      <c r="K97" s="381"/>
      <c r="L97" s="94"/>
      <c r="M97" s="94"/>
      <c r="N97" s="95"/>
      <c r="O97" s="99">
        <f>O87</f>
        <v>3.2</v>
      </c>
    </row>
    <row r="98" spans="1:15" ht="24.75" thickTop="1" thickBot="1" x14ac:dyDescent="0.3">
      <c r="A98" s="354" t="s">
        <v>84</v>
      </c>
      <c r="B98" s="355"/>
      <c r="C98" s="355"/>
      <c r="D98" s="355"/>
      <c r="E98" s="355"/>
      <c r="F98" s="355"/>
      <c r="G98" s="355"/>
      <c r="H98" s="355"/>
      <c r="I98" s="355"/>
      <c r="J98" s="355"/>
      <c r="K98" s="356"/>
      <c r="L98" s="100"/>
      <c r="M98" s="101"/>
      <c r="N98" s="102"/>
      <c r="O98" s="103">
        <f>SUM(O93:O97)</f>
        <v>65.61999999999999</v>
      </c>
    </row>
    <row r="99" spans="1:15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9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6"/>
      <c r="B1" s="237"/>
      <c r="C1" s="237"/>
      <c r="D1" s="237"/>
      <c r="E1" s="238"/>
      <c r="F1" s="245" t="s">
        <v>9</v>
      </c>
      <c r="G1" s="245"/>
      <c r="H1" s="245"/>
      <c r="I1" s="245"/>
      <c r="J1" s="245"/>
      <c r="K1" s="245"/>
      <c r="L1" s="245"/>
      <c r="M1" s="245"/>
      <c r="N1" s="245"/>
      <c r="O1" s="246"/>
    </row>
    <row r="2" spans="1:17" ht="45" customHeight="1" thickBot="1" x14ac:dyDescent="0.3">
      <c r="A2" s="239"/>
      <c r="B2" s="240"/>
      <c r="C2" s="240"/>
      <c r="D2" s="240"/>
      <c r="E2" s="241"/>
      <c r="F2" s="245" t="s">
        <v>10</v>
      </c>
      <c r="G2" s="245"/>
      <c r="H2" s="245"/>
      <c r="I2" s="245"/>
      <c r="J2" s="245"/>
      <c r="K2" s="245"/>
      <c r="L2" s="245"/>
      <c r="M2" s="245"/>
      <c r="N2" s="245"/>
      <c r="O2" s="246"/>
      <c r="Q2" s="136" t="str">
        <f ca="1">MID(CELL("nombrearchivo",'CATALINA GOMEZ'!E10),FIND("]", CELL("nombrearchivo",'CATALINA GOMEZ'!E10),1)+1,LEN(CELL("nombrearchivo",'CATALINA GOMEZ'!E10))-FIND("]",CELL("nombrearchivo",'CATALINA GOMEZ'!E10),1))</f>
        <v>CATALINA GOMEZ</v>
      </c>
    </row>
    <row r="3" spans="1:17" ht="19.5" customHeight="1" thickBot="1" x14ac:dyDescent="0.3">
      <c r="A3" s="242"/>
      <c r="B3" s="243"/>
      <c r="C3" s="243"/>
      <c r="D3" s="243"/>
      <c r="E3" s="244"/>
      <c r="F3" s="245" t="s">
        <v>95</v>
      </c>
      <c r="G3" s="245"/>
      <c r="H3" s="245"/>
      <c r="I3" s="245"/>
      <c r="J3" s="245"/>
      <c r="K3" s="245"/>
      <c r="L3" s="245"/>
      <c r="M3" s="245"/>
      <c r="N3" s="245"/>
      <c r="O3" s="246"/>
      <c r="Q3" s="136"/>
    </row>
    <row r="4" spans="1:17" ht="15.75" x14ac:dyDescent="0.25">
      <c r="A4" s="247" t="s">
        <v>11</v>
      </c>
      <c r="B4" s="248"/>
      <c r="C4" s="248"/>
      <c r="D4" s="248"/>
      <c r="E4" s="249" t="s">
        <v>338</v>
      </c>
      <c r="F4" s="249"/>
      <c r="G4" s="249"/>
      <c r="H4" s="137"/>
      <c r="I4" s="137"/>
      <c r="J4" s="137"/>
      <c r="K4" s="137"/>
      <c r="L4" s="137"/>
      <c r="M4" s="137"/>
      <c r="N4" s="137"/>
      <c r="O4" s="138"/>
    </row>
    <row r="5" spans="1:17" ht="15.75" x14ac:dyDescent="0.25">
      <c r="A5" s="252" t="s">
        <v>12</v>
      </c>
      <c r="B5" s="253"/>
      <c r="C5" s="253"/>
      <c r="D5" s="253"/>
      <c r="E5" s="254" t="s">
        <v>341</v>
      </c>
      <c r="F5" s="254"/>
      <c r="G5" s="254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52" t="s">
        <v>13</v>
      </c>
      <c r="B6" s="253"/>
      <c r="C6" s="253"/>
      <c r="D6" s="253"/>
      <c r="E6" s="7" t="s">
        <v>326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5" t="s">
        <v>14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7"/>
    </row>
    <row r="9" spans="1:17" ht="15" customHeight="1" x14ac:dyDescent="0.25">
      <c r="A9" s="258" t="s">
        <v>15</v>
      </c>
      <c r="B9" s="259"/>
      <c r="C9" s="262" t="s">
        <v>16</v>
      </c>
      <c r="D9" s="153"/>
      <c r="E9" s="264" t="s">
        <v>17</v>
      </c>
      <c r="F9" s="265"/>
      <c r="G9" s="264" t="s">
        <v>18</v>
      </c>
      <c r="H9" s="265"/>
      <c r="I9" s="267" t="s">
        <v>19</v>
      </c>
      <c r="J9" s="267" t="s">
        <v>20</v>
      </c>
      <c r="K9" s="267" t="s">
        <v>21</v>
      </c>
      <c r="L9" s="269" t="s">
        <v>22</v>
      </c>
      <c r="M9" s="271"/>
      <c r="N9" s="271"/>
      <c r="O9" s="273" t="s">
        <v>23</v>
      </c>
    </row>
    <row r="10" spans="1:17" ht="31.5" customHeight="1" thickBot="1" x14ac:dyDescent="0.3">
      <c r="A10" s="260"/>
      <c r="B10" s="261"/>
      <c r="C10" s="263"/>
      <c r="D10" s="154"/>
      <c r="E10" s="263"/>
      <c r="F10" s="266"/>
      <c r="G10" s="263"/>
      <c r="H10" s="266"/>
      <c r="I10" s="268"/>
      <c r="J10" s="268"/>
      <c r="K10" s="268"/>
      <c r="L10" s="270"/>
      <c r="M10" s="272"/>
      <c r="N10" s="272"/>
      <c r="O10" s="274"/>
    </row>
    <row r="11" spans="1:17" ht="44.25" customHeight="1" thickBot="1" x14ac:dyDescent="0.3">
      <c r="A11" s="294" t="s">
        <v>332</v>
      </c>
      <c r="B11" s="295"/>
      <c r="C11" s="155">
        <f>O15</f>
        <v>4</v>
      </c>
      <c r="D11" s="156"/>
      <c r="E11" s="250">
        <f>O17</f>
        <v>0</v>
      </c>
      <c r="F11" s="251"/>
      <c r="G11" s="250">
        <f>O19</f>
        <v>3</v>
      </c>
      <c r="H11" s="251"/>
      <c r="I11" s="157">
        <f>O21</f>
        <v>0</v>
      </c>
      <c r="J11" s="157">
        <f>O28</f>
        <v>5</v>
      </c>
      <c r="K11" s="157">
        <f>O33</f>
        <v>0.33</v>
      </c>
      <c r="L11" s="158">
        <f>O38</f>
        <v>2.9000000000000004</v>
      </c>
      <c r="M11" s="159"/>
      <c r="N11" s="159"/>
      <c r="O11" s="14">
        <f>IF( SUM(C11:L11)&lt;=30,SUM(C11:L11),"EXCEDE LOS 30 PUNTOS")</f>
        <v>15.23</v>
      </c>
    </row>
    <row r="12" spans="1:17" ht="16.5" thickTop="1" thickBot="1" x14ac:dyDescent="0.3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5"/>
    </row>
    <row r="13" spans="1:17" ht="18.75" thickBot="1" x14ac:dyDescent="0.3">
      <c r="A13" s="306" t="s">
        <v>24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8"/>
      <c r="O13" s="16" t="s">
        <v>25</v>
      </c>
    </row>
    <row r="14" spans="1:17" ht="24" thickBot="1" x14ac:dyDescent="0.3">
      <c r="A14" s="285" t="s">
        <v>26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7"/>
      <c r="N14" s="161"/>
      <c r="O14" s="15"/>
    </row>
    <row r="15" spans="1:17" ht="31.5" customHeight="1" thickBot="1" x14ac:dyDescent="0.3">
      <c r="A15" s="288" t="s">
        <v>27</v>
      </c>
      <c r="B15" s="289"/>
      <c r="C15" s="162"/>
      <c r="D15" s="290" t="s">
        <v>232</v>
      </c>
      <c r="E15" s="291"/>
      <c r="F15" s="291"/>
      <c r="G15" s="291"/>
      <c r="H15" s="291"/>
      <c r="I15" s="291"/>
      <c r="J15" s="291"/>
      <c r="K15" s="291"/>
      <c r="L15" s="291"/>
      <c r="M15" s="292"/>
      <c r="N15" s="163"/>
      <c r="O15" s="19">
        <v>4</v>
      </c>
    </row>
    <row r="16" spans="1:17" ht="15.75" thickBot="1" x14ac:dyDescent="0.3">
      <c r="A16" s="164"/>
      <c r="B16" s="161"/>
      <c r="C16" s="161"/>
      <c r="D16" s="165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21"/>
    </row>
    <row r="17" spans="1:18" ht="40.5" customHeight="1" thickBot="1" x14ac:dyDescent="0.3">
      <c r="A17" s="275" t="s">
        <v>28</v>
      </c>
      <c r="B17" s="276"/>
      <c r="C17" s="161"/>
      <c r="D17" s="166"/>
      <c r="E17" s="293" t="s">
        <v>99</v>
      </c>
      <c r="F17" s="277"/>
      <c r="G17" s="277"/>
      <c r="H17" s="277"/>
      <c r="I17" s="277"/>
      <c r="J17" s="277"/>
      <c r="K17" s="277"/>
      <c r="L17" s="277"/>
      <c r="M17" s="278"/>
      <c r="N17" s="163"/>
      <c r="O17" s="19">
        <v>0</v>
      </c>
    </row>
    <row r="18" spans="1:18" ht="15.75" thickBot="1" x14ac:dyDescent="0.3">
      <c r="A18" s="164"/>
      <c r="B18" s="161"/>
      <c r="C18" s="161"/>
      <c r="D18" s="165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21"/>
    </row>
    <row r="19" spans="1:18" ht="40.5" customHeight="1" thickBot="1" x14ac:dyDescent="0.3">
      <c r="A19" s="275" t="s">
        <v>29</v>
      </c>
      <c r="B19" s="276"/>
      <c r="C19" s="162"/>
      <c r="D19" s="167"/>
      <c r="E19" s="277" t="s">
        <v>233</v>
      </c>
      <c r="F19" s="277"/>
      <c r="G19" s="277"/>
      <c r="H19" s="277"/>
      <c r="I19" s="277"/>
      <c r="J19" s="277"/>
      <c r="K19" s="277"/>
      <c r="L19" s="277"/>
      <c r="M19" s="278"/>
      <c r="N19" s="163"/>
      <c r="O19" s="19">
        <v>3</v>
      </c>
    </row>
    <row r="20" spans="1:18" ht="15.75" thickBot="1" x14ac:dyDescent="0.3">
      <c r="A20" s="164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21"/>
    </row>
    <row r="21" spans="1:18" ht="48.75" customHeight="1" thickBot="1" x14ac:dyDescent="0.3">
      <c r="A21" s="275" t="s">
        <v>30</v>
      </c>
      <c r="B21" s="276"/>
      <c r="C21" s="162"/>
      <c r="D21" s="279" t="s">
        <v>99</v>
      </c>
      <c r="E21" s="280"/>
      <c r="F21" s="280"/>
      <c r="G21" s="280"/>
      <c r="H21" s="280"/>
      <c r="I21" s="280"/>
      <c r="J21" s="280"/>
      <c r="K21" s="280"/>
      <c r="L21" s="280"/>
      <c r="M21" s="281"/>
      <c r="N21" s="163"/>
      <c r="O21" s="19">
        <v>0</v>
      </c>
    </row>
    <row r="22" spans="1:18" ht="16.5" thickBot="1" x14ac:dyDescent="0.3">
      <c r="A22" s="22"/>
      <c r="B22" s="23"/>
      <c r="C22" s="150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50"/>
      <c r="O22" s="25"/>
    </row>
    <row r="23" spans="1:18" ht="19.5" thickTop="1" thickBot="1" x14ac:dyDescent="0.3">
      <c r="A23" s="282" t="s">
        <v>31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4"/>
      <c r="N23" s="7"/>
      <c r="O23" s="135">
        <f>IF( SUM(O15:O21)&lt;=10,SUM(O15:O21),"EXCEDE LOS 10 PUNTOS VALIDOS")</f>
        <v>7</v>
      </c>
    </row>
    <row r="24" spans="1:18" ht="18.75" thickBot="1" x14ac:dyDescent="0.3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7"/>
      <c r="O24" s="25"/>
    </row>
    <row r="25" spans="1:18" ht="24" thickBot="1" x14ac:dyDescent="0.3">
      <c r="A25" s="301" t="s">
        <v>32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3"/>
      <c r="N25" s="7"/>
      <c r="O25" s="25"/>
    </row>
    <row r="26" spans="1:18" ht="87.6" customHeight="1" thickBot="1" x14ac:dyDescent="0.3">
      <c r="A26" s="299" t="s">
        <v>33</v>
      </c>
      <c r="B26" s="300"/>
      <c r="C26" s="17"/>
      <c r="D26" s="290" t="s">
        <v>342</v>
      </c>
      <c r="E26" s="291"/>
      <c r="F26" s="291"/>
      <c r="G26" s="291"/>
      <c r="H26" s="291"/>
      <c r="I26" s="291"/>
      <c r="J26" s="291"/>
      <c r="K26" s="291"/>
      <c r="L26" s="291"/>
      <c r="M26" s="292"/>
      <c r="N26" s="18"/>
      <c r="O26" s="19">
        <v>5</v>
      </c>
      <c r="Q26" s="168"/>
      <c r="R26" s="168"/>
    </row>
    <row r="27" spans="1:18" ht="16.5" thickBot="1" x14ac:dyDescent="0.3">
      <c r="A27" s="22"/>
      <c r="B27" s="23"/>
      <c r="C27" s="15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50"/>
      <c r="O27" s="25"/>
    </row>
    <row r="28" spans="1:18" ht="19.5" thickTop="1" thickBot="1" x14ac:dyDescent="0.3">
      <c r="A28" s="282" t="s">
        <v>34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4"/>
      <c r="N28" s="150"/>
      <c r="O28" s="135">
        <f>IF(O26&lt;=5,O26,"EXCEDE LOS 5 PUNTOS PERMITIDOS")</f>
        <v>5</v>
      </c>
      <c r="Q28" s="28"/>
      <c r="R28" s="28"/>
    </row>
    <row r="29" spans="1:18" ht="15.75" thickBot="1" x14ac:dyDescent="0.3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5"/>
    </row>
    <row r="30" spans="1:18" ht="24" thickBot="1" x14ac:dyDescent="0.3">
      <c r="A30" s="301" t="s">
        <v>35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3"/>
      <c r="N30" s="30"/>
      <c r="O30" s="25"/>
    </row>
    <row r="31" spans="1:18" ht="74.45" customHeight="1" thickBot="1" x14ac:dyDescent="0.3">
      <c r="A31" s="299" t="s">
        <v>36</v>
      </c>
      <c r="B31" s="300"/>
      <c r="C31" s="17"/>
      <c r="D31" s="290" t="s">
        <v>343</v>
      </c>
      <c r="E31" s="291"/>
      <c r="F31" s="291"/>
      <c r="G31" s="291"/>
      <c r="H31" s="291"/>
      <c r="I31" s="291"/>
      <c r="J31" s="291"/>
      <c r="K31" s="291"/>
      <c r="L31" s="291"/>
      <c r="M31" s="292"/>
      <c r="N31" s="18"/>
      <c r="O31" s="19">
        <v>0.33</v>
      </c>
    </row>
    <row r="32" spans="1:18" ht="15.75" thickBot="1" x14ac:dyDescent="0.3">
      <c r="A32" s="3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5"/>
    </row>
    <row r="33" spans="1:15" ht="19.5" thickTop="1" thickBot="1" x14ac:dyDescent="0.3">
      <c r="A33" s="282" t="s">
        <v>37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4"/>
      <c r="N33" s="150"/>
      <c r="O33" s="135">
        <f>IF(O31&lt;=5,O31,"EXCEDE LOS 5 PUNTOS PERMITIDOS")</f>
        <v>0.33</v>
      </c>
    </row>
    <row r="34" spans="1:15" ht="15.75" thickBot="1" x14ac:dyDescent="0.3">
      <c r="A34" s="3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5"/>
    </row>
    <row r="35" spans="1:15" ht="24" thickBot="1" x14ac:dyDescent="0.3">
      <c r="A35" s="301" t="s">
        <v>38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3"/>
      <c r="N35" s="7"/>
      <c r="O35" s="25"/>
    </row>
    <row r="36" spans="1:15" ht="110.45" customHeight="1" thickBot="1" x14ac:dyDescent="0.3">
      <c r="A36" s="304" t="s">
        <v>39</v>
      </c>
      <c r="B36" s="305"/>
      <c r="C36" s="17"/>
      <c r="D36" s="290" t="s">
        <v>353</v>
      </c>
      <c r="E36" s="291"/>
      <c r="F36" s="291"/>
      <c r="G36" s="291"/>
      <c r="H36" s="291"/>
      <c r="I36" s="291"/>
      <c r="J36" s="291"/>
      <c r="K36" s="291"/>
      <c r="L36" s="291"/>
      <c r="M36" s="292"/>
      <c r="N36" s="18"/>
      <c r="O36" s="19">
        <f>2+0.5+0.2+0.2</f>
        <v>2.9000000000000004</v>
      </c>
    </row>
    <row r="37" spans="1:15" ht="16.5" thickBot="1" x14ac:dyDescent="0.3">
      <c r="A37" s="22"/>
      <c r="B37" s="23"/>
      <c r="C37" s="15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50"/>
      <c r="O37" s="25"/>
    </row>
    <row r="38" spans="1:15" ht="19.5" thickTop="1" thickBot="1" x14ac:dyDescent="0.3">
      <c r="A38" s="282" t="s">
        <v>40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4"/>
      <c r="N38" s="150"/>
      <c r="O38" s="135">
        <f>IF(O36&lt;=10,O36,"EXCEDE LOS 10 PUNTOS PERMITIDOS")</f>
        <v>2.9000000000000004</v>
      </c>
    </row>
    <row r="39" spans="1:15" x14ac:dyDescent="0.25">
      <c r="A39" s="3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5"/>
    </row>
    <row r="40" spans="1:15" ht="15.75" thickBot="1" x14ac:dyDescent="0.3">
      <c r="A40" s="3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2"/>
    </row>
    <row r="41" spans="1:15" ht="24.75" thickTop="1" thickBot="1" x14ac:dyDescent="0.3">
      <c r="A41" s="296" t="s">
        <v>23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8"/>
      <c r="N41" s="33"/>
      <c r="O41" s="34">
        <f>IF((O23+O28+O33+O38)&lt;=30,(O23+O28+O33+O38),"ERROR EXCEDE LOS 30 PUNTOS")</f>
        <v>15.23</v>
      </c>
    </row>
    <row r="42" spans="1:15" x14ac:dyDescent="0.25">
      <c r="A42" s="3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36"/>
    </row>
    <row r="43" spans="1:15" x14ac:dyDescent="0.25">
      <c r="A43" s="3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36"/>
    </row>
    <row r="44" spans="1:15" x14ac:dyDescent="0.25">
      <c r="A44" s="3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36"/>
    </row>
    <row r="45" spans="1:15" x14ac:dyDescent="0.25">
      <c r="A45" s="3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36"/>
    </row>
    <row r="46" spans="1:15" x14ac:dyDescent="0.25">
      <c r="A46" s="3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36"/>
    </row>
    <row r="47" spans="1:15" x14ac:dyDescent="0.25">
      <c r="A47" s="3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36"/>
    </row>
    <row r="48" spans="1:15" x14ac:dyDescent="0.25">
      <c r="A48" s="3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36"/>
    </row>
    <row r="49" spans="1:15" x14ac:dyDescent="0.25">
      <c r="A49" s="3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36"/>
    </row>
    <row r="50" spans="1:15" x14ac:dyDescent="0.25">
      <c r="A50" s="3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36"/>
    </row>
    <row r="51" spans="1:15" x14ac:dyDescent="0.25">
      <c r="A51" s="3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36"/>
    </row>
    <row r="52" spans="1:15" x14ac:dyDescent="0.25">
      <c r="A52" s="3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36"/>
    </row>
    <row r="53" spans="1:15" x14ac:dyDescent="0.25">
      <c r="A53" s="3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37" t="s">
        <v>41</v>
      </c>
    </row>
    <row r="54" spans="1:15" x14ac:dyDescent="0.25">
      <c r="A54" s="3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36"/>
    </row>
    <row r="55" spans="1:15" ht="15.75" thickBot="1" x14ac:dyDescent="0.3">
      <c r="A55" s="3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36"/>
    </row>
    <row r="56" spans="1:15" ht="27" thickBot="1" x14ac:dyDescent="0.3">
      <c r="A56" s="255" t="s">
        <v>42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7"/>
    </row>
    <row r="57" spans="1:15" ht="15.75" thickBot="1" x14ac:dyDescent="0.3">
      <c r="A57" s="3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5"/>
    </row>
    <row r="58" spans="1:15" ht="39.75" customHeight="1" thickBot="1" x14ac:dyDescent="0.3">
      <c r="A58" s="309" t="s">
        <v>43</v>
      </c>
      <c r="B58" s="310"/>
      <c r="C58" s="310"/>
      <c r="D58" s="310"/>
      <c r="E58" s="310"/>
      <c r="F58" s="312"/>
      <c r="G58" s="312"/>
      <c r="H58" s="313"/>
      <c r="I58" s="38" t="s">
        <v>44</v>
      </c>
      <c r="J58" s="39" t="s">
        <v>45</v>
      </c>
      <c r="K58" s="147" t="s">
        <v>46</v>
      </c>
      <c r="L58" s="40" t="s">
        <v>47</v>
      </c>
      <c r="M58" s="148"/>
      <c r="N58" s="7"/>
      <c r="O58" s="41" t="s">
        <v>48</v>
      </c>
    </row>
    <row r="59" spans="1:15" ht="23.25" customHeight="1" thickTop="1" thickBot="1" x14ac:dyDescent="0.3">
      <c r="A59" s="42">
        <v>1</v>
      </c>
      <c r="B59" s="314" t="s">
        <v>49</v>
      </c>
      <c r="C59" s="314"/>
      <c r="D59" s="314"/>
      <c r="E59" s="314"/>
      <c r="F59" s="315"/>
      <c r="G59" s="315"/>
      <c r="H59" s="315"/>
      <c r="I59" s="43" t="s">
        <v>50</v>
      </c>
      <c r="J59" s="44">
        <v>2</v>
      </c>
      <c r="K59" s="44">
        <v>2</v>
      </c>
      <c r="L59" s="45">
        <v>2</v>
      </c>
      <c r="M59" s="30"/>
      <c r="N59" s="30"/>
      <c r="O59" s="46">
        <f>J59+K59+L59</f>
        <v>6</v>
      </c>
    </row>
    <row r="60" spans="1:15" ht="16.5" thickTop="1" thickBot="1" x14ac:dyDescent="0.3">
      <c r="A60" s="47">
        <v>2</v>
      </c>
      <c r="B60" s="316" t="s">
        <v>51</v>
      </c>
      <c r="C60" s="317"/>
      <c r="D60" s="317"/>
      <c r="E60" s="317"/>
      <c r="F60" s="318"/>
      <c r="G60" s="318"/>
      <c r="H60" s="318"/>
      <c r="I60" s="48" t="s">
        <v>50</v>
      </c>
      <c r="J60" s="49">
        <v>2</v>
      </c>
      <c r="K60" s="49">
        <v>1</v>
      </c>
      <c r="L60" s="50">
        <v>1</v>
      </c>
      <c r="M60" s="30"/>
      <c r="N60" s="30"/>
      <c r="O60" s="46">
        <f t="shared" ref="O60:O65" si="0">J60+K60+L60</f>
        <v>4</v>
      </c>
    </row>
    <row r="61" spans="1:15" ht="43.5" customHeight="1" thickTop="1" thickBot="1" x14ac:dyDescent="0.3">
      <c r="A61" s="47">
        <v>3</v>
      </c>
      <c r="B61" s="317" t="s">
        <v>52</v>
      </c>
      <c r="C61" s="317"/>
      <c r="D61" s="317"/>
      <c r="E61" s="317"/>
      <c r="F61" s="318"/>
      <c r="G61" s="318"/>
      <c r="H61" s="318"/>
      <c r="I61" s="48" t="s">
        <v>53</v>
      </c>
      <c r="J61" s="49">
        <v>7</v>
      </c>
      <c r="K61" s="49">
        <v>2</v>
      </c>
      <c r="L61" s="50">
        <v>4</v>
      </c>
      <c r="M61" s="30"/>
      <c r="N61" s="30"/>
      <c r="O61" s="46">
        <f t="shared" si="0"/>
        <v>13</v>
      </c>
    </row>
    <row r="62" spans="1:15" ht="42.75" customHeight="1" thickTop="1" thickBot="1" x14ac:dyDescent="0.3">
      <c r="A62" s="47">
        <v>4</v>
      </c>
      <c r="B62" s="317" t="s">
        <v>54</v>
      </c>
      <c r="C62" s="317"/>
      <c r="D62" s="317"/>
      <c r="E62" s="317"/>
      <c r="F62" s="318"/>
      <c r="G62" s="318"/>
      <c r="H62" s="318"/>
      <c r="I62" s="48" t="s">
        <v>53</v>
      </c>
      <c r="J62" s="49">
        <v>7</v>
      </c>
      <c r="K62" s="49">
        <v>3</v>
      </c>
      <c r="L62" s="50">
        <v>6</v>
      </c>
      <c r="M62" s="30"/>
      <c r="N62" s="30"/>
      <c r="O62" s="46">
        <f t="shared" si="0"/>
        <v>16</v>
      </c>
    </row>
    <row r="63" spans="1:15" ht="29.25" customHeight="1" thickTop="1" thickBot="1" x14ac:dyDescent="0.3">
      <c r="A63" s="47">
        <v>5</v>
      </c>
      <c r="B63" s="317" t="s">
        <v>55</v>
      </c>
      <c r="C63" s="317"/>
      <c r="D63" s="317"/>
      <c r="E63" s="317"/>
      <c r="F63" s="318"/>
      <c r="G63" s="318"/>
      <c r="H63" s="318"/>
      <c r="I63" s="48" t="s">
        <v>53</v>
      </c>
      <c r="J63" s="49">
        <v>7</v>
      </c>
      <c r="K63" s="49">
        <v>3</v>
      </c>
      <c r="L63" s="50">
        <v>6</v>
      </c>
      <c r="M63" s="30"/>
      <c r="N63" s="30"/>
      <c r="O63" s="46">
        <f t="shared" si="0"/>
        <v>16</v>
      </c>
    </row>
    <row r="64" spans="1:15" ht="44.25" customHeight="1" thickTop="1" thickBot="1" x14ac:dyDescent="0.3">
      <c r="A64" s="47">
        <v>6</v>
      </c>
      <c r="B64" s="317" t="s">
        <v>56</v>
      </c>
      <c r="C64" s="317"/>
      <c r="D64" s="317"/>
      <c r="E64" s="317"/>
      <c r="F64" s="318"/>
      <c r="G64" s="318"/>
      <c r="H64" s="318"/>
      <c r="I64" s="48" t="s">
        <v>57</v>
      </c>
      <c r="J64" s="49">
        <v>5</v>
      </c>
      <c r="K64" s="49">
        <v>2</v>
      </c>
      <c r="L64" s="50">
        <v>3</v>
      </c>
      <c r="M64" s="30"/>
      <c r="N64" s="30"/>
      <c r="O64" s="46">
        <f t="shared" si="0"/>
        <v>10</v>
      </c>
    </row>
    <row r="65" spans="1:15" ht="42" customHeight="1" thickTop="1" thickBot="1" x14ac:dyDescent="0.3">
      <c r="A65" s="51">
        <v>7</v>
      </c>
      <c r="B65" s="319" t="s">
        <v>58</v>
      </c>
      <c r="C65" s="319"/>
      <c r="D65" s="319"/>
      <c r="E65" s="319"/>
      <c r="F65" s="320"/>
      <c r="G65" s="320"/>
      <c r="H65" s="320"/>
      <c r="I65" s="52" t="s">
        <v>57</v>
      </c>
      <c r="J65" s="53">
        <v>3</v>
      </c>
      <c r="K65" s="53">
        <v>2</v>
      </c>
      <c r="L65" s="54">
        <v>3</v>
      </c>
      <c r="M65" s="30"/>
      <c r="N65" s="30"/>
      <c r="O65" s="46">
        <f t="shared" si="0"/>
        <v>8</v>
      </c>
    </row>
    <row r="66" spans="1:15" ht="16.5" thickBot="1" x14ac:dyDescent="0.3">
      <c r="A66" s="321" t="s">
        <v>59</v>
      </c>
      <c r="B66" s="322"/>
      <c r="C66" s="322"/>
      <c r="D66" s="322"/>
      <c r="E66" s="322"/>
      <c r="F66" s="322"/>
      <c r="G66" s="322"/>
      <c r="H66" s="322"/>
      <c r="I66" s="323"/>
      <c r="J66" s="55">
        <f>SUM(J59:J65)</f>
        <v>33</v>
      </c>
      <c r="K66" s="56">
        <f>SUM(K59:K65)</f>
        <v>15</v>
      </c>
      <c r="L66" s="57">
        <f>SUM(L59:L65)</f>
        <v>25</v>
      </c>
      <c r="M66" s="58"/>
      <c r="N66" s="30"/>
      <c r="O66" s="59">
        <f>SUM(O59:O65)</f>
        <v>73</v>
      </c>
    </row>
    <row r="67" spans="1:15" ht="19.5" thickTop="1" thickBot="1" x14ac:dyDescent="0.3">
      <c r="A67" s="324" t="s">
        <v>60</v>
      </c>
      <c r="B67" s="325"/>
      <c r="C67" s="325"/>
      <c r="D67" s="325"/>
      <c r="E67" s="325"/>
      <c r="F67" s="325"/>
      <c r="G67" s="325"/>
      <c r="H67" s="325"/>
      <c r="I67" s="325"/>
      <c r="J67" s="326"/>
      <c r="K67" s="326"/>
      <c r="L67" s="327"/>
      <c r="M67" s="7"/>
      <c r="N67" s="60"/>
      <c r="O67" s="61">
        <f>O66/3</f>
        <v>24.333333333333332</v>
      </c>
    </row>
    <row r="68" spans="1:15" ht="15.75" thickBot="1" x14ac:dyDescent="0.3">
      <c r="A68" s="3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5"/>
    </row>
    <row r="69" spans="1:15" ht="33" customHeight="1" thickBot="1" x14ac:dyDescent="0.3">
      <c r="A69" s="309" t="s">
        <v>61</v>
      </c>
      <c r="B69" s="310"/>
      <c r="C69" s="310"/>
      <c r="D69" s="310"/>
      <c r="E69" s="310"/>
      <c r="F69" s="310"/>
      <c r="G69" s="310"/>
      <c r="H69" s="311"/>
      <c r="I69" s="62" t="s">
        <v>44</v>
      </c>
      <c r="J69" s="39" t="s">
        <v>45</v>
      </c>
      <c r="K69" s="147" t="s">
        <v>46</v>
      </c>
      <c r="L69" s="40" t="s">
        <v>47</v>
      </c>
      <c r="M69" s="148"/>
      <c r="N69" s="7"/>
      <c r="O69" s="41" t="s">
        <v>48</v>
      </c>
    </row>
    <row r="70" spans="1:15" ht="17.25" thickTop="1" thickBot="1" x14ac:dyDescent="0.3">
      <c r="A70" s="42">
        <v>1</v>
      </c>
      <c r="B70" s="331" t="s">
        <v>62</v>
      </c>
      <c r="C70" s="331"/>
      <c r="D70" s="331"/>
      <c r="E70" s="331"/>
      <c r="F70" s="315"/>
      <c r="G70" s="315"/>
      <c r="H70" s="315"/>
      <c r="I70" s="63" t="s">
        <v>63</v>
      </c>
      <c r="J70" s="64">
        <v>5</v>
      </c>
      <c r="K70" s="64">
        <v>2</v>
      </c>
      <c r="L70" s="65">
        <v>5</v>
      </c>
      <c r="M70" s="66"/>
      <c r="N70" s="30"/>
      <c r="O70" s="46">
        <f>J70+K70+L70</f>
        <v>12</v>
      </c>
    </row>
    <row r="71" spans="1:15" ht="35.25" customHeight="1" thickTop="1" thickBot="1" x14ac:dyDescent="0.3">
      <c r="A71" s="47">
        <v>2</v>
      </c>
      <c r="B71" s="316" t="s">
        <v>64</v>
      </c>
      <c r="C71" s="316"/>
      <c r="D71" s="316"/>
      <c r="E71" s="316"/>
      <c r="F71" s="318"/>
      <c r="G71" s="318"/>
      <c r="H71" s="318"/>
      <c r="I71" s="67" t="s">
        <v>63</v>
      </c>
      <c r="J71" s="68">
        <v>5</v>
      </c>
      <c r="K71" s="68">
        <v>2</v>
      </c>
      <c r="L71" s="69">
        <v>3</v>
      </c>
      <c r="M71" s="66"/>
      <c r="N71" s="30"/>
      <c r="O71" s="46">
        <f>J71+K71+L71</f>
        <v>10</v>
      </c>
    </row>
    <row r="72" spans="1:15" ht="17.25" thickTop="1" thickBot="1" x14ac:dyDescent="0.3">
      <c r="A72" s="51">
        <v>3</v>
      </c>
      <c r="B72" s="332" t="s">
        <v>65</v>
      </c>
      <c r="C72" s="332"/>
      <c r="D72" s="332"/>
      <c r="E72" s="332"/>
      <c r="F72" s="320"/>
      <c r="G72" s="320"/>
      <c r="H72" s="320"/>
      <c r="I72" s="70" t="s">
        <v>63</v>
      </c>
      <c r="J72" s="71">
        <v>4</v>
      </c>
      <c r="K72" s="71">
        <v>2</v>
      </c>
      <c r="L72" s="72">
        <v>5</v>
      </c>
      <c r="M72" s="66"/>
      <c r="N72" s="30"/>
      <c r="O72" s="46">
        <f>J72+K72+L72</f>
        <v>11</v>
      </c>
    </row>
    <row r="73" spans="1:15" ht="16.5" thickTop="1" thickBot="1" x14ac:dyDescent="0.3">
      <c r="A73" s="29"/>
      <c r="B73" s="299" t="s">
        <v>66</v>
      </c>
      <c r="C73" s="333"/>
      <c r="D73" s="333"/>
      <c r="E73" s="333"/>
      <c r="F73" s="333"/>
      <c r="G73" s="333"/>
      <c r="H73" s="333"/>
      <c r="I73" s="300"/>
      <c r="J73" s="73">
        <f>SUM(J70:J72)</f>
        <v>14</v>
      </c>
      <c r="K73" s="73">
        <f>SUM(K70:K72)</f>
        <v>6</v>
      </c>
      <c r="L73" s="74">
        <f>SUM(L70:L72)</f>
        <v>13</v>
      </c>
      <c r="M73" s="66"/>
      <c r="N73" s="30"/>
      <c r="O73" s="75">
        <f>SUM(O70:O72)</f>
        <v>33</v>
      </c>
    </row>
    <row r="74" spans="1:15" ht="19.5" thickTop="1" thickBot="1" x14ac:dyDescent="0.3">
      <c r="A74" s="334" t="s">
        <v>67</v>
      </c>
      <c r="B74" s="335"/>
      <c r="C74" s="335"/>
      <c r="D74" s="335"/>
      <c r="E74" s="335"/>
      <c r="F74" s="335"/>
      <c r="G74" s="335"/>
      <c r="H74" s="335"/>
      <c r="I74" s="335"/>
      <c r="J74" s="335"/>
      <c r="K74" s="335"/>
      <c r="L74" s="336"/>
      <c r="M74" s="66"/>
      <c r="N74" s="30"/>
      <c r="O74" s="61">
        <f>O73/3</f>
        <v>11</v>
      </c>
    </row>
    <row r="75" spans="1:15" ht="19.5" thickTop="1" thickBot="1" x14ac:dyDescent="0.3">
      <c r="A75" s="337"/>
      <c r="B75" s="338"/>
      <c r="C75" s="338"/>
      <c r="D75" s="338"/>
      <c r="E75" s="338"/>
      <c r="F75" s="338"/>
      <c r="G75" s="338"/>
      <c r="H75" s="338"/>
      <c r="I75" s="338"/>
      <c r="J75" s="338"/>
      <c r="K75" s="339"/>
      <c r="L75" s="339"/>
      <c r="M75" s="66"/>
      <c r="N75" s="30"/>
      <c r="O75" s="149"/>
    </row>
    <row r="76" spans="1:15" ht="36" customHeight="1" thickBot="1" x14ac:dyDescent="0.3">
      <c r="A76" s="340" t="s">
        <v>68</v>
      </c>
      <c r="B76" s="341"/>
      <c r="C76" s="341"/>
      <c r="D76" s="341"/>
      <c r="E76" s="341"/>
      <c r="F76" s="341"/>
      <c r="G76" s="341"/>
      <c r="H76" s="342"/>
      <c r="I76" s="76" t="s">
        <v>44</v>
      </c>
      <c r="J76" s="41" t="s">
        <v>45</v>
      </c>
      <c r="K76" s="148"/>
      <c r="L76" s="148"/>
      <c r="M76" s="66"/>
      <c r="N76" s="30"/>
      <c r="O76" s="77" t="s">
        <v>48</v>
      </c>
    </row>
    <row r="77" spans="1:15" ht="45.75" customHeight="1" thickBot="1" x14ac:dyDescent="0.3">
      <c r="A77" s="78">
        <v>1</v>
      </c>
      <c r="B77" s="343" t="s">
        <v>69</v>
      </c>
      <c r="C77" s="343"/>
      <c r="D77" s="343"/>
      <c r="E77" s="343"/>
      <c r="F77" s="344"/>
      <c r="G77" s="345"/>
      <c r="H77" s="346"/>
      <c r="I77" s="79" t="s">
        <v>63</v>
      </c>
      <c r="J77" s="74">
        <v>3</v>
      </c>
      <c r="K77" s="66"/>
      <c r="L77" s="66"/>
      <c r="M77" s="66"/>
      <c r="N77" s="30"/>
      <c r="O77" s="80">
        <f>J77</f>
        <v>3</v>
      </c>
    </row>
    <row r="78" spans="1:15" ht="32.25" customHeight="1" thickBot="1" x14ac:dyDescent="0.3">
      <c r="A78" s="47">
        <v>2</v>
      </c>
      <c r="B78" s="316" t="s">
        <v>70</v>
      </c>
      <c r="C78" s="316"/>
      <c r="D78" s="316"/>
      <c r="E78" s="316"/>
      <c r="F78" s="318"/>
      <c r="G78" s="347"/>
      <c r="H78" s="348"/>
      <c r="I78" s="81" t="s">
        <v>63</v>
      </c>
      <c r="J78" s="82">
        <v>3</v>
      </c>
      <c r="K78" s="66"/>
      <c r="L78" s="66"/>
      <c r="M78" s="66"/>
      <c r="N78" s="30"/>
      <c r="O78" s="80">
        <f>J78</f>
        <v>3</v>
      </c>
    </row>
    <row r="79" spans="1:15" ht="27.75" customHeight="1" thickBot="1" x14ac:dyDescent="0.3">
      <c r="A79" s="51">
        <v>3</v>
      </c>
      <c r="B79" s="332" t="s">
        <v>71</v>
      </c>
      <c r="C79" s="332"/>
      <c r="D79" s="332"/>
      <c r="E79" s="332"/>
      <c r="F79" s="320"/>
      <c r="G79" s="349"/>
      <c r="H79" s="350"/>
      <c r="I79" s="83" t="s">
        <v>63</v>
      </c>
      <c r="J79" s="84">
        <v>2</v>
      </c>
      <c r="K79" s="66"/>
      <c r="L79" s="66"/>
      <c r="M79" s="66"/>
      <c r="N79" s="30"/>
      <c r="O79" s="80">
        <f>J79</f>
        <v>2</v>
      </c>
    </row>
    <row r="80" spans="1:15" ht="16.5" thickBot="1" x14ac:dyDescent="0.3">
      <c r="A80" s="351" t="s">
        <v>72</v>
      </c>
      <c r="B80" s="352"/>
      <c r="C80" s="352"/>
      <c r="D80" s="352"/>
      <c r="E80" s="352"/>
      <c r="F80" s="352"/>
      <c r="G80" s="352"/>
      <c r="H80" s="352"/>
      <c r="I80" s="353"/>
      <c r="J80" s="16">
        <f>SUM(J77:J79)</f>
        <v>8</v>
      </c>
      <c r="K80" s="58"/>
      <c r="L80" s="58"/>
      <c r="M80" s="58"/>
      <c r="N80" s="30"/>
      <c r="O80" s="25"/>
    </row>
    <row r="81" spans="1:15" ht="19.5" thickTop="1" thickBot="1" x14ac:dyDescent="0.3">
      <c r="A81" s="328" t="s">
        <v>73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30"/>
      <c r="M81" s="58"/>
      <c r="N81" s="30"/>
      <c r="O81" s="61">
        <f>SUM(O77:O79)</f>
        <v>8</v>
      </c>
    </row>
    <row r="82" spans="1:15" x14ac:dyDescent="0.25">
      <c r="A82" s="31"/>
      <c r="B82" s="7"/>
      <c r="C82" s="7"/>
      <c r="D82" s="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8"/>
    </row>
    <row r="83" spans="1:15" ht="15.75" thickBot="1" x14ac:dyDescent="0.3">
      <c r="A83" s="3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5"/>
    </row>
    <row r="84" spans="1:15" ht="27" thickBot="1" x14ac:dyDescent="0.3">
      <c r="A84" s="255" t="s">
        <v>74</v>
      </c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7"/>
    </row>
    <row r="85" spans="1:15" ht="15.75" thickBot="1" x14ac:dyDescent="0.3">
      <c r="A85" s="3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5"/>
    </row>
    <row r="86" spans="1:15" ht="24.75" thickBot="1" x14ac:dyDescent="0.3">
      <c r="A86" s="359" t="s">
        <v>75</v>
      </c>
      <c r="B86" s="360"/>
      <c r="C86" s="360"/>
      <c r="D86" s="360"/>
      <c r="E86" s="360"/>
      <c r="F86" s="361"/>
      <c r="G86" s="361"/>
      <c r="H86" s="362"/>
      <c r="I86" s="76" t="s">
        <v>44</v>
      </c>
      <c r="J86" s="148"/>
      <c r="K86" s="7"/>
      <c r="L86" s="7"/>
      <c r="M86" s="7"/>
      <c r="N86" s="7"/>
      <c r="O86" s="76" t="s">
        <v>48</v>
      </c>
    </row>
    <row r="87" spans="1:15" ht="17.25" thickTop="1" thickBot="1" x14ac:dyDescent="0.3">
      <c r="A87" s="85">
        <v>1</v>
      </c>
      <c r="B87" s="363" t="s">
        <v>76</v>
      </c>
      <c r="C87" s="364"/>
      <c r="D87" s="364"/>
      <c r="E87" s="364"/>
      <c r="F87" s="365"/>
      <c r="G87" s="365"/>
      <c r="H87" s="366"/>
      <c r="I87" s="86" t="s">
        <v>77</v>
      </c>
      <c r="J87" s="87"/>
      <c r="K87" s="36"/>
      <c r="L87" s="36"/>
      <c r="M87" s="36"/>
      <c r="N87" s="30"/>
      <c r="O87" s="88">
        <v>3.2</v>
      </c>
    </row>
    <row r="88" spans="1:15" ht="16.5" thickBot="1" x14ac:dyDescent="0.3">
      <c r="A88" s="89"/>
      <c r="B88" s="90"/>
      <c r="C88" s="90"/>
      <c r="D88" s="90"/>
      <c r="E88" s="90"/>
      <c r="F88" s="30"/>
      <c r="G88" s="30"/>
      <c r="H88" s="30"/>
      <c r="I88" s="58"/>
      <c r="J88" s="58"/>
      <c r="K88" s="36"/>
      <c r="L88" s="36"/>
      <c r="M88" s="36"/>
      <c r="N88" s="30"/>
      <c r="O88" s="91"/>
    </row>
    <row r="89" spans="1:15" ht="19.5" thickTop="1" thickBot="1" x14ac:dyDescent="0.3">
      <c r="A89" s="367" t="s">
        <v>78</v>
      </c>
      <c r="B89" s="368"/>
      <c r="C89" s="368"/>
      <c r="D89" s="368"/>
      <c r="E89" s="368"/>
      <c r="F89" s="368"/>
      <c r="G89" s="368"/>
      <c r="H89" s="368"/>
      <c r="I89" s="368"/>
      <c r="J89" s="368"/>
      <c r="K89" s="369"/>
      <c r="L89" s="87"/>
      <c r="M89" s="7"/>
      <c r="N89" s="92"/>
      <c r="O89" s="93">
        <f>O87</f>
        <v>3.2</v>
      </c>
    </row>
    <row r="90" spans="1:15" ht="16.5" thickTop="1" thickBot="1" x14ac:dyDescent="0.3">
      <c r="A90" s="3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5"/>
    </row>
    <row r="91" spans="1:15" ht="28.5" thickBot="1" x14ac:dyDescent="0.3">
      <c r="A91" s="370" t="s">
        <v>79</v>
      </c>
      <c r="B91" s="371"/>
      <c r="C91" s="371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2"/>
    </row>
    <row r="92" spans="1:15" ht="15.75" thickBot="1" x14ac:dyDescent="0.3">
      <c r="A92" s="3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5"/>
    </row>
    <row r="93" spans="1:15" ht="18.75" thickTop="1" x14ac:dyDescent="0.25">
      <c r="A93" s="373" t="s">
        <v>23</v>
      </c>
      <c r="B93" s="374"/>
      <c r="C93" s="374"/>
      <c r="D93" s="374"/>
      <c r="E93" s="374"/>
      <c r="F93" s="374"/>
      <c r="G93" s="374"/>
      <c r="H93" s="374"/>
      <c r="I93" s="374"/>
      <c r="J93" s="374"/>
      <c r="K93" s="375"/>
      <c r="L93" s="94"/>
      <c r="M93" s="94"/>
      <c r="N93" s="95"/>
      <c r="O93" s="96">
        <f>O41</f>
        <v>15.23</v>
      </c>
    </row>
    <row r="94" spans="1:15" ht="18" x14ac:dyDescent="0.25">
      <c r="A94" s="376" t="s">
        <v>80</v>
      </c>
      <c r="B94" s="377"/>
      <c r="C94" s="377"/>
      <c r="D94" s="377"/>
      <c r="E94" s="377"/>
      <c r="F94" s="377"/>
      <c r="G94" s="377"/>
      <c r="H94" s="377"/>
      <c r="I94" s="377"/>
      <c r="J94" s="377"/>
      <c r="K94" s="378"/>
      <c r="L94" s="94"/>
      <c r="M94" s="94"/>
      <c r="N94" s="95"/>
      <c r="O94" s="97">
        <f>O67</f>
        <v>24.333333333333332</v>
      </c>
    </row>
    <row r="95" spans="1:15" ht="18" x14ac:dyDescent="0.25">
      <c r="A95" s="376" t="s">
        <v>81</v>
      </c>
      <c r="B95" s="377"/>
      <c r="C95" s="377"/>
      <c r="D95" s="377"/>
      <c r="E95" s="377"/>
      <c r="F95" s="377"/>
      <c r="G95" s="377"/>
      <c r="H95" s="377"/>
      <c r="I95" s="377"/>
      <c r="J95" s="377"/>
      <c r="K95" s="378"/>
      <c r="L95" s="94"/>
      <c r="M95" s="94"/>
      <c r="N95" s="95"/>
      <c r="O95" s="98">
        <f>O74</f>
        <v>11</v>
      </c>
    </row>
    <row r="96" spans="1:15" ht="18" x14ac:dyDescent="0.25">
      <c r="A96" s="376" t="s">
        <v>82</v>
      </c>
      <c r="B96" s="377"/>
      <c r="C96" s="377"/>
      <c r="D96" s="377"/>
      <c r="E96" s="377"/>
      <c r="F96" s="377"/>
      <c r="G96" s="377"/>
      <c r="H96" s="377"/>
      <c r="I96" s="377"/>
      <c r="J96" s="377"/>
      <c r="K96" s="378"/>
      <c r="L96" s="94"/>
      <c r="M96" s="94"/>
      <c r="N96" s="95"/>
      <c r="O96" s="99">
        <f>O81</f>
        <v>8</v>
      </c>
    </row>
    <row r="97" spans="1:15" ht="18.75" thickBot="1" x14ac:dyDescent="0.3">
      <c r="A97" s="379" t="s">
        <v>83</v>
      </c>
      <c r="B97" s="380"/>
      <c r="C97" s="380"/>
      <c r="D97" s="380"/>
      <c r="E97" s="380"/>
      <c r="F97" s="380"/>
      <c r="G97" s="380"/>
      <c r="H97" s="380"/>
      <c r="I97" s="380"/>
      <c r="J97" s="380"/>
      <c r="K97" s="381"/>
      <c r="L97" s="94"/>
      <c r="M97" s="94"/>
      <c r="N97" s="95"/>
      <c r="O97" s="99">
        <f>O87</f>
        <v>3.2</v>
      </c>
    </row>
    <row r="98" spans="1:15" ht="24.75" thickTop="1" thickBot="1" x14ac:dyDescent="0.3">
      <c r="A98" s="354" t="s">
        <v>84</v>
      </c>
      <c r="B98" s="355"/>
      <c r="C98" s="355"/>
      <c r="D98" s="355"/>
      <c r="E98" s="355"/>
      <c r="F98" s="355"/>
      <c r="G98" s="355"/>
      <c r="H98" s="355"/>
      <c r="I98" s="355"/>
      <c r="J98" s="355"/>
      <c r="K98" s="356"/>
      <c r="L98" s="100"/>
      <c r="M98" s="101"/>
      <c r="N98" s="102"/>
      <c r="O98" s="103">
        <f>SUM(O93:O97)</f>
        <v>61.763333333333335</v>
      </c>
    </row>
    <row r="99" spans="1:15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99"/>
  <sheetViews>
    <sheetView topLeftCell="A79" zoomScaleNormal="100" workbookViewId="0">
      <selection activeCell="J70" sqref="J7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6"/>
      <c r="B1" s="237"/>
      <c r="C1" s="237"/>
      <c r="D1" s="237"/>
      <c r="E1" s="238"/>
      <c r="F1" s="245" t="s">
        <v>9</v>
      </c>
      <c r="G1" s="245"/>
      <c r="H1" s="245"/>
      <c r="I1" s="245"/>
      <c r="J1" s="245"/>
      <c r="K1" s="245"/>
      <c r="L1" s="245"/>
      <c r="M1" s="245"/>
      <c r="N1" s="245"/>
      <c r="O1" s="246"/>
    </row>
    <row r="2" spans="1:17" ht="45" customHeight="1" thickBot="1" x14ac:dyDescent="0.3">
      <c r="A2" s="239"/>
      <c r="B2" s="240"/>
      <c r="C2" s="240"/>
      <c r="D2" s="240"/>
      <c r="E2" s="241"/>
      <c r="F2" s="245" t="s">
        <v>10</v>
      </c>
      <c r="G2" s="245"/>
      <c r="H2" s="245"/>
      <c r="I2" s="245"/>
      <c r="J2" s="245"/>
      <c r="K2" s="245"/>
      <c r="L2" s="245"/>
      <c r="M2" s="245"/>
      <c r="N2" s="245"/>
      <c r="O2" s="246"/>
      <c r="Q2" s="136" t="str">
        <f ca="1">MID(CELL("nombrearchivo",'LUIS LOPEZ'!E10),FIND("]", CELL("nombrearchivo",'LUIS LOPEZ'!E10),1)+1,LEN(CELL("nombrearchivo",'LUIS LOPEZ'!E10))-FIND("]",CELL("nombrearchivo",'LUIS LOPEZ'!E10),1))</f>
        <v>LUIS LOPEZ</v>
      </c>
    </row>
    <row r="3" spans="1:17" ht="19.5" customHeight="1" thickBot="1" x14ac:dyDescent="0.3">
      <c r="A3" s="242"/>
      <c r="B3" s="243"/>
      <c r="C3" s="243"/>
      <c r="D3" s="243"/>
      <c r="E3" s="244"/>
      <c r="F3" s="245" t="s">
        <v>95</v>
      </c>
      <c r="G3" s="245"/>
      <c r="H3" s="245"/>
      <c r="I3" s="245"/>
      <c r="J3" s="245"/>
      <c r="K3" s="245"/>
      <c r="L3" s="245"/>
      <c r="M3" s="245"/>
      <c r="N3" s="245"/>
      <c r="O3" s="246"/>
      <c r="Q3" s="136"/>
    </row>
    <row r="4" spans="1:17" ht="15.75" x14ac:dyDescent="0.25">
      <c r="A4" s="247" t="s">
        <v>11</v>
      </c>
      <c r="B4" s="248"/>
      <c r="C4" s="248"/>
      <c r="D4" s="248"/>
      <c r="E4" s="249" t="s">
        <v>338</v>
      </c>
      <c r="F4" s="249"/>
      <c r="G4" s="249"/>
      <c r="H4" s="137"/>
      <c r="I4" s="137"/>
      <c r="J4" s="137"/>
      <c r="K4" s="137"/>
      <c r="L4" s="137"/>
      <c r="M4" s="137"/>
      <c r="N4" s="137"/>
      <c r="O4" s="138"/>
    </row>
    <row r="5" spans="1:17" ht="15.75" x14ac:dyDescent="0.25">
      <c r="A5" s="252" t="s">
        <v>12</v>
      </c>
      <c r="B5" s="253"/>
      <c r="C5" s="253"/>
      <c r="D5" s="253"/>
      <c r="E5" s="254" t="s">
        <v>341</v>
      </c>
      <c r="F5" s="254"/>
      <c r="G5" s="254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52" t="s">
        <v>13</v>
      </c>
      <c r="B6" s="253"/>
      <c r="C6" s="253"/>
      <c r="D6" s="253"/>
      <c r="E6" s="7" t="s">
        <v>326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5" t="s">
        <v>14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7"/>
    </row>
    <row r="9" spans="1:17" ht="15" customHeight="1" x14ac:dyDescent="0.25">
      <c r="A9" s="258" t="s">
        <v>15</v>
      </c>
      <c r="B9" s="259"/>
      <c r="C9" s="262" t="s">
        <v>16</v>
      </c>
      <c r="D9" s="153"/>
      <c r="E9" s="264" t="s">
        <v>17</v>
      </c>
      <c r="F9" s="265"/>
      <c r="G9" s="264" t="s">
        <v>18</v>
      </c>
      <c r="H9" s="265"/>
      <c r="I9" s="267" t="s">
        <v>19</v>
      </c>
      <c r="J9" s="267" t="s">
        <v>20</v>
      </c>
      <c r="K9" s="267" t="s">
        <v>21</v>
      </c>
      <c r="L9" s="269" t="s">
        <v>22</v>
      </c>
      <c r="M9" s="271"/>
      <c r="N9" s="271"/>
      <c r="O9" s="273" t="s">
        <v>23</v>
      </c>
    </row>
    <row r="10" spans="1:17" ht="31.5" customHeight="1" thickBot="1" x14ac:dyDescent="0.3">
      <c r="A10" s="260"/>
      <c r="B10" s="261"/>
      <c r="C10" s="263"/>
      <c r="D10" s="154"/>
      <c r="E10" s="263"/>
      <c r="F10" s="266"/>
      <c r="G10" s="263"/>
      <c r="H10" s="266"/>
      <c r="I10" s="268"/>
      <c r="J10" s="268"/>
      <c r="K10" s="268"/>
      <c r="L10" s="270"/>
      <c r="M10" s="272"/>
      <c r="N10" s="272"/>
      <c r="O10" s="274"/>
    </row>
    <row r="11" spans="1:17" ht="44.25" customHeight="1" thickBot="1" x14ac:dyDescent="0.3">
      <c r="A11" s="294" t="s">
        <v>334</v>
      </c>
      <c r="B11" s="295"/>
      <c r="C11" s="155">
        <f>O15</f>
        <v>4</v>
      </c>
      <c r="D11" s="156"/>
      <c r="E11" s="250">
        <f>O17</f>
        <v>1</v>
      </c>
      <c r="F11" s="251"/>
      <c r="G11" s="250">
        <f>O19</f>
        <v>3</v>
      </c>
      <c r="H11" s="251"/>
      <c r="I11" s="157">
        <f>O21</f>
        <v>0</v>
      </c>
      <c r="J11" s="157">
        <f>O28</f>
        <v>5</v>
      </c>
      <c r="K11" s="157">
        <f>O33</f>
        <v>0</v>
      </c>
      <c r="L11" s="158">
        <f>O38</f>
        <v>1</v>
      </c>
      <c r="M11" s="159"/>
      <c r="N11" s="159"/>
      <c r="O11" s="14">
        <f>IF( SUM(C11:L11)&lt;=30,SUM(C11:L11),"EXCEDE LOS 30 PUNTOS")</f>
        <v>14</v>
      </c>
    </row>
    <row r="12" spans="1:17" ht="16.5" thickTop="1" thickBot="1" x14ac:dyDescent="0.3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5"/>
    </row>
    <row r="13" spans="1:17" ht="18.75" thickBot="1" x14ac:dyDescent="0.3">
      <c r="A13" s="306" t="s">
        <v>24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8"/>
      <c r="O13" s="16" t="s">
        <v>25</v>
      </c>
    </row>
    <row r="14" spans="1:17" ht="24" thickBot="1" x14ac:dyDescent="0.3">
      <c r="A14" s="285" t="s">
        <v>26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7"/>
      <c r="N14" s="161"/>
      <c r="O14" s="15"/>
    </row>
    <row r="15" spans="1:17" ht="31.5" customHeight="1" thickBot="1" x14ac:dyDescent="0.3">
      <c r="A15" s="288" t="s">
        <v>27</v>
      </c>
      <c r="B15" s="289"/>
      <c r="C15" s="162"/>
      <c r="D15" s="290" t="s">
        <v>256</v>
      </c>
      <c r="E15" s="291"/>
      <c r="F15" s="291"/>
      <c r="G15" s="291"/>
      <c r="H15" s="291"/>
      <c r="I15" s="291"/>
      <c r="J15" s="291"/>
      <c r="K15" s="291"/>
      <c r="L15" s="291"/>
      <c r="M15" s="292"/>
      <c r="N15" s="163"/>
      <c r="O15" s="19">
        <v>4</v>
      </c>
    </row>
    <row r="16" spans="1:17" ht="15.75" thickBot="1" x14ac:dyDescent="0.3">
      <c r="A16" s="164"/>
      <c r="B16" s="161"/>
      <c r="C16" s="161"/>
      <c r="D16" s="165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21"/>
    </row>
    <row r="17" spans="1:19" ht="40.5" customHeight="1" thickBot="1" x14ac:dyDescent="0.3">
      <c r="A17" s="275" t="s">
        <v>28</v>
      </c>
      <c r="B17" s="276"/>
      <c r="C17" s="161"/>
      <c r="D17" s="166"/>
      <c r="E17" s="293" t="s">
        <v>257</v>
      </c>
      <c r="F17" s="277"/>
      <c r="G17" s="277"/>
      <c r="H17" s="277"/>
      <c r="I17" s="277"/>
      <c r="J17" s="277"/>
      <c r="K17" s="277"/>
      <c r="L17" s="277"/>
      <c r="M17" s="278"/>
      <c r="N17" s="163"/>
      <c r="O17" s="19">
        <v>1</v>
      </c>
    </row>
    <row r="18" spans="1:19" ht="15.75" thickBot="1" x14ac:dyDescent="0.3">
      <c r="A18" s="164"/>
      <c r="B18" s="161"/>
      <c r="C18" s="161"/>
      <c r="D18" s="165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21"/>
    </row>
    <row r="19" spans="1:19" ht="40.5" customHeight="1" thickBot="1" x14ac:dyDescent="0.3">
      <c r="A19" s="275" t="s">
        <v>29</v>
      </c>
      <c r="B19" s="276"/>
      <c r="C19" s="162"/>
      <c r="D19" s="167"/>
      <c r="E19" s="277" t="s">
        <v>258</v>
      </c>
      <c r="F19" s="277"/>
      <c r="G19" s="277"/>
      <c r="H19" s="277"/>
      <c r="I19" s="277"/>
      <c r="J19" s="277"/>
      <c r="K19" s="277"/>
      <c r="L19" s="277"/>
      <c r="M19" s="278"/>
      <c r="N19" s="163"/>
      <c r="O19" s="19">
        <v>3</v>
      </c>
    </row>
    <row r="20" spans="1:19" ht="15.75" thickBot="1" x14ac:dyDescent="0.3">
      <c r="A20" s="164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21"/>
    </row>
    <row r="21" spans="1:19" ht="48.75" customHeight="1" thickBot="1" x14ac:dyDescent="0.3">
      <c r="A21" s="275" t="s">
        <v>30</v>
      </c>
      <c r="B21" s="276"/>
      <c r="C21" s="162"/>
      <c r="D21" s="279" t="s">
        <v>99</v>
      </c>
      <c r="E21" s="280"/>
      <c r="F21" s="280"/>
      <c r="G21" s="280"/>
      <c r="H21" s="280"/>
      <c r="I21" s="280"/>
      <c r="J21" s="280"/>
      <c r="K21" s="280"/>
      <c r="L21" s="280"/>
      <c r="M21" s="281"/>
      <c r="N21" s="163"/>
      <c r="O21" s="19">
        <v>0</v>
      </c>
    </row>
    <row r="22" spans="1:19" ht="16.5" thickBot="1" x14ac:dyDescent="0.3">
      <c r="A22" s="22"/>
      <c r="B22" s="23"/>
      <c r="C22" s="150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50"/>
      <c r="O22" s="25"/>
    </row>
    <row r="23" spans="1:19" ht="19.5" thickTop="1" thickBot="1" x14ac:dyDescent="0.3">
      <c r="A23" s="282" t="s">
        <v>31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4"/>
      <c r="N23" s="7"/>
      <c r="O23" s="135">
        <f>IF( SUM(O15:O21)&lt;=10,SUM(O15:O21),"EXCEDE LOS 10 PUNTOS VALIDOS")</f>
        <v>8</v>
      </c>
    </row>
    <row r="24" spans="1:19" ht="18.75" thickBot="1" x14ac:dyDescent="0.3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7"/>
      <c r="O24" s="25"/>
    </row>
    <row r="25" spans="1:19" ht="24" thickBot="1" x14ac:dyDescent="0.3">
      <c r="A25" s="301" t="s">
        <v>32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3"/>
      <c r="N25" s="7"/>
      <c r="O25" s="25"/>
    </row>
    <row r="26" spans="1:19" ht="79.900000000000006" customHeight="1" thickBot="1" x14ac:dyDescent="0.3">
      <c r="A26" s="299" t="s">
        <v>33</v>
      </c>
      <c r="B26" s="300"/>
      <c r="C26" s="17"/>
      <c r="D26" s="290" t="s">
        <v>348</v>
      </c>
      <c r="E26" s="291"/>
      <c r="F26" s="291"/>
      <c r="G26" s="291"/>
      <c r="H26" s="291"/>
      <c r="I26" s="291"/>
      <c r="J26" s="291"/>
      <c r="K26" s="291"/>
      <c r="L26" s="291"/>
      <c r="M26" s="292"/>
      <c r="N26" s="18"/>
      <c r="O26" s="19">
        <v>5</v>
      </c>
      <c r="Q26" s="168"/>
      <c r="R26" s="168"/>
    </row>
    <row r="27" spans="1:19" ht="16.5" thickBot="1" x14ac:dyDescent="0.3">
      <c r="A27" s="22"/>
      <c r="B27" s="23"/>
      <c r="C27" s="15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50"/>
      <c r="O27" s="25"/>
    </row>
    <row r="28" spans="1:19" ht="19.5" thickTop="1" thickBot="1" x14ac:dyDescent="0.3">
      <c r="A28" s="282" t="s">
        <v>34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4"/>
      <c r="N28" s="150"/>
      <c r="O28" s="135">
        <f>IF(O26&lt;=5,O26,"EXCEDE LOS 5 PUNTOS PERMITIDOS")</f>
        <v>5</v>
      </c>
      <c r="Q28" s="28"/>
      <c r="R28" s="28"/>
    </row>
    <row r="29" spans="1:19" ht="15.75" thickBot="1" x14ac:dyDescent="0.3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5"/>
    </row>
    <row r="30" spans="1:19" ht="24" thickBot="1" x14ac:dyDescent="0.3">
      <c r="A30" s="301" t="s">
        <v>35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3"/>
      <c r="N30" s="30"/>
      <c r="O30" s="25"/>
    </row>
    <row r="31" spans="1:19" ht="70.900000000000006" customHeight="1" thickBot="1" x14ac:dyDescent="0.3">
      <c r="A31" s="299" t="s">
        <v>36</v>
      </c>
      <c r="B31" s="300"/>
      <c r="C31" s="17"/>
      <c r="D31" s="290" t="s">
        <v>99</v>
      </c>
      <c r="E31" s="291"/>
      <c r="F31" s="291"/>
      <c r="G31" s="291"/>
      <c r="H31" s="291"/>
      <c r="I31" s="291"/>
      <c r="J31" s="291"/>
      <c r="K31" s="291"/>
      <c r="L31" s="291"/>
      <c r="M31" s="292"/>
      <c r="N31" s="18"/>
      <c r="O31" s="19">
        <v>0</v>
      </c>
      <c r="S31" s="6">
        <f>R31/480</f>
        <v>0</v>
      </c>
    </row>
    <row r="32" spans="1:19" ht="15.75" thickBot="1" x14ac:dyDescent="0.3">
      <c r="A32" s="3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5"/>
    </row>
    <row r="33" spans="1:15" ht="19.5" thickTop="1" thickBot="1" x14ac:dyDescent="0.3">
      <c r="A33" s="282" t="s">
        <v>37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4"/>
      <c r="N33" s="150"/>
      <c r="O33" s="135">
        <f>IF(O31&lt;=5,O31,"EXCEDE LOS 5 PUNTOS PERMITIDOS")</f>
        <v>0</v>
      </c>
    </row>
    <row r="34" spans="1:15" ht="15.75" thickBot="1" x14ac:dyDescent="0.3">
      <c r="A34" s="3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5"/>
    </row>
    <row r="35" spans="1:15" ht="24" thickBot="1" x14ac:dyDescent="0.3">
      <c r="A35" s="301" t="s">
        <v>38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3"/>
      <c r="N35" s="7"/>
      <c r="O35" s="25"/>
    </row>
    <row r="36" spans="1:15" ht="105.6" customHeight="1" thickBot="1" x14ac:dyDescent="0.3">
      <c r="A36" s="304" t="s">
        <v>39</v>
      </c>
      <c r="B36" s="305"/>
      <c r="C36" s="17"/>
      <c r="D36" s="290" t="s">
        <v>349</v>
      </c>
      <c r="E36" s="291"/>
      <c r="F36" s="291"/>
      <c r="G36" s="291"/>
      <c r="H36" s="291"/>
      <c r="I36" s="291"/>
      <c r="J36" s="291"/>
      <c r="K36" s="291"/>
      <c r="L36" s="291"/>
      <c r="M36" s="292"/>
      <c r="N36" s="18"/>
      <c r="O36" s="19">
        <v>1</v>
      </c>
    </row>
    <row r="37" spans="1:15" ht="16.5" thickBot="1" x14ac:dyDescent="0.3">
      <c r="A37" s="22"/>
      <c r="B37" s="23"/>
      <c r="C37" s="15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50"/>
      <c r="O37" s="25"/>
    </row>
    <row r="38" spans="1:15" ht="19.5" thickTop="1" thickBot="1" x14ac:dyDescent="0.3">
      <c r="A38" s="282" t="s">
        <v>40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4"/>
      <c r="N38" s="150"/>
      <c r="O38" s="135">
        <f>IF(O36&lt;=10,O36,"EXCEDE LOS 10 PUNTOS PERMITIDOS")</f>
        <v>1</v>
      </c>
    </row>
    <row r="39" spans="1:15" x14ac:dyDescent="0.25">
      <c r="A39" s="3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5"/>
    </row>
    <row r="40" spans="1:15" ht="15.75" thickBot="1" x14ac:dyDescent="0.3">
      <c r="A40" s="3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2"/>
    </row>
    <row r="41" spans="1:15" ht="24.75" thickTop="1" thickBot="1" x14ac:dyDescent="0.3">
      <c r="A41" s="296" t="s">
        <v>23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8"/>
      <c r="N41" s="33"/>
      <c r="O41" s="34">
        <f>IF((O23+O28+O33+O38)&lt;=30,(O23+O28+O33+O38),"ERROR EXCEDE LOS 30 PUNTOS")</f>
        <v>14</v>
      </c>
    </row>
    <row r="42" spans="1:15" x14ac:dyDescent="0.25">
      <c r="A42" s="3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36"/>
    </row>
    <row r="43" spans="1:15" x14ac:dyDescent="0.25">
      <c r="A43" s="3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36"/>
    </row>
    <row r="44" spans="1:15" x14ac:dyDescent="0.25">
      <c r="A44" s="3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36"/>
    </row>
    <row r="45" spans="1:15" x14ac:dyDescent="0.25">
      <c r="A45" s="3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36"/>
    </row>
    <row r="46" spans="1:15" x14ac:dyDescent="0.25">
      <c r="A46" s="3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36"/>
    </row>
    <row r="47" spans="1:15" x14ac:dyDescent="0.25">
      <c r="A47" s="3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36"/>
    </row>
    <row r="48" spans="1:15" x14ac:dyDescent="0.25">
      <c r="A48" s="3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36"/>
    </row>
    <row r="49" spans="1:15" x14ac:dyDescent="0.25">
      <c r="A49" s="3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36"/>
    </row>
    <row r="50" spans="1:15" x14ac:dyDescent="0.25">
      <c r="A50" s="3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36"/>
    </row>
    <row r="51" spans="1:15" x14ac:dyDescent="0.25">
      <c r="A51" s="3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36"/>
    </row>
    <row r="52" spans="1:15" x14ac:dyDescent="0.25">
      <c r="A52" s="3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36"/>
    </row>
    <row r="53" spans="1:15" x14ac:dyDescent="0.25">
      <c r="A53" s="3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37" t="s">
        <v>41</v>
      </c>
    </row>
    <row r="54" spans="1:15" x14ac:dyDescent="0.25">
      <c r="A54" s="3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36"/>
    </row>
    <row r="55" spans="1:15" ht="15.75" thickBot="1" x14ac:dyDescent="0.3">
      <c r="A55" s="3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36"/>
    </row>
    <row r="56" spans="1:15" ht="27" thickBot="1" x14ac:dyDescent="0.3">
      <c r="A56" s="255" t="s">
        <v>42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7"/>
    </row>
    <row r="57" spans="1:15" ht="15.75" thickBot="1" x14ac:dyDescent="0.3">
      <c r="A57" s="3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5"/>
    </row>
    <row r="58" spans="1:15" ht="35.25" customHeight="1" thickBot="1" x14ac:dyDescent="0.3">
      <c r="A58" s="309" t="s">
        <v>43</v>
      </c>
      <c r="B58" s="310"/>
      <c r="C58" s="310"/>
      <c r="D58" s="310"/>
      <c r="E58" s="310"/>
      <c r="F58" s="312"/>
      <c r="G58" s="312"/>
      <c r="H58" s="313"/>
      <c r="I58" s="38" t="s">
        <v>44</v>
      </c>
      <c r="J58" s="39" t="s">
        <v>45</v>
      </c>
      <c r="K58" s="147" t="s">
        <v>46</v>
      </c>
      <c r="L58" s="40" t="s">
        <v>47</v>
      </c>
      <c r="M58" s="148"/>
      <c r="N58" s="7"/>
      <c r="O58" s="41" t="s">
        <v>48</v>
      </c>
    </row>
    <row r="59" spans="1:15" ht="23.25" customHeight="1" thickTop="1" thickBot="1" x14ac:dyDescent="0.3">
      <c r="A59" s="42">
        <v>1</v>
      </c>
      <c r="B59" s="314" t="s">
        <v>49</v>
      </c>
      <c r="C59" s="314"/>
      <c r="D59" s="314"/>
      <c r="E59" s="314"/>
      <c r="F59" s="315"/>
      <c r="G59" s="315"/>
      <c r="H59" s="315"/>
      <c r="I59" s="43" t="s">
        <v>50</v>
      </c>
      <c r="J59" s="44">
        <v>1</v>
      </c>
      <c r="K59" s="44">
        <v>2</v>
      </c>
      <c r="L59" s="45">
        <v>2</v>
      </c>
      <c r="M59" s="30"/>
      <c r="N59" s="30"/>
      <c r="O59" s="46">
        <f>J59+K59+L59</f>
        <v>5</v>
      </c>
    </row>
    <row r="60" spans="1:15" ht="16.5" thickTop="1" thickBot="1" x14ac:dyDescent="0.3">
      <c r="A60" s="47">
        <v>2</v>
      </c>
      <c r="B60" s="316" t="s">
        <v>51</v>
      </c>
      <c r="C60" s="317"/>
      <c r="D60" s="317"/>
      <c r="E60" s="317"/>
      <c r="F60" s="318"/>
      <c r="G60" s="318"/>
      <c r="H60" s="318"/>
      <c r="I60" s="48" t="s">
        <v>50</v>
      </c>
      <c r="J60" s="49">
        <v>1</v>
      </c>
      <c r="K60" s="49">
        <v>1</v>
      </c>
      <c r="L60" s="50">
        <v>1</v>
      </c>
      <c r="M60" s="30"/>
      <c r="N60" s="30"/>
      <c r="O60" s="46">
        <f t="shared" ref="O60:O65" si="0">J60+K60+L60</f>
        <v>3</v>
      </c>
    </row>
    <row r="61" spans="1:15" ht="42.75" customHeight="1" thickTop="1" thickBot="1" x14ac:dyDescent="0.3">
      <c r="A61" s="47">
        <v>3</v>
      </c>
      <c r="B61" s="317" t="s">
        <v>52</v>
      </c>
      <c r="C61" s="317"/>
      <c r="D61" s="317"/>
      <c r="E61" s="317"/>
      <c r="F61" s="318"/>
      <c r="G61" s="318"/>
      <c r="H61" s="318"/>
      <c r="I61" s="48" t="s">
        <v>53</v>
      </c>
      <c r="J61" s="49">
        <v>3</v>
      </c>
      <c r="K61" s="49">
        <v>2</v>
      </c>
      <c r="L61" s="50">
        <v>3</v>
      </c>
      <c r="M61" s="30"/>
      <c r="N61" s="30"/>
      <c r="O61" s="46">
        <f t="shared" si="0"/>
        <v>8</v>
      </c>
    </row>
    <row r="62" spans="1:15" ht="47.25" customHeight="1" thickTop="1" thickBot="1" x14ac:dyDescent="0.3">
      <c r="A62" s="47">
        <v>4</v>
      </c>
      <c r="B62" s="317" t="s">
        <v>54</v>
      </c>
      <c r="C62" s="317"/>
      <c r="D62" s="317"/>
      <c r="E62" s="317"/>
      <c r="F62" s="318"/>
      <c r="G62" s="318"/>
      <c r="H62" s="318"/>
      <c r="I62" s="48" t="s">
        <v>53</v>
      </c>
      <c r="J62" s="49">
        <v>3</v>
      </c>
      <c r="K62" s="49">
        <v>2</v>
      </c>
      <c r="L62" s="50">
        <v>3</v>
      </c>
      <c r="M62" s="30"/>
      <c r="N62" s="30"/>
      <c r="O62" s="46">
        <f t="shared" si="0"/>
        <v>8</v>
      </c>
    </row>
    <row r="63" spans="1:15" ht="34.5" customHeight="1" thickTop="1" thickBot="1" x14ac:dyDescent="0.3">
      <c r="A63" s="47">
        <v>5</v>
      </c>
      <c r="B63" s="317" t="s">
        <v>55</v>
      </c>
      <c r="C63" s="317"/>
      <c r="D63" s="317"/>
      <c r="E63" s="317"/>
      <c r="F63" s="318"/>
      <c r="G63" s="318"/>
      <c r="H63" s="318"/>
      <c r="I63" s="48" t="s">
        <v>53</v>
      </c>
      <c r="J63" s="49">
        <v>2</v>
      </c>
      <c r="K63" s="49">
        <v>2</v>
      </c>
      <c r="L63" s="50">
        <v>6</v>
      </c>
      <c r="M63" s="30"/>
      <c r="N63" s="30"/>
      <c r="O63" s="46">
        <f t="shared" si="0"/>
        <v>10</v>
      </c>
    </row>
    <row r="64" spans="1:15" ht="42.75" customHeight="1" thickTop="1" thickBot="1" x14ac:dyDescent="0.3">
      <c r="A64" s="47">
        <v>6</v>
      </c>
      <c r="B64" s="317" t="s">
        <v>56</v>
      </c>
      <c r="C64" s="317"/>
      <c r="D64" s="317"/>
      <c r="E64" s="317"/>
      <c r="F64" s="318"/>
      <c r="G64" s="318"/>
      <c r="H64" s="318"/>
      <c r="I64" s="48" t="s">
        <v>57</v>
      </c>
      <c r="J64" s="49">
        <v>1</v>
      </c>
      <c r="K64" s="49">
        <v>1</v>
      </c>
      <c r="L64" s="50">
        <v>3</v>
      </c>
      <c r="M64" s="30"/>
      <c r="N64" s="30"/>
      <c r="O64" s="46">
        <f t="shared" si="0"/>
        <v>5</v>
      </c>
    </row>
    <row r="65" spans="1:15" ht="42.75" customHeight="1" thickTop="1" thickBot="1" x14ac:dyDescent="0.3">
      <c r="A65" s="51">
        <v>7</v>
      </c>
      <c r="B65" s="319" t="s">
        <v>58</v>
      </c>
      <c r="C65" s="319"/>
      <c r="D65" s="319"/>
      <c r="E65" s="319"/>
      <c r="F65" s="320"/>
      <c r="G65" s="320"/>
      <c r="H65" s="320"/>
      <c r="I65" s="52" t="s">
        <v>57</v>
      </c>
      <c r="J65" s="53">
        <v>1</v>
      </c>
      <c r="K65" s="53">
        <v>1</v>
      </c>
      <c r="L65" s="54">
        <v>3</v>
      </c>
      <c r="M65" s="30"/>
      <c r="N65" s="30"/>
      <c r="O65" s="46">
        <f t="shared" si="0"/>
        <v>5</v>
      </c>
    </row>
    <row r="66" spans="1:15" ht="16.5" thickBot="1" x14ac:dyDescent="0.3">
      <c r="A66" s="321" t="s">
        <v>59</v>
      </c>
      <c r="B66" s="322"/>
      <c r="C66" s="322"/>
      <c r="D66" s="322"/>
      <c r="E66" s="322"/>
      <c r="F66" s="322"/>
      <c r="G66" s="322"/>
      <c r="H66" s="322"/>
      <c r="I66" s="323"/>
      <c r="J66" s="55">
        <f>SUM(J59:J65)</f>
        <v>12</v>
      </c>
      <c r="K66" s="56">
        <f>SUM(K59:K65)</f>
        <v>11</v>
      </c>
      <c r="L66" s="57">
        <f>SUM(L59:L65)</f>
        <v>21</v>
      </c>
      <c r="M66" s="58"/>
      <c r="N66" s="30"/>
      <c r="O66" s="59">
        <f>SUM(O59:O65)</f>
        <v>44</v>
      </c>
    </row>
    <row r="67" spans="1:15" ht="19.5" thickTop="1" thickBot="1" x14ac:dyDescent="0.3">
      <c r="A67" s="324" t="s">
        <v>60</v>
      </c>
      <c r="B67" s="325"/>
      <c r="C67" s="325"/>
      <c r="D67" s="325"/>
      <c r="E67" s="325"/>
      <c r="F67" s="325"/>
      <c r="G67" s="325"/>
      <c r="H67" s="325"/>
      <c r="I67" s="325"/>
      <c r="J67" s="326"/>
      <c r="K67" s="326"/>
      <c r="L67" s="327"/>
      <c r="M67" s="7"/>
      <c r="N67" s="60"/>
      <c r="O67" s="61">
        <f>O66/3</f>
        <v>14.666666666666666</v>
      </c>
    </row>
    <row r="68" spans="1:15" ht="15.75" thickBot="1" x14ac:dyDescent="0.3">
      <c r="A68" s="3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5"/>
    </row>
    <row r="69" spans="1:15" ht="39" customHeight="1" thickBot="1" x14ac:dyDescent="0.3">
      <c r="A69" s="309" t="s">
        <v>61</v>
      </c>
      <c r="B69" s="310"/>
      <c r="C69" s="310"/>
      <c r="D69" s="310"/>
      <c r="E69" s="310"/>
      <c r="F69" s="310"/>
      <c r="G69" s="310"/>
      <c r="H69" s="311"/>
      <c r="I69" s="62" t="s">
        <v>44</v>
      </c>
      <c r="J69" s="39" t="s">
        <v>45</v>
      </c>
      <c r="K69" s="147" t="s">
        <v>46</v>
      </c>
      <c r="L69" s="40" t="s">
        <v>47</v>
      </c>
      <c r="M69" s="148"/>
      <c r="N69" s="7"/>
      <c r="O69" s="41" t="s">
        <v>48</v>
      </c>
    </row>
    <row r="70" spans="1:15" ht="17.25" thickTop="1" thickBot="1" x14ac:dyDescent="0.3">
      <c r="A70" s="42">
        <v>1</v>
      </c>
      <c r="B70" s="331" t="s">
        <v>62</v>
      </c>
      <c r="C70" s="331"/>
      <c r="D70" s="331"/>
      <c r="E70" s="331"/>
      <c r="F70" s="315"/>
      <c r="G70" s="315"/>
      <c r="H70" s="315"/>
      <c r="I70" s="63" t="s">
        <v>63</v>
      </c>
      <c r="J70" s="64">
        <v>2</v>
      </c>
      <c r="K70" s="64">
        <v>1</v>
      </c>
      <c r="L70" s="65">
        <v>2</v>
      </c>
      <c r="M70" s="66"/>
      <c r="N70" s="30"/>
      <c r="O70" s="46">
        <f>J70+K70+L70</f>
        <v>5</v>
      </c>
    </row>
    <row r="71" spans="1:15" ht="30.75" customHeight="1" thickTop="1" thickBot="1" x14ac:dyDescent="0.3">
      <c r="A71" s="47">
        <v>2</v>
      </c>
      <c r="B71" s="316" t="s">
        <v>64</v>
      </c>
      <c r="C71" s="316"/>
      <c r="D71" s="316"/>
      <c r="E71" s="316"/>
      <c r="F71" s="318"/>
      <c r="G71" s="318"/>
      <c r="H71" s="318"/>
      <c r="I71" s="67" t="s">
        <v>63</v>
      </c>
      <c r="J71" s="68">
        <v>3</v>
      </c>
      <c r="K71" s="68">
        <v>4</v>
      </c>
      <c r="L71" s="69">
        <v>2</v>
      </c>
      <c r="M71" s="66"/>
      <c r="N71" s="30"/>
      <c r="O71" s="46">
        <f>J71+K71+L71</f>
        <v>9</v>
      </c>
    </row>
    <row r="72" spans="1:15" ht="17.25" thickTop="1" thickBot="1" x14ac:dyDescent="0.3">
      <c r="A72" s="51">
        <v>3</v>
      </c>
      <c r="B72" s="332" t="s">
        <v>65</v>
      </c>
      <c r="C72" s="332"/>
      <c r="D72" s="332"/>
      <c r="E72" s="332"/>
      <c r="F72" s="320"/>
      <c r="G72" s="320"/>
      <c r="H72" s="320"/>
      <c r="I72" s="70" t="s">
        <v>63</v>
      </c>
      <c r="J72" s="71">
        <v>3</v>
      </c>
      <c r="K72" s="71">
        <v>1</v>
      </c>
      <c r="L72" s="72">
        <v>2</v>
      </c>
      <c r="M72" s="66"/>
      <c r="N72" s="30"/>
      <c r="O72" s="46">
        <f>J72+K72+L72</f>
        <v>6</v>
      </c>
    </row>
    <row r="73" spans="1:15" ht="16.5" thickTop="1" thickBot="1" x14ac:dyDescent="0.3">
      <c r="A73" s="29"/>
      <c r="B73" s="299" t="s">
        <v>66</v>
      </c>
      <c r="C73" s="333"/>
      <c r="D73" s="333"/>
      <c r="E73" s="333"/>
      <c r="F73" s="333"/>
      <c r="G73" s="333"/>
      <c r="H73" s="333"/>
      <c r="I73" s="300"/>
      <c r="J73" s="73">
        <f>SUM(J70:J72)</f>
        <v>8</v>
      </c>
      <c r="K73" s="73">
        <f>SUM(K70:K72)</f>
        <v>6</v>
      </c>
      <c r="L73" s="74">
        <f>SUM(L70:L72)</f>
        <v>6</v>
      </c>
      <c r="M73" s="66"/>
      <c r="N73" s="30"/>
      <c r="O73" s="75">
        <f>SUM(O70:O72)</f>
        <v>20</v>
      </c>
    </row>
    <row r="74" spans="1:15" ht="19.5" thickTop="1" thickBot="1" x14ac:dyDescent="0.3">
      <c r="A74" s="334" t="s">
        <v>67</v>
      </c>
      <c r="B74" s="335"/>
      <c r="C74" s="335"/>
      <c r="D74" s="335"/>
      <c r="E74" s="335"/>
      <c r="F74" s="335"/>
      <c r="G74" s="335"/>
      <c r="H74" s="335"/>
      <c r="I74" s="335"/>
      <c r="J74" s="335"/>
      <c r="K74" s="335"/>
      <c r="L74" s="336"/>
      <c r="M74" s="66"/>
      <c r="N74" s="30"/>
      <c r="O74" s="61">
        <f>O73/3</f>
        <v>6.666666666666667</v>
      </c>
    </row>
    <row r="75" spans="1:15" ht="19.5" thickTop="1" thickBot="1" x14ac:dyDescent="0.3">
      <c r="A75" s="337"/>
      <c r="B75" s="338"/>
      <c r="C75" s="338"/>
      <c r="D75" s="338"/>
      <c r="E75" s="338"/>
      <c r="F75" s="338"/>
      <c r="G75" s="338"/>
      <c r="H75" s="338"/>
      <c r="I75" s="338"/>
      <c r="J75" s="338"/>
      <c r="K75" s="339"/>
      <c r="L75" s="339"/>
      <c r="M75" s="66"/>
      <c r="N75" s="30"/>
      <c r="O75" s="149"/>
    </row>
    <row r="76" spans="1:15" ht="35.25" customHeight="1" thickBot="1" x14ac:dyDescent="0.3">
      <c r="A76" s="340" t="s">
        <v>68</v>
      </c>
      <c r="B76" s="341"/>
      <c r="C76" s="341"/>
      <c r="D76" s="341"/>
      <c r="E76" s="341"/>
      <c r="F76" s="341"/>
      <c r="G76" s="341"/>
      <c r="H76" s="342"/>
      <c r="I76" s="76" t="s">
        <v>44</v>
      </c>
      <c r="J76" s="41" t="s">
        <v>45</v>
      </c>
      <c r="K76" s="148"/>
      <c r="L76" s="148"/>
      <c r="M76" s="66"/>
      <c r="N76" s="30"/>
      <c r="O76" s="77" t="s">
        <v>48</v>
      </c>
    </row>
    <row r="77" spans="1:15" ht="45" customHeight="1" thickBot="1" x14ac:dyDescent="0.3">
      <c r="A77" s="78">
        <v>1</v>
      </c>
      <c r="B77" s="343" t="s">
        <v>69</v>
      </c>
      <c r="C77" s="343"/>
      <c r="D77" s="343"/>
      <c r="E77" s="343"/>
      <c r="F77" s="344"/>
      <c r="G77" s="345"/>
      <c r="H77" s="346"/>
      <c r="I77" s="79" t="s">
        <v>63</v>
      </c>
      <c r="J77" s="74">
        <v>4</v>
      </c>
      <c r="K77" s="66"/>
      <c r="L77" s="66"/>
      <c r="M77" s="66"/>
      <c r="N77" s="30"/>
      <c r="O77" s="80">
        <f>J77</f>
        <v>4</v>
      </c>
    </row>
    <row r="78" spans="1:15" ht="34.5" customHeight="1" thickBot="1" x14ac:dyDescent="0.3">
      <c r="A78" s="47">
        <v>2</v>
      </c>
      <c r="B78" s="316" t="s">
        <v>70</v>
      </c>
      <c r="C78" s="316"/>
      <c r="D78" s="316"/>
      <c r="E78" s="316"/>
      <c r="F78" s="318"/>
      <c r="G78" s="347"/>
      <c r="H78" s="348"/>
      <c r="I78" s="81" t="s">
        <v>63</v>
      </c>
      <c r="J78" s="82">
        <v>3</v>
      </c>
      <c r="K78" s="66"/>
      <c r="L78" s="66"/>
      <c r="M78" s="66"/>
      <c r="N78" s="30"/>
      <c r="O78" s="80">
        <f>J78</f>
        <v>3</v>
      </c>
    </row>
    <row r="79" spans="1:15" ht="33.75" customHeight="1" thickBot="1" x14ac:dyDescent="0.3">
      <c r="A79" s="51">
        <v>3</v>
      </c>
      <c r="B79" s="332" t="s">
        <v>71</v>
      </c>
      <c r="C79" s="332"/>
      <c r="D79" s="332"/>
      <c r="E79" s="332"/>
      <c r="F79" s="320"/>
      <c r="G79" s="349"/>
      <c r="H79" s="350"/>
      <c r="I79" s="83" t="s">
        <v>63</v>
      </c>
      <c r="J79" s="84">
        <v>2</v>
      </c>
      <c r="K79" s="66"/>
      <c r="L79" s="66"/>
      <c r="M79" s="66"/>
      <c r="N79" s="30"/>
      <c r="O79" s="80">
        <f>J79</f>
        <v>2</v>
      </c>
    </row>
    <row r="80" spans="1:15" ht="16.5" thickBot="1" x14ac:dyDescent="0.3">
      <c r="A80" s="351" t="s">
        <v>72</v>
      </c>
      <c r="B80" s="352"/>
      <c r="C80" s="352"/>
      <c r="D80" s="352"/>
      <c r="E80" s="352"/>
      <c r="F80" s="352"/>
      <c r="G80" s="352"/>
      <c r="H80" s="352"/>
      <c r="I80" s="353"/>
      <c r="J80" s="16">
        <f>SUM(J77:J79)</f>
        <v>9</v>
      </c>
      <c r="K80" s="58"/>
      <c r="L80" s="58"/>
      <c r="M80" s="58"/>
      <c r="N80" s="30"/>
      <c r="O80" s="25"/>
    </row>
    <row r="81" spans="1:15" ht="19.5" thickTop="1" thickBot="1" x14ac:dyDescent="0.3">
      <c r="A81" s="328" t="s">
        <v>73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30"/>
      <c r="M81" s="58"/>
      <c r="N81" s="30"/>
      <c r="O81" s="61">
        <f>SUM(O77:O79)</f>
        <v>9</v>
      </c>
    </row>
    <row r="82" spans="1:15" x14ac:dyDescent="0.25">
      <c r="A82" s="31"/>
      <c r="B82" s="7"/>
      <c r="C82" s="7"/>
      <c r="D82" s="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8"/>
    </row>
    <row r="83" spans="1:15" ht="15.75" thickBot="1" x14ac:dyDescent="0.3">
      <c r="A83" s="3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5"/>
    </row>
    <row r="84" spans="1:15" ht="27" thickBot="1" x14ac:dyDescent="0.3">
      <c r="A84" s="255" t="s">
        <v>74</v>
      </c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7"/>
    </row>
    <row r="85" spans="1:15" ht="15.75" thickBot="1" x14ac:dyDescent="0.3">
      <c r="A85" s="3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5"/>
    </row>
    <row r="86" spans="1:15" ht="24.75" thickBot="1" x14ac:dyDescent="0.3">
      <c r="A86" s="359" t="s">
        <v>75</v>
      </c>
      <c r="B86" s="360"/>
      <c r="C86" s="360"/>
      <c r="D86" s="360"/>
      <c r="E86" s="360"/>
      <c r="F86" s="361"/>
      <c r="G86" s="361"/>
      <c r="H86" s="362"/>
      <c r="I86" s="76" t="s">
        <v>44</v>
      </c>
      <c r="J86" s="148"/>
      <c r="K86" s="7"/>
      <c r="L86" s="7"/>
      <c r="M86" s="7"/>
      <c r="N86" s="7"/>
      <c r="O86" s="76" t="s">
        <v>48</v>
      </c>
    </row>
    <row r="87" spans="1:15" ht="17.25" thickTop="1" thickBot="1" x14ac:dyDescent="0.3">
      <c r="A87" s="85">
        <v>1</v>
      </c>
      <c r="B87" s="363" t="s">
        <v>76</v>
      </c>
      <c r="C87" s="364"/>
      <c r="D87" s="364"/>
      <c r="E87" s="364"/>
      <c r="F87" s="365"/>
      <c r="G87" s="365"/>
      <c r="H87" s="366"/>
      <c r="I87" s="86" t="s">
        <v>77</v>
      </c>
      <c r="J87" s="87"/>
      <c r="K87" s="36"/>
      <c r="L87" s="36"/>
      <c r="M87" s="36"/>
      <c r="N87" s="30"/>
      <c r="O87" s="88">
        <v>2.2999999999999998</v>
      </c>
    </row>
    <row r="88" spans="1:15" ht="16.5" thickBot="1" x14ac:dyDescent="0.3">
      <c r="A88" s="89"/>
      <c r="B88" s="90"/>
      <c r="C88" s="90"/>
      <c r="D88" s="90"/>
      <c r="E88" s="90"/>
      <c r="F88" s="30"/>
      <c r="G88" s="30"/>
      <c r="H88" s="30"/>
      <c r="I88" s="58"/>
      <c r="J88" s="58"/>
      <c r="K88" s="36"/>
      <c r="L88" s="36"/>
      <c r="M88" s="36"/>
      <c r="N88" s="30"/>
      <c r="O88" s="91"/>
    </row>
    <row r="89" spans="1:15" ht="19.5" thickTop="1" thickBot="1" x14ac:dyDescent="0.3">
      <c r="A89" s="367" t="s">
        <v>78</v>
      </c>
      <c r="B89" s="368"/>
      <c r="C89" s="368"/>
      <c r="D89" s="368"/>
      <c r="E89" s="368"/>
      <c r="F89" s="368"/>
      <c r="G89" s="368"/>
      <c r="H89" s="368"/>
      <c r="I89" s="368"/>
      <c r="J89" s="368"/>
      <c r="K89" s="369"/>
      <c r="L89" s="87"/>
      <c r="M89" s="7"/>
      <c r="N89" s="92"/>
      <c r="O89" s="93">
        <f>O87</f>
        <v>2.2999999999999998</v>
      </c>
    </row>
    <row r="90" spans="1:15" ht="16.5" thickTop="1" thickBot="1" x14ac:dyDescent="0.3">
      <c r="A90" s="3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5"/>
    </row>
    <row r="91" spans="1:15" ht="28.5" thickBot="1" x14ac:dyDescent="0.3">
      <c r="A91" s="370" t="s">
        <v>79</v>
      </c>
      <c r="B91" s="371"/>
      <c r="C91" s="371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2"/>
    </row>
    <row r="92" spans="1:15" ht="15.75" thickBot="1" x14ac:dyDescent="0.3">
      <c r="A92" s="3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5"/>
    </row>
    <row r="93" spans="1:15" ht="18.75" thickTop="1" x14ac:dyDescent="0.25">
      <c r="A93" s="373" t="s">
        <v>23</v>
      </c>
      <c r="B93" s="374"/>
      <c r="C93" s="374"/>
      <c r="D93" s="374"/>
      <c r="E93" s="374"/>
      <c r="F93" s="374"/>
      <c r="G93" s="374"/>
      <c r="H93" s="374"/>
      <c r="I93" s="374"/>
      <c r="J93" s="374"/>
      <c r="K93" s="375"/>
      <c r="L93" s="94"/>
      <c r="M93" s="94"/>
      <c r="N93" s="95"/>
      <c r="O93" s="96">
        <f>O41</f>
        <v>14</v>
      </c>
    </row>
    <row r="94" spans="1:15" ht="18" x14ac:dyDescent="0.25">
      <c r="A94" s="376" t="s">
        <v>80</v>
      </c>
      <c r="B94" s="377"/>
      <c r="C94" s="377"/>
      <c r="D94" s="377"/>
      <c r="E94" s="377"/>
      <c r="F94" s="377"/>
      <c r="G94" s="377"/>
      <c r="H94" s="377"/>
      <c r="I94" s="377"/>
      <c r="J94" s="377"/>
      <c r="K94" s="378"/>
      <c r="L94" s="94"/>
      <c r="M94" s="94"/>
      <c r="N94" s="95"/>
      <c r="O94" s="97">
        <f>O67</f>
        <v>14.666666666666666</v>
      </c>
    </row>
    <row r="95" spans="1:15" ht="18" x14ac:dyDescent="0.25">
      <c r="A95" s="376" t="s">
        <v>81</v>
      </c>
      <c r="B95" s="377"/>
      <c r="C95" s="377"/>
      <c r="D95" s="377"/>
      <c r="E95" s="377"/>
      <c r="F95" s="377"/>
      <c r="G95" s="377"/>
      <c r="H95" s="377"/>
      <c r="I95" s="377"/>
      <c r="J95" s="377"/>
      <c r="K95" s="378"/>
      <c r="L95" s="94"/>
      <c r="M95" s="94"/>
      <c r="N95" s="95"/>
      <c r="O95" s="98">
        <f>O74</f>
        <v>6.666666666666667</v>
      </c>
    </row>
    <row r="96" spans="1:15" ht="18" x14ac:dyDescent="0.25">
      <c r="A96" s="376" t="s">
        <v>82</v>
      </c>
      <c r="B96" s="377"/>
      <c r="C96" s="377"/>
      <c r="D96" s="377"/>
      <c r="E96" s="377"/>
      <c r="F96" s="377"/>
      <c r="G96" s="377"/>
      <c r="H96" s="377"/>
      <c r="I96" s="377"/>
      <c r="J96" s="377"/>
      <c r="K96" s="378"/>
      <c r="L96" s="94"/>
      <c r="M96" s="94"/>
      <c r="N96" s="95"/>
      <c r="O96" s="99">
        <f>O81</f>
        <v>9</v>
      </c>
    </row>
    <row r="97" spans="1:15" ht="18.75" thickBot="1" x14ac:dyDescent="0.3">
      <c r="A97" s="379" t="s">
        <v>83</v>
      </c>
      <c r="B97" s="380"/>
      <c r="C97" s="380"/>
      <c r="D97" s="380"/>
      <c r="E97" s="380"/>
      <c r="F97" s="380"/>
      <c r="G97" s="380"/>
      <c r="H97" s="380"/>
      <c r="I97" s="380"/>
      <c r="J97" s="380"/>
      <c r="K97" s="381"/>
      <c r="L97" s="94"/>
      <c r="M97" s="94"/>
      <c r="N97" s="95"/>
      <c r="O97" s="99">
        <f>O87</f>
        <v>2.2999999999999998</v>
      </c>
    </row>
    <row r="98" spans="1:15" ht="24.75" thickTop="1" thickBot="1" x14ac:dyDescent="0.3">
      <c r="A98" s="354" t="s">
        <v>84</v>
      </c>
      <c r="B98" s="355"/>
      <c r="C98" s="355"/>
      <c r="D98" s="355"/>
      <c r="E98" s="355"/>
      <c r="F98" s="355"/>
      <c r="G98" s="355"/>
      <c r="H98" s="355"/>
      <c r="I98" s="355"/>
      <c r="J98" s="355"/>
      <c r="K98" s="356"/>
      <c r="L98" s="100"/>
      <c r="M98" s="101"/>
      <c r="N98" s="102"/>
      <c r="O98" s="103">
        <f>SUM(O93:O97)</f>
        <v>46.633333333333326</v>
      </c>
    </row>
    <row r="99" spans="1:15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0" zoomScaleNormal="100" workbookViewId="0">
      <selection activeCell="K59" sqref="K5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6"/>
      <c r="B1" s="237"/>
      <c r="C1" s="237"/>
      <c r="D1" s="237"/>
      <c r="E1" s="238"/>
      <c r="F1" s="245" t="s">
        <v>9</v>
      </c>
      <c r="G1" s="245"/>
      <c r="H1" s="245"/>
      <c r="I1" s="245"/>
      <c r="J1" s="245"/>
      <c r="K1" s="245"/>
      <c r="L1" s="245"/>
      <c r="M1" s="245"/>
      <c r="N1" s="245"/>
      <c r="O1" s="246"/>
    </row>
    <row r="2" spans="1:17" ht="45" customHeight="1" thickBot="1" x14ac:dyDescent="0.3">
      <c r="A2" s="239"/>
      <c r="B2" s="240"/>
      <c r="C2" s="240"/>
      <c r="D2" s="240"/>
      <c r="E2" s="241"/>
      <c r="F2" s="245" t="s">
        <v>10</v>
      </c>
      <c r="G2" s="245"/>
      <c r="H2" s="245"/>
      <c r="I2" s="245"/>
      <c r="J2" s="245"/>
      <c r="K2" s="245"/>
      <c r="L2" s="245"/>
      <c r="M2" s="245"/>
      <c r="N2" s="245"/>
      <c r="O2" s="246"/>
      <c r="Q2" s="136" t="str">
        <f ca="1">MID(CELL("nombrearchivo",'ROGELIO RODRIGUEZ'!E10),FIND("]", CELL("nombrearchivo",'ROGELIO RODRIGUEZ'!E10),1)+1,LEN(CELL("nombrearchivo",'ROGELIO RODRIGUEZ'!E10))-FIND("]",CELL("nombrearchivo",'ROGELIO RODRIGUEZ'!E10),1))</f>
        <v>ROGELIO RODRIGUEZ</v>
      </c>
    </row>
    <row r="3" spans="1:17" ht="19.5" customHeight="1" thickBot="1" x14ac:dyDescent="0.3">
      <c r="A3" s="242"/>
      <c r="B3" s="243"/>
      <c r="C3" s="243"/>
      <c r="D3" s="243"/>
      <c r="E3" s="244"/>
      <c r="F3" s="245" t="s">
        <v>95</v>
      </c>
      <c r="G3" s="245"/>
      <c r="H3" s="245"/>
      <c r="I3" s="245"/>
      <c r="J3" s="245"/>
      <c r="K3" s="245"/>
      <c r="L3" s="245"/>
      <c r="M3" s="245"/>
      <c r="N3" s="245"/>
      <c r="O3" s="246"/>
      <c r="Q3" s="136"/>
    </row>
    <row r="4" spans="1:17" ht="15.75" x14ac:dyDescent="0.25">
      <c r="A4" s="247" t="s">
        <v>11</v>
      </c>
      <c r="B4" s="248"/>
      <c r="C4" s="248"/>
      <c r="D4" s="248"/>
      <c r="E4" s="249" t="s">
        <v>338</v>
      </c>
      <c r="F4" s="249"/>
      <c r="G4" s="249"/>
      <c r="H4" s="137"/>
      <c r="I4" s="137"/>
      <c r="J4" s="137"/>
      <c r="K4" s="137"/>
      <c r="L4" s="137"/>
      <c r="M4" s="137"/>
      <c r="N4" s="137"/>
      <c r="O4" s="138"/>
    </row>
    <row r="5" spans="1:17" ht="15.75" x14ac:dyDescent="0.25">
      <c r="A5" s="252" t="s">
        <v>12</v>
      </c>
      <c r="B5" s="253"/>
      <c r="C5" s="253"/>
      <c r="D5" s="253"/>
      <c r="E5" s="254" t="s">
        <v>341</v>
      </c>
      <c r="F5" s="254"/>
      <c r="G5" s="254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52" t="s">
        <v>13</v>
      </c>
      <c r="B6" s="253"/>
      <c r="C6" s="253"/>
      <c r="D6" s="253"/>
      <c r="E6" s="7" t="s">
        <v>326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5" t="s">
        <v>14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7"/>
    </row>
    <row r="9" spans="1:17" ht="15" customHeight="1" x14ac:dyDescent="0.25">
      <c r="A9" s="258" t="s">
        <v>15</v>
      </c>
      <c r="B9" s="259"/>
      <c r="C9" s="262" t="s">
        <v>16</v>
      </c>
      <c r="D9" s="153"/>
      <c r="E9" s="264" t="s">
        <v>17</v>
      </c>
      <c r="F9" s="265"/>
      <c r="G9" s="264" t="s">
        <v>18</v>
      </c>
      <c r="H9" s="265"/>
      <c r="I9" s="267" t="s">
        <v>19</v>
      </c>
      <c r="J9" s="267" t="s">
        <v>20</v>
      </c>
      <c r="K9" s="267" t="s">
        <v>21</v>
      </c>
      <c r="L9" s="269" t="s">
        <v>22</v>
      </c>
      <c r="M9" s="271"/>
      <c r="N9" s="271"/>
      <c r="O9" s="273" t="s">
        <v>23</v>
      </c>
    </row>
    <row r="10" spans="1:17" ht="31.5" customHeight="1" thickBot="1" x14ac:dyDescent="0.3">
      <c r="A10" s="260"/>
      <c r="B10" s="261"/>
      <c r="C10" s="263"/>
      <c r="D10" s="154"/>
      <c r="E10" s="263"/>
      <c r="F10" s="266"/>
      <c r="G10" s="263"/>
      <c r="H10" s="266"/>
      <c r="I10" s="268"/>
      <c r="J10" s="268"/>
      <c r="K10" s="268"/>
      <c r="L10" s="270"/>
      <c r="M10" s="272"/>
      <c r="N10" s="272"/>
      <c r="O10" s="274"/>
    </row>
    <row r="11" spans="1:17" ht="44.25" customHeight="1" thickBot="1" x14ac:dyDescent="0.3">
      <c r="A11" s="294" t="s">
        <v>328</v>
      </c>
      <c r="B11" s="295"/>
      <c r="C11" s="155">
        <f>O15</f>
        <v>4</v>
      </c>
      <c r="D11" s="156"/>
      <c r="E11" s="250">
        <f>O17</f>
        <v>0</v>
      </c>
      <c r="F11" s="251"/>
      <c r="G11" s="250">
        <f>O19</f>
        <v>3</v>
      </c>
      <c r="H11" s="251"/>
      <c r="I11" s="157">
        <f>O21</f>
        <v>0</v>
      </c>
      <c r="J11" s="157">
        <f>O28</f>
        <v>5</v>
      </c>
      <c r="K11" s="157">
        <f>O33</f>
        <v>0</v>
      </c>
      <c r="L11" s="158">
        <f>O38</f>
        <v>0.5</v>
      </c>
      <c r="M11" s="159"/>
      <c r="N11" s="159"/>
      <c r="O11" s="14">
        <f>IF( SUM(C11:L11)&lt;=30,SUM(C11:L11),"EXCEDE LOS 30 PUNTOS")</f>
        <v>12.5</v>
      </c>
    </row>
    <row r="12" spans="1:17" ht="16.5" thickTop="1" thickBot="1" x14ac:dyDescent="0.3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5"/>
    </row>
    <row r="13" spans="1:17" ht="18.75" thickBot="1" x14ac:dyDescent="0.3">
      <c r="A13" s="306" t="s">
        <v>24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8"/>
      <c r="O13" s="16" t="s">
        <v>25</v>
      </c>
    </row>
    <row r="14" spans="1:17" ht="24" thickBot="1" x14ac:dyDescent="0.3">
      <c r="A14" s="285" t="s">
        <v>26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7"/>
      <c r="N14" s="161"/>
      <c r="O14" s="15"/>
    </row>
    <row r="15" spans="1:17" ht="31.5" customHeight="1" thickBot="1" x14ac:dyDescent="0.3">
      <c r="A15" s="288" t="s">
        <v>27</v>
      </c>
      <c r="B15" s="289"/>
      <c r="C15" s="162"/>
      <c r="D15" s="290" t="s">
        <v>176</v>
      </c>
      <c r="E15" s="291"/>
      <c r="F15" s="291"/>
      <c r="G15" s="291"/>
      <c r="H15" s="291"/>
      <c r="I15" s="291"/>
      <c r="J15" s="291"/>
      <c r="K15" s="291"/>
      <c r="L15" s="291"/>
      <c r="M15" s="292"/>
      <c r="N15" s="163"/>
      <c r="O15" s="19">
        <v>4</v>
      </c>
    </row>
    <row r="16" spans="1:17" ht="15.75" thickBot="1" x14ac:dyDescent="0.3">
      <c r="A16" s="164"/>
      <c r="B16" s="161"/>
      <c r="C16" s="161"/>
      <c r="D16" s="165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21"/>
    </row>
    <row r="17" spans="1:18" ht="40.5" customHeight="1" thickBot="1" x14ac:dyDescent="0.3">
      <c r="A17" s="275" t="s">
        <v>28</v>
      </c>
      <c r="B17" s="276"/>
      <c r="C17" s="161"/>
      <c r="D17" s="166"/>
      <c r="E17" s="293" t="s">
        <v>99</v>
      </c>
      <c r="F17" s="277"/>
      <c r="G17" s="277"/>
      <c r="H17" s="277"/>
      <c r="I17" s="277"/>
      <c r="J17" s="277"/>
      <c r="K17" s="277"/>
      <c r="L17" s="277"/>
      <c r="M17" s="278"/>
      <c r="N17" s="163"/>
      <c r="O17" s="19">
        <v>0</v>
      </c>
    </row>
    <row r="18" spans="1:18" ht="15.75" thickBot="1" x14ac:dyDescent="0.3">
      <c r="A18" s="164"/>
      <c r="B18" s="161"/>
      <c r="C18" s="161"/>
      <c r="D18" s="165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21"/>
    </row>
    <row r="19" spans="1:18" ht="40.5" customHeight="1" thickBot="1" x14ac:dyDescent="0.3">
      <c r="A19" s="275" t="s">
        <v>29</v>
      </c>
      <c r="B19" s="276"/>
      <c r="C19" s="162"/>
      <c r="D19" s="167"/>
      <c r="E19" s="277" t="s">
        <v>177</v>
      </c>
      <c r="F19" s="277"/>
      <c r="G19" s="277"/>
      <c r="H19" s="277"/>
      <c r="I19" s="277"/>
      <c r="J19" s="277"/>
      <c r="K19" s="277"/>
      <c r="L19" s="277"/>
      <c r="M19" s="278"/>
      <c r="N19" s="163"/>
      <c r="O19" s="19">
        <v>3</v>
      </c>
    </row>
    <row r="20" spans="1:18" ht="15.75" thickBot="1" x14ac:dyDescent="0.3">
      <c r="A20" s="164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21"/>
    </row>
    <row r="21" spans="1:18" ht="48.75" customHeight="1" thickBot="1" x14ac:dyDescent="0.3">
      <c r="A21" s="275" t="s">
        <v>30</v>
      </c>
      <c r="B21" s="276"/>
      <c r="C21" s="162"/>
      <c r="D21" s="279" t="s">
        <v>99</v>
      </c>
      <c r="E21" s="280"/>
      <c r="F21" s="280"/>
      <c r="G21" s="280"/>
      <c r="H21" s="280"/>
      <c r="I21" s="280"/>
      <c r="J21" s="280"/>
      <c r="K21" s="280"/>
      <c r="L21" s="280"/>
      <c r="M21" s="281"/>
      <c r="N21" s="163"/>
      <c r="O21" s="19">
        <v>0</v>
      </c>
    </row>
    <row r="22" spans="1:18" ht="16.5" thickBot="1" x14ac:dyDescent="0.3">
      <c r="A22" s="22"/>
      <c r="B22" s="23"/>
      <c r="C22" s="150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50"/>
      <c r="O22" s="25"/>
    </row>
    <row r="23" spans="1:18" ht="19.5" thickTop="1" thickBot="1" x14ac:dyDescent="0.3">
      <c r="A23" s="282" t="s">
        <v>31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4"/>
      <c r="N23" s="7"/>
      <c r="O23" s="135">
        <f>IF( SUM(O15:O21)&lt;=10,SUM(O15:O21),"EXCEDE LOS 10 PUNTOS VALIDOS")</f>
        <v>7</v>
      </c>
    </row>
    <row r="24" spans="1:18" ht="18.75" thickBot="1" x14ac:dyDescent="0.3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7"/>
      <c r="O24" s="25"/>
    </row>
    <row r="25" spans="1:18" ht="24" thickBot="1" x14ac:dyDescent="0.3">
      <c r="A25" s="301" t="s">
        <v>32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3"/>
      <c r="N25" s="7"/>
      <c r="O25" s="25"/>
    </row>
    <row r="26" spans="1:18" ht="105" customHeight="1" thickBot="1" x14ac:dyDescent="0.3">
      <c r="A26" s="299" t="s">
        <v>33</v>
      </c>
      <c r="B26" s="300"/>
      <c r="C26" s="17"/>
      <c r="D26" s="290" t="s">
        <v>346</v>
      </c>
      <c r="E26" s="291"/>
      <c r="F26" s="291"/>
      <c r="G26" s="291"/>
      <c r="H26" s="291"/>
      <c r="I26" s="291"/>
      <c r="J26" s="291"/>
      <c r="K26" s="291"/>
      <c r="L26" s="291"/>
      <c r="M26" s="292"/>
      <c r="N26" s="18"/>
      <c r="O26" s="19">
        <v>5</v>
      </c>
      <c r="Q26" s="168"/>
      <c r="R26" s="168"/>
    </row>
    <row r="27" spans="1:18" ht="16.5" thickBot="1" x14ac:dyDescent="0.3">
      <c r="A27" s="22"/>
      <c r="B27" s="23"/>
      <c r="C27" s="15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50"/>
      <c r="O27" s="25"/>
    </row>
    <row r="28" spans="1:18" ht="19.5" thickTop="1" thickBot="1" x14ac:dyDescent="0.3">
      <c r="A28" s="282" t="s">
        <v>34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4"/>
      <c r="N28" s="150"/>
      <c r="O28" s="135">
        <f>IF(O26&lt;=5,O26,"EXCEDE LOS 5 PUNTOS PERMITIDOS")</f>
        <v>5</v>
      </c>
      <c r="Q28" s="28"/>
      <c r="R28" s="28"/>
    </row>
    <row r="29" spans="1:18" ht="15.75" thickBot="1" x14ac:dyDescent="0.3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5"/>
    </row>
    <row r="30" spans="1:18" ht="24" thickBot="1" x14ac:dyDescent="0.3">
      <c r="A30" s="301" t="s">
        <v>35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3"/>
      <c r="N30" s="30"/>
      <c r="O30" s="25"/>
    </row>
    <row r="31" spans="1:18" ht="61.15" customHeight="1" thickBot="1" x14ac:dyDescent="0.3">
      <c r="A31" s="299" t="s">
        <v>36</v>
      </c>
      <c r="B31" s="300"/>
      <c r="C31" s="17"/>
      <c r="D31" s="290" t="s">
        <v>99</v>
      </c>
      <c r="E31" s="291"/>
      <c r="F31" s="291"/>
      <c r="G31" s="291"/>
      <c r="H31" s="291"/>
      <c r="I31" s="291"/>
      <c r="J31" s="291"/>
      <c r="K31" s="291"/>
      <c r="L31" s="291"/>
      <c r="M31" s="292"/>
      <c r="N31" s="18"/>
      <c r="O31" s="19">
        <v>0</v>
      </c>
    </row>
    <row r="32" spans="1:18" ht="15.75" thickBot="1" x14ac:dyDescent="0.3">
      <c r="A32" s="3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5"/>
    </row>
    <row r="33" spans="1:15" ht="19.5" thickTop="1" thickBot="1" x14ac:dyDescent="0.3">
      <c r="A33" s="282" t="s">
        <v>37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4"/>
      <c r="N33" s="150"/>
      <c r="O33" s="135">
        <f>IF(O31&lt;=5,O31,"EXCEDE LOS 5 PUNTOS PERMITIDOS")</f>
        <v>0</v>
      </c>
    </row>
    <row r="34" spans="1:15" ht="15.75" thickBot="1" x14ac:dyDescent="0.3">
      <c r="A34" s="3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5"/>
    </row>
    <row r="35" spans="1:15" ht="24" thickBot="1" x14ac:dyDescent="0.3">
      <c r="A35" s="301" t="s">
        <v>38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3"/>
      <c r="N35" s="7"/>
      <c r="O35" s="25"/>
    </row>
    <row r="36" spans="1:15" ht="111.6" customHeight="1" thickBot="1" x14ac:dyDescent="0.3">
      <c r="A36" s="304" t="s">
        <v>39</v>
      </c>
      <c r="B36" s="305"/>
      <c r="C36" s="17"/>
      <c r="D36" s="290" t="s">
        <v>354</v>
      </c>
      <c r="E36" s="291"/>
      <c r="F36" s="291"/>
      <c r="G36" s="291"/>
      <c r="H36" s="291"/>
      <c r="I36" s="291"/>
      <c r="J36" s="291"/>
      <c r="K36" s="291"/>
      <c r="L36" s="291"/>
      <c r="M36" s="292"/>
      <c r="N36" s="18"/>
      <c r="O36" s="19">
        <v>0.5</v>
      </c>
    </row>
    <row r="37" spans="1:15" ht="16.5" thickBot="1" x14ac:dyDescent="0.3">
      <c r="A37" s="22"/>
      <c r="B37" s="23"/>
      <c r="C37" s="15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50"/>
      <c r="O37" s="25"/>
    </row>
    <row r="38" spans="1:15" ht="19.5" thickTop="1" thickBot="1" x14ac:dyDescent="0.3">
      <c r="A38" s="282" t="s">
        <v>40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4"/>
      <c r="N38" s="150"/>
      <c r="O38" s="135">
        <f>IF(O36&lt;=10,O36,"EXCEDE LOS 10 PUNTOS PERMITIDOS")</f>
        <v>0.5</v>
      </c>
    </row>
    <row r="39" spans="1:15" x14ac:dyDescent="0.25">
      <c r="A39" s="3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5"/>
    </row>
    <row r="40" spans="1:15" ht="15.75" thickBot="1" x14ac:dyDescent="0.3">
      <c r="A40" s="3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2"/>
    </row>
    <row r="41" spans="1:15" ht="24.75" thickTop="1" thickBot="1" x14ac:dyDescent="0.3">
      <c r="A41" s="296" t="s">
        <v>23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8"/>
      <c r="N41" s="33"/>
      <c r="O41" s="34">
        <f>IF((O23+O28+O33+O38)&lt;=30,(O23+O28+O33+O38),"ERROR EXCEDE LOS 30 PUNTOS")</f>
        <v>12.5</v>
      </c>
    </row>
    <row r="42" spans="1:15" x14ac:dyDescent="0.25">
      <c r="A42" s="3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36"/>
    </row>
    <row r="43" spans="1:15" x14ac:dyDescent="0.25">
      <c r="A43" s="3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36"/>
    </row>
    <row r="44" spans="1:15" x14ac:dyDescent="0.25">
      <c r="A44" s="3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36"/>
    </row>
    <row r="45" spans="1:15" x14ac:dyDescent="0.25">
      <c r="A45" s="3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36"/>
    </row>
    <row r="46" spans="1:15" x14ac:dyDescent="0.25">
      <c r="A46" s="3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36"/>
    </row>
    <row r="47" spans="1:15" x14ac:dyDescent="0.25">
      <c r="A47" s="3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36"/>
    </row>
    <row r="48" spans="1:15" x14ac:dyDescent="0.25">
      <c r="A48" s="3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36"/>
    </row>
    <row r="49" spans="1:15" x14ac:dyDescent="0.25">
      <c r="A49" s="3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36"/>
    </row>
    <row r="50" spans="1:15" x14ac:dyDescent="0.25">
      <c r="A50" s="3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36"/>
    </row>
    <row r="51" spans="1:15" x14ac:dyDescent="0.25">
      <c r="A51" s="3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36"/>
    </row>
    <row r="52" spans="1:15" x14ac:dyDescent="0.25">
      <c r="A52" s="3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36"/>
    </row>
    <row r="53" spans="1:15" x14ac:dyDescent="0.25">
      <c r="A53" s="3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37" t="s">
        <v>41</v>
      </c>
    </row>
    <row r="54" spans="1:15" x14ac:dyDescent="0.25">
      <c r="A54" s="3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36"/>
    </row>
    <row r="55" spans="1:15" ht="15.75" thickBot="1" x14ac:dyDescent="0.3">
      <c r="A55" s="3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36"/>
    </row>
    <row r="56" spans="1:15" ht="27" thickBot="1" x14ac:dyDescent="0.3">
      <c r="A56" s="255" t="s">
        <v>42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7"/>
    </row>
    <row r="57" spans="1:15" ht="15.75" thickBot="1" x14ac:dyDescent="0.3">
      <c r="A57" s="3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5"/>
    </row>
    <row r="58" spans="1:15" ht="39" customHeight="1" thickBot="1" x14ac:dyDescent="0.3">
      <c r="A58" s="309" t="s">
        <v>43</v>
      </c>
      <c r="B58" s="310"/>
      <c r="C58" s="310"/>
      <c r="D58" s="310"/>
      <c r="E58" s="310"/>
      <c r="F58" s="312"/>
      <c r="G58" s="312"/>
      <c r="H58" s="313"/>
      <c r="I58" s="38" t="s">
        <v>44</v>
      </c>
      <c r="J58" s="39" t="s">
        <v>45</v>
      </c>
      <c r="K58" s="147" t="s">
        <v>46</v>
      </c>
      <c r="L58" s="40" t="s">
        <v>47</v>
      </c>
      <c r="M58" s="148"/>
      <c r="N58" s="7"/>
      <c r="O58" s="41" t="s">
        <v>48</v>
      </c>
    </row>
    <row r="59" spans="1:15" ht="23.25" customHeight="1" thickTop="1" thickBot="1" x14ac:dyDescent="0.3">
      <c r="A59" s="42">
        <v>1</v>
      </c>
      <c r="B59" s="314" t="s">
        <v>49</v>
      </c>
      <c r="C59" s="314"/>
      <c r="D59" s="314"/>
      <c r="E59" s="314"/>
      <c r="F59" s="315"/>
      <c r="G59" s="315"/>
      <c r="H59" s="315"/>
      <c r="I59" s="43" t="s">
        <v>50</v>
      </c>
      <c r="J59" s="44">
        <v>1</v>
      </c>
      <c r="K59" s="44">
        <v>1</v>
      </c>
      <c r="L59" s="45">
        <v>1</v>
      </c>
      <c r="M59" s="30"/>
      <c r="N59" s="30"/>
      <c r="O59" s="46">
        <f>J59+K59+L59</f>
        <v>3</v>
      </c>
    </row>
    <row r="60" spans="1:15" ht="16.5" thickTop="1" thickBot="1" x14ac:dyDescent="0.3">
      <c r="A60" s="47">
        <v>2</v>
      </c>
      <c r="B60" s="316" t="s">
        <v>51</v>
      </c>
      <c r="C60" s="317"/>
      <c r="D60" s="317"/>
      <c r="E60" s="317"/>
      <c r="F60" s="318"/>
      <c r="G60" s="318"/>
      <c r="H60" s="318"/>
      <c r="I60" s="48" t="s">
        <v>50</v>
      </c>
      <c r="J60" s="49">
        <v>2</v>
      </c>
      <c r="K60" s="49">
        <v>1</v>
      </c>
      <c r="L60" s="50">
        <v>1</v>
      </c>
      <c r="M60" s="30"/>
      <c r="N60" s="30"/>
      <c r="O60" s="46">
        <f t="shared" ref="O60:O65" si="0">J60+K60+L60</f>
        <v>4</v>
      </c>
    </row>
    <row r="61" spans="1:15" ht="42" customHeight="1" thickTop="1" thickBot="1" x14ac:dyDescent="0.3">
      <c r="A61" s="47">
        <v>3</v>
      </c>
      <c r="B61" s="317" t="s">
        <v>52</v>
      </c>
      <c r="C61" s="317"/>
      <c r="D61" s="317"/>
      <c r="E61" s="317"/>
      <c r="F61" s="318"/>
      <c r="G61" s="318"/>
      <c r="H61" s="318"/>
      <c r="I61" s="48" t="s">
        <v>53</v>
      </c>
      <c r="J61" s="49">
        <v>2</v>
      </c>
      <c r="K61" s="49">
        <v>2</v>
      </c>
      <c r="L61" s="50">
        <v>3</v>
      </c>
      <c r="M61" s="30"/>
      <c r="N61" s="30"/>
      <c r="O61" s="46">
        <f t="shared" si="0"/>
        <v>7</v>
      </c>
    </row>
    <row r="62" spans="1:15" ht="45.75" customHeight="1" thickTop="1" thickBot="1" x14ac:dyDescent="0.3">
      <c r="A62" s="47">
        <v>4</v>
      </c>
      <c r="B62" s="317" t="s">
        <v>54</v>
      </c>
      <c r="C62" s="317"/>
      <c r="D62" s="317"/>
      <c r="E62" s="317"/>
      <c r="F62" s="318"/>
      <c r="G62" s="318"/>
      <c r="H62" s="318"/>
      <c r="I62" s="48" t="s">
        <v>53</v>
      </c>
      <c r="J62" s="49">
        <v>2</v>
      </c>
      <c r="K62" s="49">
        <v>1</v>
      </c>
      <c r="L62" s="50">
        <v>4</v>
      </c>
      <c r="M62" s="30"/>
      <c r="N62" s="30"/>
      <c r="O62" s="46">
        <f t="shared" si="0"/>
        <v>7</v>
      </c>
    </row>
    <row r="63" spans="1:15" ht="30.75" customHeight="1" thickTop="1" thickBot="1" x14ac:dyDescent="0.3">
      <c r="A63" s="47">
        <v>5</v>
      </c>
      <c r="B63" s="317" t="s">
        <v>55</v>
      </c>
      <c r="C63" s="317"/>
      <c r="D63" s="317"/>
      <c r="E63" s="317"/>
      <c r="F63" s="318"/>
      <c r="G63" s="318"/>
      <c r="H63" s="318"/>
      <c r="I63" s="48" t="s">
        <v>53</v>
      </c>
      <c r="J63" s="49">
        <v>2</v>
      </c>
      <c r="K63" s="49">
        <v>2</v>
      </c>
      <c r="L63" s="50">
        <v>4</v>
      </c>
      <c r="M63" s="30"/>
      <c r="N63" s="30"/>
      <c r="O63" s="46">
        <f t="shared" si="0"/>
        <v>8</v>
      </c>
    </row>
    <row r="64" spans="1:15" ht="45.75" customHeight="1" thickTop="1" thickBot="1" x14ac:dyDescent="0.3">
      <c r="A64" s="47">
        <v>6</v>
      </c>
      <c r="B64" s="317" t="s">
        <v>56</v>
      </c>
      <c r="C64" s="317"/>
      <c r="D64" s="317"/>
      <c r="E64" s="317"/>
      <c r="F64" s="318"/>
      <c r="G64" s="318"/>
      <c r="H64" s="318"/>
      <c r="I64" s="48" t="s">
        <v>57</v>
      </c>
      <c r="J64" s="49">
        <v>2</v>
      </c>
      <c r="K64" s="49">
        <v>1</v>
      </c>
      <c r="L64" s="50">
        <v>4</v>
      </c>
      <c r="M64" s="30"/>
      <c r="N64" s="30"/>
      <c r="O64" s="46">
        <f t="shared" si="0"/>
        <v>7</v>
      </c>
    </row>
    <row r="65" spans="1:15" ht="42" customHeight="1" thickTop="1" thickBot="1" x14ac:dyDescent="0.3">
      <c r="A65" s="51">
        <v>7</v>
      </c>
      <c r="B65" s="319" t="s">
        <v>58</v>
      </c>
      <c r="C65" s="319"/>
      <c r="D65" s="319"/>
      <c r="E65" s="319"/>
      <c r="F65" s="320"/>
      <c r="G65" s="320"/>
      <c r="H65" s="320"/>
      <c r="I65" s="52" t="s">
        <v>57</v>
      </c>
      <c r="J65" s="53">
        <v>2</v>
      </c>
      <c r="K65" s="53">
        <v>2</v>
      </c>
      <c r="L65" s="54">
        <v>3</v>
      </c>
      <c r="M65" s="30"/>
      <c r="N65" s="30"/>
      <c r="O65" s="46">
        <f t="shared" si="0"/>
        <v>7</v>
      </c>
    </row>
    <row r="66" spans="1:15" ht="16.5" thickBot="1" x14ac:dyDescent="0.3">
      <c r="A66" s="321" t="s">
        <v>59</v>
      </c>
      <c r="B66" s="322"/>
      <c r="C66" s="322"/>
      <c r="D66" s="322"/>
      <c r="E66" s="322"/>
      <c r="F66" s="322"/>
      <c r="G66" s="322"/>
      <c r="H66" s="322"/>
      <c r="I66" s="323"/>
      <c r="J66" s="55">
        <f>SUM(J59:J65)</f>
        <v>13</v>
      </c>
      <c r="K66" s="56">
        <f>SUM(K59:K65)</f>
        <v>10</v>
      </c>
      <c r="L66" s="57">
        <f>SUM(L59:L65)</f>
        <v>20</v>
      </c>
      <c r="M66" s="58"/>
      <c r="N66" s="30"/>
      <c r="O66" s="59">
        <f>SUM(O59:O65)</f>
        <v>43</v>
      </c>
    </row>
    <row r="67" spans="1:15" ht="19.5" thickTop="1" thickBot="1" x14ac:dyDescent="0.3">
      <c r="A67" s="324" t="s">
        <v>60</v>
      </c>
      <c r="B67" s="325"/>
      <c r="C67" s="325"/>
      <c r="D67" s="325"/>
      <c r="E67" s="325"/>
      <c r="F67" s="325"/>
      <c r="G67" s="325"/>
      <c r="H67" s="325"/>
      <c r="I67" s="325"/>
      <c r="J67" s="326"/>
      <c r="K67" s="326"/>
      <c r="L67" s="327"/>
      <c r="M67" s="7"/>
      <c r="N67" s="60"/>
      <c r="O67" s="61">
        <f>O66/3</f>
        <v>14.333333333333334</v>
      </c>
    </row>
    <row r="68" spans="1:15" ht="15.75" thickBot="1" x14ac:dyDescent="0.3">
      <c r="A68" s="3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5"/>
    </row>
    <row r="69" spans="1:15" ht="38.25" customHeight="1" thickBot="1" x14ac:dyDescent="0.3">
      <c r="A69" s="309" t="s">
        <v>61</v>
      </c>
      <c r="B69" s="310"/>
      <c r="C69" s="310"/>
      <c r="D69" s="310"/>
      <c r="E69" s="310"/>
      <c r="F69" s="310"/>
      <c r="G69" s="310"/>
      <c r="H69" s="311"/>
      <c r="I69" s="62" t="s">
        <v>44</v>
      </c>
      <c r="J69" s="39" t="s">
        <v>45</v>
      </c>
      <c r="K69" s="147" t="s">
        <v>46</v>
      </c>
      <c r="L69" s="40" t="s">
        <v>47</v>
      </c>
      <c r="M69" s="148"/>
      <c r="N69" s="7"/>
      <c r="O69" s="41" t="s">
        <v>48</v>
      </c>
    </row>
    <row r="70" spans="1:15" ht="17.25" thickTop="1" thickBot="1" x14ac:dyDescent="0.3">
      <c r="A70" s="42">
        <v>1</v>
      </c>
      <c r="B70" s="331" t="s">
        <v>62</v>
      </c>
      <c r="C70" s="331"/>
      <c r="D70" s="331"/>
      <c r="E70" s="331"/>
      <c r="F70" s="315"/>
      <c r="G70" s="315"/>
      <c r="H70" s="315"/>
      <c r="I70" s="63" t="s">
        <v>63</v>
      </c>
      <c r="J70" s="64">
        <v>3</v>
      </c>
      <c r="K70" s="64">
        <v>2</v>
      </c>
      <c r="L70" s="65">
        <v>5</v>
      </c>
      <c r="M70" s="66"/>
      <c r="N70" s="30"/>
      <c r="O70" s="46">
        <f>J70+K70+L70</f>
        <v>10</v>
      </c>
    </row>
    <row r="71" spans="1:15" ht="31.5" customHeight="1" thickTop="1" thickBot="1" x14ac:dyDescent="0.3">
      <c r="A71" s="47">
        <v>2</v>
      </c>
      <c r="B71" s="316" t="s">
        <v>64</v>
      </c>
      <c r="C71" s="316"/>
      <c r="D71" s="316"/>
      <c r="E71" s="316"/>
      <c r="F71" s="318"/>
      <c r="G71" s="318"/>
      <c r="H71" s="318"/>
      <c r="I71" s="67" t="s">
        <v>63</v>
      </c>
      <c r="J71" s="68">
        <v>3</v>
      </c>
      <c r="K71" s="68">
        <v>1</v>
      </c>
      <c r="L71" s="69">
        <v>3</v>
      </c>
      <c r="M71" s="66"/>
      <c r="N71" s="30"/>
      <c r="O71" s="46">
        <f>J71+K71+L71</f>
        <v>7</v>
      </c>
    </row>
    <row r="72" spans="1:15" ht="17.25" thickTop="1" thickBot="1" x14ac:dyDescent="0.3">
      <c r="A72" s="51">
        <v>3</v>
      </c>
      <c r="B72" s="332" t="s">
        <v>65</v>
      </c>
      <c r="C72" s="332"/>
      <c r="D72" s="332"/>
      <c r="E72" s="332"/>
      <c r="F72" s="320"/>
      <c r="G72" s="320"/>
      <c r="H72" s="320"/>
      <c r="I72" s="70" t="s">
        <v>63</v>
      </c>
      <c r="J72" s="71">
        <v>2</v>
      </c>
      <c r="K72" s="71">
        <v>1</v>
      </c>
      <c r="L72" s="72">
        <v>3</v>
      </c>
      <c r="M72" s="66"/>
      <c r="N72" s="30"/>
      <c r="O72" s="46">
        <f>J72+K72+L72</f>
        <v>6</v>
      </c>
    </row>
    <row r="73" spans="1:15" ht="16.5" thickTop="1" thickBot="1" x14ac:dyDescent="0.3">
      <c r="A73" s="29"/>
      <c r="B73" s="299" t="s">
        <v>66</v>
      </c>
      <c r="C73" s="333"/>
      <c r="D73" s="333"/>
      <c r="E73" s="333"/>
      <c r="F73" s="333"/>
      <c r="G73" s="333"/>
      <c r="H73" s="333"/>
      <c r="I73" s="300"/>
      <c r="J73" s="73">
        <f>SUM(J70:J72)</f>
        <v>8</v>
      </c>
      <c r="K73" s="73">
        <f>SUM(K70:K72)</f>
        <v>4</v>
      </c>
      <c r="L73" s="74">
        <f>SUM(L70:L72)</f>
        <v>11</v>
      </c>
      <c r="M73" s="66"/>
      <c r="N73" s="30"/>
      <c r="O73" s="75">
        <f>SUM(O70:O72)</f>
        <v>23</v>
      </c>
    </row>
    <row r="74" spans="1:15" ht="19.5" thickTop="1" thickBot="1" x14ac:dyDescent="0.3">
      <c r="A74" s="334" t="s">
        <v>67</v>
      </c>
      <c r="B74" s="335"/>
      <c r="C74" s="335"/>
      <c r="D74" s="335"/>
      <c r="E74" s="335"/>
      <c r="F74" s="335"/>
      <c r="G74" s="335"/>
      <c r="H74" s="335"/>
      <c r="I74" s="335"/>
      <c r="J74" s="335"/>
      <c r="K74" s="335"/>
      <c r="L74" s="336"/>
      <c r="M74" s="66"/>
      <c r="N74" s="30"/>
      <c r="O74" s="61">
        <f>O73/3</f>
        <v>7.666666666666667</v>
      </c>
    </row>
    <row r="75" spans="1:15" ht="19.5" thickTop="1" thickBot="1" x14ac:dyDescent="0.3">
      <c r="A75" s="337"/>
      <c r="B75" s="338"/>
      <c r="C75" s="338"/>
      <c r="D75" s="338"/>
      <c r="E75" s="338"/>
      <c r="F75" s="338"/>
      <c r="G75" s="338"/>
      <c r="H75" s="338"/>
      <c r="I75" s="338"/>
      <c r="J75" s="338"/>
      <c r="K75" s="339"/>
      <c r="L75" s="339"/>
      <c r="M75" s="66"/>
      <c r="N75" s="30"/>
      <c r="O75" s="149"/>
    </row>
    <row r="76" spans="1:15" ht="37.5" customHeight="1" thickBot="1" x14ac:dyDescent="0.3">
      <c r="A76" s="340" t="s">
        <v>68</v>
      </c>
      <c r="B76" s="341"/>
      <c r="C76" s="341"/>
      <c r="D76" s="341"/>
      <c r="E76" s="341"/>
      <c r="F76" s="341"/>
      <c r="G76" s="341"/>
      <c r="H76" s="342"/>
      <c r="I76" s="76" t="s">
        <v>44</v>
      </c>
      <c r="J76" s="41" t="s">
        <v>45</v>
      </c>
      <c r="K76" s="148"/>
      <c r="L76" s="148"/>
      <c r="M76" s="66"/>
      <c r="N76" s="30"/>
      <c r="O76" s="77" t="s">
        <v>48</v>
      </c>
    </row>
    <row r="77" spans="1:15" ht="46.5" customHeight="1" thickBot="1" x14ac:dyDescent="0.3">
      <c r="A77" s="78">
        <v>1</v>
      </c>
      <c r="B77" s="343" t="s">
        <v>69</v>
      </c>
      <c r="C77" s="343"/>
      <c r="D77" s="343"/>
      <c r="E77" s="343"/>
      <c r="F77" s="344"/>
      <c r="G77" s="345"/>
      <c r="H77" s="346"/>
      <c r="I77" s="79" t="s">
        <v>63</v>
      </c>
      <c r="J77" s="74">
        <v>3</v>
      </c>
      <c r="K77" s="66"/>
      <c r="L77" s="66"/>
      <c r="M77" s="66"/>
      <c r="N77" s="30"/>
      <c r="O77" s="80">
        <f>J77</f>
        <v>3</v>
      </c>
    </row>
    <row r="78" spans="1:15" ht="31.5" customHeight="1" thickBot="1" x14ac:dyDescent="0.3">
      <c r="A78" s="47">
        <v>2</v>
      </c>
      <c r="B78" s="316" t="s">
        <v>70</v>
      </c>
      <c r="C78" s="316"/>
      <c r="D78" s="316"/>
      <c r="E78" s="316"/>
      <c r="F78" s="318"/>
      <c r="G78" s="347"/>
      <c r="H78" s="348"/>
      <c r="I78" s="81" t="s">
        <v>63</v>
      </c>
      <c r="J78" s="82">
        <v>3</v>
      </c>
      <c r="K78" s="66"/>
      <c r="L78" s="66"/>
      <c r="M78" s="66"/>
      <c r="N78" s="30"/>
      <c r="O78" s="80">
        <f>J78</f>
        <v>3</v>
      </c>
    </row>
    <row r="79" spans="1:15" ht="34.5" customHeight="1" thickBot="1" x14ac:dyDescent="0.3">
      <c r="A79" s="51">
        <v>3</v>
      </c>
      <c r="B79" s="332" t="s">
        <v>71</v>
      </c>
      <c r="C79" s="332"/>
      <c r="D79" s="332"/>
      <c r="E79" s="332"/>
      <c r="F79" s="320"/>
      <c r="G79" s="349"/>
      <c r="H79" s="350"/>
      <c r="I79" s="83" t="s">
        <v>63</v>
      </c>
      <c r="J79" s="84">
        <v>3</v>
      </c>
      <c r="K79" s="66"/>
      <c r="L79" s="66"/>
      <c r="M79" s="66"/>
      <c r="N79" s="30"/>
      <c r="O79" s="80">
        <f>J79</f>
        <v>3</v>
      </c>
    </row>
    <row r="80" spans="1:15" ht="16.5" thickBot="1" x14ac:dyDescent="0.3">
      <c r="A80" s="351" t="s">
        <v>72</v>
      </c>
      <c r="B80" s="352"/>
      <c r="C80" s="352"/>
      <c r="D80" s="352"/>
      <c r="E80" s="352"/>
      <c r="F80" s="352"/>
      <c r="G80" s="352"/>
      <c r="H80" s="352"/>
      <c r="I80" s="353"/>
      <c r="J80" s="16">
        <f>SUM(J77:J79)</f>
        <v>9</v>
      </c>
      <c r="K80" s="58"/>
      <c r="L80" s="58"/>
      <c r="M80" s="58"/>
      <c r="N80" s="30"/>
      <c r="O80" s="25"/>
    </row>
    <row r="81" spans="1:15" ht="19.5" thickTop="1" thickBot="1" x14ac:dyDescent="0.3">
      <c r="A81" s="328" t="s">
        <v>73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30"/>
      <c r="M81" s="58"/>
      <c r="N81" s="30"/>
      <c r="O81" s="61">
        <f>SUM(O77:O79)</f>
        <v>9</v>
      </c>
    </row>
    <row r="82" spans="1:15" x14ac:dyDescent="0.25">
      <c r="A82" s="31"/>
      <c r="B82" s="7"/>
      <c r="C82" s="7"/>
      <c r="D82" s="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8"/>
    </row>
    <row r="83" spans="1:15" ht="15.75" thickBot="1" x14ac:dyDescent="0.3">
      <c r="A83" s="3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5"/>
    </row>
    <row r="84" spans="1:15" ht="27" thickBot="1" x14ac:dyDescent="0.3">
      <c r="A84" s="255" t="s">
        <v>74</v>
      </c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7"/>
    </row>
    <row r="85" spans="1:15" ht="15.75" thickBot="1" x14ac:dyDescent="0.3">
      <c r="A85" s="3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5"/>
    </row>
    <row r="86" spans="1:15" ht="24.75" thickBot="1" x14ac:dyDescent="0.3">
      <c r="A86" s="359" t="s">
        <v>75</v>
      </c>
      <c r="B86" s="360"/>
      <c r="C86" s="360"/>
      <c r="D86" s="360"/>
      <c r="E86" s="360"/>
      <c r="F86" s="361"/>
      <c r="G86" s="361"/>
      <c r="H86" s="362"/>
      <c r="I86" s="76" t="s">
        <v>44</v>
      </c>
      <c r="J86" s="148"/>
      <c r="K86" s="7"/>
      <c r="L86" s="7"/>
      <c r="M86" s="7"/>
      <c r="N86" s="7"/>
      <c r="O86" s="76" t="s">
        <v>48</v>
      </c>
    </row>
    <row r="87" spans="1:15" ht="17.25" thickTop="1" thickBot="1" x14ac:dyDescent="0.3">
      <c r="A87" s="85">
        <v>1</v>
      </c>
      <c r="B87" s="363" t="s">
        <v>76</v>
      </c>
      <c r="C87" s="364"/>
      <c r="D87" s="364"/>
      <c r="E87" s="364"/>
      <c r="F87" s="365"/>
      <c r="G87" s="365"/>
      <c r="H87" s="366"/>
      <c r="I87" s="86" t="s">
        <v>77</v>
      </c>
      <c r="J87" s="87"/>
      <c r="K87" s="36"/>
      <c r="L87" s="36"/>
      <c r="M87" s="36"/>
      <c r="N87" s="30"/>
      <c r="O87" s="88">
        <v>2.5</v>
      </c>
    </row>
    <row r="88" spans="1:15" ht="16.5" thickBot="1" x14ac:dyDescent="0.3">
      <c r="A88" s="89"/>
      <c r="B88" s="90"/>
      <c r="C88" s="90"/>
      <c r="D88" s="90"/>
      <c r="E88" s="90"/>
      <c r="F88" s="30"/>
      <c r="G88" s="30"/>
      <c r="H88" s="30"/>
      <c r="I88" s="58"/>
      <c r="J88" s="58"/>
      <c r="K88" s="36"/>
      <c r="L88" s="36"/>
      <c r="M88" s="36"/>
      <c r="N88" s="30"/>
      <c r="O88" s="91"/>
    </row>
    <row r="89" spans="1:15" ht="19.5" thickTop="1" thickBot="1" x14ac:dyDescent="0.3">
      <c r="A89" s="367" t="s">
        <v>78</v>
      </c>
      <c r="B89" s="368"/>
      <c r="C89" s="368"/>
      <c r="D89" s="368"/>
      <c r="E89" s="368"/>
      <c r="F89" s="368"/>
      <c r="G89" s="368"/>
      <c r="H89" s="368"/>
      <c r="I89" s="368"/>
      <c r="J89" s="368"/>
      <c r="K89" s="369"/>
      <c r="L89" s="87"/>
      <c r="M89" s="7"/>
      <c r="N89" s="92"/>
      <c r="O89" s="93">
        <f>O87</f>
        <v>2.5</v>
      </c>
    </row>
    <row r="90" spans="1:15" ht="16.5" thickTop="1" thickBot="1" x14ac:dyDescent="0.3">
      <c r="A90" s="3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5"/>
    </row>
    <row r="91" spans="1:15" ht="28.5" thickBot="1" x14ac:dyDescent="0.3">
      <c r="A91" s="370" t="s">
        <v>79</v>
      </c>
      <c r="B91" s="371"/>
      <c r="C91" s="371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2"/>
    </row>
    <row r="92" spans="1:15" ht="15.75" thickBot="1" x14ac:dyDescent="0.3">
      <c r="A92" s="3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5"/>
    </row>
    <row r="93" spans="1:15" ht="18.75" thickTop="1" x14ac:dyDescent="0.25">
      <c r="A93" s="373" t="s">
        <v>23</v>
      </c>
      <c r="B93" s="374"/>
      <c r="C93" s="374"/>
      <c r="D93" s="374"/>
      <c r="E93" s="374"/>
      <c r="F93" s="374"/>
      <c r="G93" s="374"/>
      <c r="H93" s="374"/>
      <c r="I93" s="374"/>
      <c r="J93" s="374"/>
      <c r="K93" s="375"/>
      <c r="L93" s="94"/>
      <c r="M93" s="94"/>
      <c r="N93" s="95"/>
      <c r="O93" s="96">
        <f>O41</f>
        <v>12.5</v>
      </c>
    </row>
    <row r="94" spans="1:15" ht="18" x14ac:dyDescent="0.25">
      <c r="A94" s="376" t="s">
        <v>80</v>
      </c>
      <c r="B94" s="377"/>
      <c r="C94" s="377"/>
      <c r="D94" s="377"/>
      <c r="E94" s="377"/>
      <c r="F94" s="377"/>
      <c r="G94" s="377"/>
      <c r="H94" s="377"/>
      <c r="I94" s="377"/>
      <c r="J94" s="377"/>
      <c r="K94" s="378"/>
      <c r="L94" s="94"/>
      <c r="M94" s="94"/>
      <c r="N94" s="95"/>
      <c r="O94" s="97">
        <f>O67</f>
        <v>14.333333333333334</v>
      </c>
    </row>
    <row r="95" spans="1:15" ht="18" x14ac:dyDescent="0.25">
      <c r="A95" s="376" t="s">
        <v>81</v>
      </c>
      <c r="B95" s="377"/>
      <c r="C95" s="377"/>
      <c r="D95" s="377"/>
      <c r="E95" s="377"/>
      <c r="F95" s="377"/>
      <c r="G95" s="377"/>
      <c r="H95" s="377"/>
      <c r="I95" s="377"/>
      <c r="J95" s="377"/>
      <c r="K95" s="378"/>
      <c r="L95" s="94"/>
      <c r="M95" s="94"/>
      <c r="N95" s="95"/>
      <c r="O95" s="98">
        <f>O74</f>
        <v>7.666666666666667</v>
      </c>
    </row>
    <row r="96" spans="1:15" ht="18" x14ac:dyDescent="0.25">
      <c r="A96" s="376" t="s">
        <v>82</v>
      </c>
      <c r="B96" s="377"/>
      <c r="C96" s="377"/>
      <c r="D96" s="377"/>
      <c r="E96" s="377"/>
      <c r="F96" s="377"/>
      <c r="G96" s="377"/>
      <c r="H96" s="377"/>
      <c r="I96" s="377"/>
      <c r="J96" s="377"/>
      <c r="K96" s="378"/>
      <c r="L96" s="94"/>
      <c r="M96" s="94"/>
      <c r="N96" s="95"/>
      <c r="O96" s="99">
        <f>O81</f>
        <v>9</v>
      </c>
    </row>
    <row r="97" spans="1:15" ht="18.75" thickBot="1" x14ac:dyDescent="0.3">
      <c r="A97" s="379" t="s">
        <v>83</v>
      </c>
      <c r="B97" s="380"/>
      <c r="C97" s="380"/>
      <c r="D97" s="380"/>
      <c r="E97" s="380"/>
      <c r="F97" s="380"/>
      <c r="G97" s="380"/>
      <c r="H97" s="380"/>
      <c r="I97" s="380"/>
      <c r="J97" s="380"/>
      <c r="K97" s="381"/>
      <c r="L97" s="94"/>
      <c r="M97" s="94"/>
      <c r="N97" s="95"/>
      <c r="O97" s="99">
        <f>O87</f>
        <v>2.5</v>
      </c>
    </row>
    <row r="98" spans="1:15" ht="24.75" thickTop="1" thickBot="1" x14ac:dyDescent="0.3">
      <c r="A98" s="354" t="s">
        <v>84</v>
      </c>
      <c r="B98" s="355"/>
      <c r="C98" s="355"/>
      <c r="D98" s="355"/>
      <c r="E98" s="355"/>
      <c r="F98" s="355"/>
      <c r="G98" s="355"/>
      <c r="H98" s="355"/>
      <c r="I98" s="355"/>
      <c r="J98" s="355"/>
      <c r="K98" s="356"/>
      <c r="L98" s="100"/>
      <c r="M98" s="101"/>
      <c r="N98" s="102"/>
      <c r="O98" s="103">
        <f>SUM(O93:O97)</f>
        <v>46</v>
      </c>
    </row>
    <row r="99" spans="1:15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5" zoomScaleNormal="100" workbookViewId="0">
      <selection activeCell="J79" sqref="J7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6"/>
      <c r="B1" s="237"/>
      <c r="C1" s="237"/>
      <c r="D1" s="237"/>
      <c r="E1" s="238"/>
      <c r="F1" s="245" t="s">
        <v>9</v>
      </c>
      <c r="G1" s="245"/>
      <c r="H1" s="245"/>
      <c r="I1" s="245"/>
      <c r="J1" s="245"/>
      <c r="K1" s="245"/>
      <c r="L1" s="245"/>
      <c r="M1" s="245"/>
      <c r="N1" s="245"/>
      <c r="O1" s="246"/>
    </row>
    <row r="2" spans="1:17" ht="45" customHeight="1" thickBot="1" x14ac:dyDescent="0.3">
      <c r="A2" s="239"/>
      <c r="B2" s="240"/>
      <c r="C2" s="240"/>
      <c r="D2" s="240"/>
      <c r="E2" s="241"/>
      <c r="F2" s="245" t="s">
        <v>10</v>
      </c>
      <c r="G2" s="245"/>
      <c r="H2" s="245"/>
      <c r="I2" s="245"/>
      <c r="J2" s="245"/>
      <c r="K2" s="245"/>
      <c r="L2" s="245"/>
      <c r="M2" s="245"/>
      <c r="N2" s="245"/>
      <c r="O2" s="246"/>
      <c r="Q2" s="136" t="str">
        <f ca="1">MID(CELL("nombrearchivo",'GERARDO ROSERO'!E10),FIND("]", CELL("nombrearchivo",'GERARDO ROSERO'!E10),1)+1,LEN(CELL("nombrearchivo",'GERARDO ROSERO'!E10))-FIND("]",CELL("nombrearchivo",'GERARDO ROSERO'!E10),1))</f>
        <v>GERARDO ROSERO</v>
      </c>
    </row>
    <row r="3" spans="1:17" ht="19.5" customHeight="1" thickBot="1" x14ac:dyDescent="0.3">
      <c r="A3" s="242"/>
      <c r="B3" s="243"/>
      <c r="C3" s="243"/>
      <c r="D3" s="243"/>
      <c r="E3" s="244"/>
      <c r="F3" s="245" t="s">
        <v>95</v>
      </c>
      <c r="G3" s="245"/>
      <c r="H3" s="245"/>
      <c r="I3" s="245"/>
      <c r="J3" s="245"/>
      <c r="K3" s="245"/>
      <c r="L3" s="245"/>
      <c r="M3" s="245"/>
      <c r="N3" s="245"/>
      <c r="O3" s="246"/>
      <c r="Q3" s="136"/>
    </row>
    <row r="4" spans="1:17" ht="15.75" x14ac:dyDescent="0.25">
      <c r="A4" s="247" t="s">
        <v>11</v>
      </c>
      <c r="B4" s="248"/>
      <c r="C4" s="248"/>
      <c r="D4" s="248"/>
      <c r="E4" s="249" t="s">
        <v>338</v>
      </c>
      <c r="F4" s="249"/>
      <c r="G4" s="249"/>
      <c r="H4" s="137"/>
      <c r="I4" s="137"/>
      <c r="J4" s="137"/>
      <c r="K4" s="137"/>
      <c r="L4" s="137"/>
      <c r="M4" s="137"/>
      <c r="N4" s="137"/>
      <c r="O4" s="138"/>
    </row>
    <row r="5" spans="1:17" ht="15.75" x14ac:dyDescent="0.25">
      <c r="A5" s="252" t="s">
        <v>12</v>
      </c>
      <c r="B5" s="253"/>
      <c r="C5" s="253"/>
      <c r="D5" s="253"/>
      <c r="E5" s="254" t="s">
        <v>341</v>
      </c>
      <c r="F5" s="254"/>
      <c r="G5" s="254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52" t="s">
        <v>13</v>
      </c>
      <c r="B6" s="253"/>
      <c r="C6" s="253"/>
      <c r="D6" s="253"/>
      <c r="E6" s="7" t="s">
        <v>326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5" t="s">
        <v>14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7"/>
    </row>
    <row r="9" spans="1:17" ht="15" customHeight="1" x14ac:dyDescent="0.25">
      <c r="A9" s="258" t="s">
        <v>15</v>
      </c>
      <c r="B9" s="259"/>
      <c r="C9" s="262" t="s">
        <v>16</v>
      </c>
      <c r="D9" s="153"/>
      <c r="E9" s="264" t="s">
        <v>17</v>
      </c>
      <c r="F9" s="265"/>
      <c r="G9" s="264" t="s">
        <v>18</v>
      </c>
      <c r="H9" s="265"/>
      <c r="I9" s="267" t="s">
        <v>19</v>
      </c>
      <c r="J9" s="267" t="s">
        <v>20</v>
      </c>
      <c r="K9" s="267" t="s">
        <v>21</v>
      </c>
      <c r="L9" s="269" t="s">
        <v>22</v>
      </c>
      <c r="M9" s="271"/>
      <c r="N9" s="271"/>
      <c r="O9" s="273" t="s">
        <v>23</v>
      </c>
    </row>
    <row r="10" spans="1:17" ht="31.5" customHeight="1" thickBot="1" x14ac:dyDescent="0.3">
      <c r="A10" s="260"/>
      <c r="B10" s="261"/>
      <c r="C10" s="263"/>
      <c r="D10" s="154"/>
      <c r="E10" s="263"/>
      <c r="F10" s="266"/>
      <c r="G10" s="263"/>
      <c r="H10" s="266"/>
      <c r="I10" s="268"/>
      <c r="J10" s="268"/>
      <c r="K10" s="268"/>
      <c r="L10" s="270"/>
      <c r="M10" s="272"/>
      <c r="N10" s="272"/>
      <c r="O10" s="274"/>
    </row>
    <row r="11" spans="1:17" ht="44.25" customHeight="1" thickBot="1" x14ac:dyDescent="0.3">
      <c r="A11" s="294" t="s">
        <v>333</v>
      </c>
      <c r="B11" s="295"/>
      <c r="C11" s="155">
        <f>O15</f>
        <v>4</v>
      </c>
      <c r="D11" s="156"/>
      <c r="E11" s="250">
        <f>O17</f>
        <v>0</v>
      </c>
      <c r="F11" s="251"/>
      <c r="G11" s="250">
        <f>O19</f>
        <v>3</v>
      </c>
      <c r="H11" s="251"/>
      <c r="I11" s="157">
        <f>O21</f>
        <v>0</v>
      </c>
      <c r="J11" s="157">
        <f>O28</f>
        <v>4.03</v>
      </c>
      <c r="K11" s="157">
        <f>O33</f>
        <v>1.8</v>
      </c>
      <c r="L11" s="158">
        <f>O38</f>
        <v>0</v>
      </c>
      <c r="M11" s="159"/>
      <c r="N11" s="159"/>
      <c r="O11" s="14">
        <f>IF( SUM(C11:L11)&lt;=30,SUM(C11:L11),"EXCEDE LOS 30 PUNTOS")</f>
        <v>12.830000000000002</v>
      </c>
    </row>
    <row r="12" spans="1:17" ht="16.5" thickTop="1" thickBot="1" x14ac:dyDescent="0.3">
      <c r="A12" s="160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5"/>
    </row>
    <row r="13" spans="1:17" ht="18.75" thickBot="1" x14ac:dyDescent="0.3">
      <c r="A13" s="306" t="s">
        <v>24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8"/>
      <c r="O13" s="16" t="s">
        <v>25</v>
      </c>
    </row>
    <row r="14" spans="1:17" ht="24" thickBot="1" x14ac:dyDescent="0.3">
      <c r="A14" s="285" t="s">
        <v>26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7"/>
      <c r="N14" s="161"/>
      <c r="O14" s="15"/>
    </row>
    <row r="15" spans="1:17" ht="31.5" customHeight="1" thickBot="1" x14ac:dyDescent="0.3">
      <c r="A15" s="288" t="s">
        <v>27</v>
      </c>
      <c r="B15" s="289"/>
      <c r="C15" s="162"/>
      <c r="D15" s="290" t="s">
        <v>249</v>
      </c>
      <c r="E15" s="291"/>
      <c r="F15" s="291"/>
      <c r="G15" s="291"/>
      <c r="H15" s="291"/>
      <c r="I15" s="291"/>
      <c r="J15" s="291"/>
      <c r="K15" s="291"/>
      <c r="L15" s="291"/>
      <c r="M15" s="292"/>
      <c r="N15" s="163"/>
      <c r="O15" s="19">
        <v>4</v>
      </c>
    </row>
    <row r="16" spans="1:17" ht="15.75" thickBot="1" x14ac:dyDescent="0.3">
      <c r="A16" s="164"/>
      <c r="B16" s="161"/>
      <c r="C16" s="161"/>
      <c r="D16" s="165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21"/>
    </row>
    <row r="17" spans="1:18" ht="40.5" customHeight="1" thickBot="1" x14ac:dyDescent="0.3">
      <c r="A17" s="275" t="s">
        <v>28</v>
      </c>
      <c r="B17" s="276"/>
      <c r="C17" s="161"/>
      <c r="D17" s="166"/>
      <c r="E17" s="293" t="s">
        <v>99</v>
      </c>
      <c r="F17" s="277"/>
      <c r="G17" s="277"/>
      <c r="H17" s="277"/>
      <c r="I17" s="277"/>
      <c r="J17" s="277"/>
      <c r="K17" s="277"/>
      <c r="L17" s="277"/>
      <c r="M17" s="278"/>
      <c r="N17" s="163"/>
      <c r="O17" s="19">
        <v>0</v>
      </c>
    </row>
    <row r="18" spans="1:18" ht="15.75" thickBot="1" x14ac:dyDescent="0.3">
      <c r="A18" s="164"/>
      <c r="B18" s="161"/>
      <c r="C18" s="161"/>
      <c r="D18" s="165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21"/>
    </row>
    <row r="19" spans="1:18" ht="40.5" customHeight="1" thickBot="1" x14ac:dyDescent="0.3">
      <c r="A19" s="275" t="s">
        <v>29</v>
      </c>
      <c r="B19" s="276"/>
      <c r="C19" s="162"/>
      <c r="D19" s="167"/>
      <c r="E19" s="277" t="s">
        <v>250</v>
      </c>
      <c r="F19" s="277"/>
      <c r="G19" s="277"/>
      <c r="H19" s="277"/>
      <c r="I19" s="277"/>
      <c r="J19" s="277"/>
      <c r="K19" s="277"/>
      <c r="L19" s="277"/>
      <c r="M19" s="278"/>
      <c r="N19" s="163"/>
      <c r="O19" s="19">
        <v>3</v>
      </c>
    </row>
    <row r="20" spans="1:18" ht="15.75" thickBot="1" x14ac:dyDescent="0.3">
      <c r="A20" s="164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21"/>
    </row>
    <row r="21" spans="1:18" ht="48.75" customHeight="1" thickBot="1" x14ac:dyDescent="0.3">
      <c r="A21" s="275" t="s">
        <v>30</v>
      </c>
      <c r="B21" s="276"/>
      <c r="C21" s="162"/>
      <c r="D21" s="279" t="s">
        <v>99</v>
      </c>
      <c r="E21" s="280"/>
      <c r="F21" s="280"/>
      <c r="G21" s="280"/>
      <c r="H21" s="280"/>
      <c r="I21" s="280"/>
      <c r="J21" s="280"/>
      <c r="K21" s="280"/>
      <c r="L21" s="280"/>
      <c r="M21" s="281"/>
      <c r="N21" s="163"/>
      <c r="O21" s="19">
        <v>0</v>
      </c>
    </row>
    <row r="22" spans="1:18" ht="16.5" thickBot="1" x14ac:dyDescent="0.3">
      <c r="A22" s="22"/>
      <c r="B22" s="23"/>
      <c r="C22" s="150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50"/>
      <c r="O22" s="25"/>
    </row>
    <row r="23" spans="1:18" ht="19.5" thickTop="1" thickBot="1" x14ac:dyDescent="0.3">
      <c r="A23" s="282" t="s">
        <v>31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4"/>
      <c r="N23" s="7"/>
      <c r="O23" s="135">
        <f>IF( SUM(O15:O21)&lt;=10,SUM(O15:O21),"EXCEDE LOS 10 PUNTOS VALIDOS")</f>
        <v>7</v>
      </c>
    </row>
    <row r="24" spans="1:18" ht="18.75" thickBot="1" x14ac:dyDescent="0.3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7"/>
      <c r="O24" s="25"/>
    </row>
    <row r="25" spans="1:18" ht="24" thickBot="1" x14ac:dyDescent="0.3">
      <c r="A25" s="301" t="s">
        <v>32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3"/>
      <c r="N25" s="7"/>
      <c r="O25" s="25"/>
    </row>
    <row r="26" spans="1:18" ht="96" customHeight="1" thickBot="1" x14ac:dyDescent="0.3">
      <c r="A26" s="299" t="s">
        <v>33</v>
      </c>
      <c r="B26" s="300"/>
      <c r="C26" s="17"/>
      <c r="D26" s="290" t="s">
        <v>344</v>
      </c>
      <c r="E26" s="291"/>
      <c r="F26" s="291"/>
      <c r="G26" s="291"/>
      <c r="H26" s="291"/>
      <c r="I26" s="291"/>
      <c r="J26" s="291"/>
      <c r="K26" s="291"/>
      <c r="L26" s="291"/>
      <c r="M26" s="292"/>
      <c r="N26" s="18"/>
      <c r="O26" s="19">
        <v>4.03</v>
      </c>
      <c r="Q26" s="168"/>
      <c r="R26" s="168"/>
    </row>
    <row r="27" spans="1:18" ht="16.5" thickBot="1" x14ac:dyDescent="0.3">
      <c r="A27" s="22"/>
      <c r="B27" s="23"/>
      <c r="C27" s="15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150"/>
      <c r="O27" s="25"/>
    </row>
    <row r="28" spans="1:18" ht="19.5" thickTop="1" thickBot="1" x14ac:dyDescent="0.3">
      <c r="A28" s="282" t="s">
        <v>34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4"/>
      <c r="N28" s="150"/>
      <c r="O28" s="135">
        <f>IF(O26&lt;=5,O26,"EXCEDE LOS 5 PUNTOS PERMITIDOS")</f>
        <v>4.03</v>
      </c>
      <c r="Q28" s="28"/>
      <c r="R28" s="28"/>
    </row>
    <row r="29" spans="1:18" ht="15.75" thickBot="1" x14ac:dyDescent="0.3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5"/>
    </row>
    <row r="30" spans="1:18" ht="24" thickBot="1" x14ac:dyDescent="0.3">
      <c r="A30" s="301" t="s">
        <v>35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3"/>
      <c r="N30" s="30"/>
      <c r="O30" s="25"/>
    </row>
    <row r="31" spans="1:18" ht="72.599999999999994" customHeight="1" thickBot="1" x14ac:dyDescent="0.3">
      <c r="A31" s="299" t="s">
        <v>36</v>
      </c>
      <c r="B31" s="300"/>
      <c r="C31" s="17"/>
      <c r="D31" s="290" t="s">
        <v>345</v>
      </c>
      <c r="E31" s="291"/>
      <c r="F31" s="291"/>
      <c r="G31" s="291"/>
      <c r="H31" s="291"/>
      <c r="I31" s="291"/>
      <c r="J31" s="291"/>
      <c r="K31" s="291"/>
      <c r="L31" s="291"/>
      <c r="M31" s="292"/>
      <c r="N31" s="18"/>
      <c r="O31" s="19">
        <v>1.8</v>
      </c>
    </row>
    <row r="32" spans="1:18" ht="15.75" thickBot="1" x14ac:dyDescent="0.3">
      <c r="A32" s="3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5"/>
    </row>
    <row r="33" spans="1:15" ht="19.5" thickTop="1" thickBot="1" x14ac:dyDescent="0.3">
      <c r="A33" s="282" t="s">
        <v>37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4"/>
      <c r="N33" s="150"/>
      <c r="O33" s="135">
        <f>IF(O31&lt;=5,O31,"EXCEDE LOS 5 PUNTOS PERMITIDOS")</f>
        <v>1.8</v>
      </c>
    </row>
    <row r="34" spans="1:15" ht="15.75" thickBot="1" x14ac:dyDescent="0.3">
      <c r="A34" s="3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5"/>
    </row>
    <row r="35" spans="1:15" ht="24" thickBot="1" x14ac:dyDescent="0.3">
      <c r="A35" s="301" t="s">
        <v>38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3"/>
      <c r="N35" s="7"/>
      <c r="O35" s="25"/>
    </row>
    <row r="36" spans="1:15" ht="86.45" customHeight="1" thickBot="1" x14ac:dyDescent="0.3">
      <c r="A36" s="304" t="s">
        <v>39</v>
      </c>
      <c r="B36" s="305"/>
      <c r="C36" s="17"/>
      <c r="D36" s="290" t="s">
        <v>99</v>
      </c>
      <c r="E36" s="291"/>
      <c r="F36" s="291"/>
      <c r="G36" s="291"/>
      <c r="H36" s="291"/>
      <c r="I36" s="291"/>
      <c r="J36" s="291"/>
      <c r="K36" s="291"/>
      <c r="L36" s="291"/>
      <c r="M36" s="292"/>
      <c r="N36" s="18"/>
      <c r="O36" s="19">
        <v>0</v>
      </c>
    </row>
    <row r="37" spans="1:15" ht="16.5" thickBot="1" x14ac:dyDescent="0.3">
      <c r="A37" s="22"/>
      <c r="B37" s="23"/>
      <c r="C37" s="15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50"/>
      <c r="O37" s="25"/>
    </row>
    <row r="38" spans="1:15" ht="19.5" thickTop="1" thickBot="1" x14ac:dyDescent="0.3">
      <c r="A38" s="282" t="s">
        <v>40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4"/>
      <c r="N38" s="150"/>
      <c r="O38" s="135">
        <f>IF(O36&lt;=10,O36,"EXCEDE LOS 10 PUNTOS PERMITIDOS")</f>
        <v>0</v>
      </c>
    </row>
    <row r="39" spans="1:15" x14ac:dyDescent="0.25">
      <c r="A39" s="3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5"/>
    </row>
    <row r="40" spans="1:15" ht="15.75" thickBot="1" x14ac:dyDescent="0.3">
      <c r="A40" s="3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2"/>
    </row>
    <row r="41" spans="1:15" ht="24.75" thickTop="1" thickBot="1" x14ac:dyDescent="0.3">
      <c r="A41" s="296" t="s">
        <v>23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8"/>
      <c r="N41" s="33"/>
      <c r="O41" s="34">
        <f>IF((O23+O28+O33+O38)&lt;=30,(O23+O28+O33+O38),"ERROR EXCEDE LOS 30 PUNTOS")</f>
        <v>12.830000000000002</v>
      </c>
    </row>
    <row r="42" spans="1:15" x14ac:dyDescent="0.25">
      <c r="A42" s="3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36"/>
    </row>
    <row r="43" spans="1:15" x14ac:dyDescent="0.25">
      <c r="A43" s="3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36"/>
    </row>
    <row r="44" spans="1:15" x14ac:dyDescent="0.25">
      <c r="A44" s="3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36"/>
    </row>
    <row r="45" spans="1:15" x14ac:dyDescent="0.25">
      <c r="A45" s="3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36"/>
    </row>
    <row r="46" spans="1:15" x14ac:dyDescent="0.25">
      <c r="A46" s="3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36"/>
    </row>
    <row r="47" spans="1:15" x14ac:dyDescent="0.25">
      <c r="A47" s="3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36"/>
    </row>
    <row r="48" spans="1:15" x14ac:dyDescent="0.25">
      <c r="A48" s="3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36"/>
    </row>
    <row r="49" spans="1:15" x14ac:dyDescent="0.25">
      <c r="A49" s="3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36"/>
    </row>
    <row r="50" spans="1:15" x14ac:dyDescent="0.25">
      <c r="A50" s="3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36"/>
    </row>
    <row r="51" spans="1:15" x14ac:dyDescent="0.25">
      <c r="A51" s="3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36"/>
    </row>
    <row r="52" spans="1:15" x14ac:dyDescent="0.25">
      <c r="A52" s="3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36"/>
    </row>
    <row r="53" spans="1:15" x14ac:dyDescent="0.25">
      <c r="A53" s="3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37" t="s">
        <v>41</v>
      </c>
    </row>
    <row r="54" spans="1:15" x14ac:dyDescent="0.25">
      <c r="A54" s="3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36"/>
    </row>
    <row r="55" spans="1:15" ht="15.75" thickBot="1" x14ac:dyDescent="0.3">
      <c r="A55" s="3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36"/>
    </row>
    <row r="56" spans="1:15" ht="27" thickBot="1" x14ac:dyDescent="0.3">
      <c r="A56" s="255" t="s">
        <v>42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7"/>
    </row>
    <row r="57" spans="1:15" ht="15.75" thickBot="1" x14ac:dyDescent="0.3">
      <c r="A57" s="3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5"/>
    </row>
    <row r="58" spans="1:15" ht="39.75" customHeight="1" thickBot="1" x14ac:dyDescent="0.3">
      <c r="A58" s="309" t="s">
        <v>43</v>
      </c>
      <c r="B58" s="310"/>
      <c r="C58" s="310"/>
      <c r="D58" s="310"/>
      <c r="E58" s="310"/>
      <c r="F58" s="312"/>
      <c r="G58" s="312"/>
      <c r="H58" s="313"/>
      <c r="I58" s="38" t="s">
        <v>44</v>
      </c>
      <c r="J58" s="39" t="s">
        <v>45</v>
      </c>
      <c r="K58" s="147" t="s">
        <v>46</v>
      </c>
      <c r="L58" s="40" t="s">
        <v>47</v>
      </c>
      <c r="M58" s="148"/>
      <c r="N58" s="7"/>
      <c r="O58" s="41" t="s">
        <v>48</v>
      </c>
    </row>
    <row r="59" spans="1:15" ht="23.25" customHeight="1" thickTop="1" thickBot="1" x14ac:dyDescent="0.3">
      <c r="A59" s="42">
        <v>1</v>
      </c>
      <c r="B59" s="314" t="s">
        <v>49</v>
      </c>
      <c r="C59" s="314"/>
      <c r="D59" s="314"/>
      <c r="E59" s="314"/>
      <c r="F59" s="315"/>
      <c r="G59" s="315"/>
      <c r="H59" s="315"/>
      <c r="I59" s="43" t="s">
        <v>50</v>
      </c>
      <c r="J59" s="44">
        <v>1</v>
      </c>
      <c r="K59" s="44">
        <v>1</v>
      </c>
      <c r="L59" s="45">
        <v>1</v>
      </c>
      <c r="M59" s="30"/>
      <c r="N59" s="30"/>
      <c r="O59" s="46">
        <f>J59+K59+L59</f>
        <v>3</v>
      </c>
    </row>
    <row r="60" spans="1:15" ht="16.5" thickTop="1" thickBot="1" x14ac:dyDescent="0.3">
      <c r="A60" s="47">
        <v>2</v>
      </c>
      <c r="B60" s="316" t="s">
        <v>51</v>
      </c>
      <c r="C60" s="317"/>
      <c r="D60" s="317"/>
      <c r="E60" s="317"/>
      <c r="F60" s="318"/>
      <c r="G60" s="318"/>
      <c r="H60" s="318"/>
      <c r="I60" s="48" t="s">
        <v>50</v>
      </c>
      <c r="J60" s="49">
        <v>1</v>
      </c>
      <c r="K60" s="49">
        <v>1</v>
      </c>
      <c r="L60" s="50">
        <v>1</v>
      </c>
      <c r="M60" s="30"/>
      <c r="N60" s="30"/>
      <c r="O60" s="46">
        <f t="shared" ref="O60:O65" si="0">J60+K60+L60</f>
        <v>3</v>
      </c>
    </row>
    <row r="61" spans="1:15" ht="42" customHeight="1" thickTop="1" thickBot="1" x14ac:dyDescent="0.3">
      <c r="A61" s="47">
        <v>3</v>
      </c>
      <c r="B61" s="317" t="s">
        <v>52</v>
      </c>
      <c r="C61" s="317"/>
      <c r="D61" s="317"/>
      <c r="E61" s="317"/>
      <c r="F61" s="318"/>
      <c r="G61" s="318"/>
      <c r="H61" s="318"/>
      <c r="I61" s="48" t="s">
        <v>53</v>
      </c>
      <c r="J61" s="49">
        <v>2</v>
      </c>
      <c r="K61" s="49">
        <v>1</v>
      </c>
      <c r="L61" s="50">
        <v>4</v>
      </c>
      <c r="M61" s="30"/>
      <c r="N61" s="30"/>
      <c r="O61" s="46">
        <f t="shared" si="0"/>
        <v>7</v>
      </c>
    </row>
    <row r="62" spans="1:15" ht="45" customHeight="1" thickTop="1" thickBot="1" x14ac:dyDescent="0.3">
      <c r="A62" s="47">
        <v>4</v>
      </c>
      <c r="B62" s="317" t="s">
        <v>54</v>
      </c>
      <c r="C62" s="317"/>
      <c r="D62" s="317"/>
      <c r="E62" s="317"/>
      <c r="F62" s="318"/>
      <c r="G62" s="318"/>
      <c r="H62" s="318"/>
      <c r="I62" s="48" t="s">
        <v>53</v>
      </c>
      <c r="J62" s="49">
        <v>0</v>
      </c>
      <c r="K62" s="49">
        <v>1</v>
      </c>
      <c r="L62" s="50">
        <v>4</v>
      </c>
      <c r="M62" s="30"/>
      <c r="N62" s="30"/>
      <c r="O62" s="46">
        <f t="shared" si="0"/>
        <v>5</v>
      </c>
    </row>
    <row r="63" spans="1:15" ht="30" customHeight="1" thickTop="1" thickBot="1" x14ac:dyDescent="0.3">
      <c r="A63" s="47">
        <v>5</v>
      </c>
      <c r="B63" s="317" t="s">
        <v>55</v>
      </c>
      <c r="C63" s="317"/>
      <c r="D63" s="317"/>
      <c r="E63" s="317"/>
      <c r="F63" s="318"/>
      <c r="G63" s="318"/>
      <c r="H63" s="318"/>
      <c r="I63" s="48" t="s">
        <v>53</v>
      </c>
      <c r="J63" s="49">
        <v>3</v>
      </c>
      <c r="K63" s="49">
        <v>1</v>
      </c>
      <c r="L63" s="50">
        <v>3</v>
      </c>
      <c r="M63" s="30"/>
      <c r="N63" s="30"/>
      <c r="O63" s="46">
        <f t="shared" si="0"/>
        <v>7</v>
      </c>
    </row>
    <row r="64" spans="1:15" ht="42" customHeight="1" thickTop="1" thickBot="1" x14ac:dyDescent="0.3">
      <c r="A64" s="47">
        <v>6</v>
      </c>
      <c r="B64" s="317" t="s">
        <v>56</v>
      </c>
      <c r="C64" s="317"/>
      <c r="D64" s="317"/>
      <c r="E64" s="317"/>
      <c r="F64" s="318"/>
      <c r="G64" s="318"/>
      <c r="H64" s="318"/>
      <c r="I64" s="48" t="s">
        <v>57</v>
      </c>
      <c r="J64" s="49">
        <v>2</v>
      </c>
      <c r="K64" s="49">
        <v>1</v>
      </c>
      <c r="L64" s="50">
        <v>3</v>
      </c>
      <c r="M64" s="30"/>
      <c r="N64" s="30"/>
      <c r="O64" s="46">
        <f t="shared" si="0"/>
        <v>6</v>
      </c>
    </row>
    <row r="65" spans="1:15" ht="43.5" customHeight="1" thickTop="1" thickBot="1" x14ac:dyDescent="0.3">
      <c r="A65" s="51">
        <v>7</v>
      </c>
      <c r="B65" s="319" t="s">
        <v>58</v>
      </c>
      <c r="C65" s="319"/>
      <c r="D65" s="319"/>
      <c r="E65" s="319"/>
      <c r="F65" s="320"/>
      <c r="G65" s="320"/>
      <c r="H65" s="320"/>
      <c r="I65" s="52" t="s">
        <v>57</v>
      </c>
      <c r="J65" s="53">
        <v>2</v>
      </c>
      <c r="K65" s="53">
        <v>0</v>
      </c>
      <c r="L65" s="54">
        <v>2</v>
      </c>
      <c r="M65" s="30"/>
      <c r="N65" s="30"/>
      <c r="O65" s="46">
        <f t="shared" si="0"/>
        <v>4</v>
      </c>
    </row>
    <row r="66" spans="1:15" ht="16.5" thickBot="1" x14ac:dyDescent="0.3">
      <c r="A66" s="321" t="s">
        <v>59</v>
      </c>
      <c r="B66" s="322"/>
      <c r="C66" s="322"/>
      <c r="D66" s="322"/>
      <c r="E66" s="322"/>
      <c r="F66" s="322"/>
      <c r="G66" s="322"/>
      <c r="H66" s="322"/>
      <c r="I66" s="323"/>
      <c r="J66" s="55">
        <f>SUM(J59:J65)</f>
        <v>11</v>
      </c>
      <c r="K66" s="56">
        <f>SUM(K59:K65)</f>
        <v>6</v>
      </c>
      <c r="L66" s="57">
        <f>SUM(L59:L65)</f>
        <v>18</v>
      </c>
      <c r="M66" s="58"/>
      <c r="N66" s="30"/>
      <c r="O66" s="59">
        <f>SUM(O59:O65)</f>
        <v>35</v>
      </c>
    </row>
    <row r="67" spans="1:15" ht="19.5" thickTop="1" thickBot="1" x14ac:dyDescent="0.3">
      <c r="A67" s="324" t="s">
        <v>60</v>
      </c>
      <c r="B67" s="325"/>
      <c r="C67" s="325"/>
      <c r="D67" s="325"/>
      <c r="E67" s="325"/>
      <c r="F67" s="325"/>
      <c r="G67" s="325"/>
      <c r="H67" s="325"/>
      <c r="I67" s="325"/>
      <c r="J67" s="326"/>
      <c r="K67" s="326"/>
      <c r="L67" s="327"/>
      <c r="M67" s="7"/>
      <c r="N67" s="60"/>
      <c r="O67" s="61">
        <f>O66/3</f>
        <v>11.666666666666666</v>
      </c>
    </row>
    <row r="68" spans="1:15" ht="15.75" thickBot="1" x14ac:dyDescent="0.3">
      <c r="A68" s="3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5"/>
    </row>
    <row r="69" spans="1:15" ht="38.25" customHeight="1" thickBot="1" x14ac:dyDescent="0.3">
      <c r="A69" s="309" t="s">
        <v>61</v>
      </c>
      <c r="B69" s="310"/>
      <c r="C69" s="310"/>
      <c r="D69" s="310"/>
      <c r="E69" s="310"/>
      <c r="F69" s="310"/>
      <c r="G69" s="310"/>
      <c r="H69" s="311"/>
      <c r="I69" s="62" t="s">
        <v>44</v>
      </c>
      <c r="J69" s="39" t="s">
        <v>45</v>
      </c>
      <c r="K69" s="147" t="s">
        <v>46</v>
      </c>
      <c r="L69" s="40" t="s">
        <v>47</v>
      </c>
      <c r="M69" s="148"/>
      <c r="N69" s="7"/>
      <c r="O69" s="41" t="s">
        <v>48</v>
      </c>
    </row>
    <row r="70" spans="1:15" ht="17.25" thickTop="1" thickBot="1" x14ac:dyDescent="0.3">
      <c r="A70" s="42">
        <v>1</v>
      </c>
      <c r="B70" s="331" t="s">
        <v>62</v>
      </c>
      <c r="C70" s="331"/>
      <c r="D70" s="331"/>
      <c r="E70" s="331"/>
      <c r="F70" s="315"/>
      <c r="G70" s="315"/>
      <c r="H70" s="315"/>
      <c r="I70" s="63" t="s">
        <v>63</v>
      </c>
      <c r="J70" s="64">
        <v>2</v>
      </c>
      <c r="K70" s="64">
        <v>1</v>
      </c>
      <c r="L70" s="65">
        <v>3</v>
      </c>
      <c r="M70" s="66"/>
      <c r="N70" s="30"/>
      <c r="O70" s="46">
        <f>J70+K70+L70</f>
        <v>6</v>
      </c>
    </row>
    <row r="71" spans="1:15" ht="33" customHeight="1" thickTop="1" thickBot="1" x14ac:dyDescent="0.3">
      <c r="A71" s="47">
        <v>2</v>
      </c>
      <c r="B71" s="316" t="s">
        <v>64</v>
      </c>
      <c r="C71" s="316"/>
      <c r="D71" s="316"/>
      <c r="E71" s="316"/>
      <c r="F71" s="318"/>
      <c r="G71" s="318"/>
      <c r="H71" s="318"/>
      <c r="I71" s="67" t="s">
        <v>63</v>
      </c>
      <c r="J71" s="68">
        <v>2</v>
      </c>
      <c r="K71" s="68">
        <v>1</v>
      </c>
      <c r="L71" s="69">
        <v>3</v>
      </c>
      <c r="M71" s="66"/>
      <c r="N71" s="30"/>
      <c r="O71" s="46">
        <f>J71+K71+L71</f>
        <v>6</v>
      </c>
    </row>
    <row r="72" spans="1:15" ht="17.25" thickTop="1" thickBot="1" x14ac:dyDescent="0.3">
      <c r="A72" s="51">
        <v>3</v>
      </c>
      <c r="B72" s="332" t="s">
        <v>65</v>
      </c>
      <c r="C72" s="332"/>
      <c r="D72" s="332"/>
      <c r="E72" s="332"/>
      <c r="F72" s="320"/>
      <c r="G72" s="320"/>
      <c r="H72" s="320"/>
      <c r="I72" s="70" t="s">
        <v>63</v>
      </c>
      <c r="J72" s="71">
        <v>1</v>
      </c>
      <c r="K72" s="71">
        <v>1</v>
      </c>
      <c r="L72" s="72">
        <v>2</v>
      </c>
      <c r="M72" s="66"/>
      <c r="N72" s="30"/>
      <c r="O72" s="46">
        <f>J72+K72+L72</f>
        <v>4</v>
      </c>
    </row>
    <row r="73" spans="1:15" ht="16.5" thickTop="1" thickBot="1" x14ac:dyDescent="0.3">
      <c r="A73" s="29"/>
      <c r="B73" s="299" t="s">
        <v>66</v>
      </c>
      <c r="C73" s="333"/>
      <c r="D73" s="333"/>
      <c r="E73" s="333"/>
      <c r="F73" s="333"/>
      <c r="G73" s="333"/>
      <c r="H73" s="333"/>
      <c r="I73" s="300"/>
      <c r="J73" s="73">
        <f>SUM(J70:J72)</f>
        <v>5</v>
      </c>
      <c r="K73" s="73">
        <f>SUM(K70:K72)</f>
        <v>3</v>
      </c>
      <c r="L73" s="74">
        <f>SUM(L70:L72)</f>
        <v>8</v>
      </c>
      <c r="M73" s="66"/>
      <c r="N73" s="30"/>
      <c r="O73" s="75">
        <f>SUM(O70:O72)</f>
        <v>16</v>
      </c>
    </row>
    <row r="74" spans="1:15" ht="19.5" thickTop="1" thickBot="1" x14ac:dyDescent="0.3">
      <c r="A74" s="334" t="s">
        <v>67</v>
      </c>
      <c r="B74" s="335"/>
      <c r="C74" s="335"/>
      <c r="D74" s="335"/>
      <c r="E74" s="335"/>
      <c r="F74" s="335"/>
      <c r="G74" s="335"/>
      <c r="H74" s="335"/>
      <c r="I74" s="335"/>
      <c r="J74" s="335"/>
      <c r="K74" s="335"/>
      <c r="L74" s="336"/>
      <c r="M74" s="66"/>
      <c r="N74" s="30"/>
      <c r="O74" s="61">
        <f>O73/3</f>
        <v>5.333333333333333</v>
      </c>
    </row>
    <row r="75" spans="1:15" ht="19.5" thickTop="1" thickBot="1" x14ac:dyDescent="0.3">
      <c r="A75" s="337"/>
      <c r="B75" s="338"/>
      <c r="C75" s="338"/>
      <c r="D75" s="338"/>
      <c r="E75" s="338"/>
      <c r="F75" s="338"/>
      <c r="G75" s="338"/>
      <c r="H75" s="338"/>
      <c r="I75" s="338"/>
      <c r="J75" s="338"/>
      <c r="K75" s="339"/>
      <c r="L75" s="339"/>
      <c r="M75" s="66"/>
      <c r="N75" s="30"/>
      <c r="O75" s="149"/>
    </row>
    <row r="76" spans="1:15" ht="38.25" customHeight="1" thickBot="1" x14ac:dyDescent="0.3">
      <c r="A76" s="340" t="s">
        <v>68</v>
      </c>
      <c r="B76" s="341"/>
      <c r="C76" s="341"/>
      <c r="D76" s="341"/>
      <c r="E76" s="341"/>
      <c r="F76" s="341"/>
      <c r="G76" s="341"/>
      <c r="H76" s="342"/>
      <c r="I76" s="76" t="s">
        <v>44</v>
      </c>
      <c r="J76" s="41" t="s">
        <v>45</v>
      </c>
      <c r="K76" s="148"/>
      <c r="L76" s="148"/>
      <c r="M76" s="66"/>
      <c r="N76" s="30"/>
      <c r="O76" s="77" t="s">
        <v>48</v>
      </c>
    </row>
    <row r="77" spans="1:15" ht="42.75" customHeight="1" thickBot="1" x14ac:dyDescent="0.3">
      <c r="A77" s="78">
        <v>1</v>
      </c>
      <c r="B77" s="343" t="s">
        <v>69</v>
      </c>
      <c r="C77" s="343"/>
      <c r="D77" s="343"/>
      <c r="E77" s="343"/>
      <c r="F77" s="344"/>
      <c r="G77" s="345"/>
      <c r="H77" s="346"/>
      <c r="I77" s="79" t="s">
        <v>63</v>
      </c>
      <c r="J77" s="74">
        <v>3</v>
      </c>
      <c r="K77" s="66"/>
      <c r="L77" s="66"/>
      <c r="M77" s="66"/>
      <c r="N77" s="30"/>
      <c r="O77" s="80">
        <f>J77</f>
        <v>3</v>
      </c>
    </row>
    <row r="78" spans="1:15" ht="32.25" customHeight="1" thickBot="1" x14ac:dyDescent="0.3">
      <c r="A78" s="47">
        <v>2</v>
      </c>
      <c r="B78" s="316" t="s">
        <v>70</v>
      </c>
      <c r="C78" s="316"/>
      <c r="D78" s="316"/>
      <c r="E78" s="316"/>
      <c r="F78" s="318"/>
      <c r="G78" s="347"/>
      <c r="H78" s="348"/>
      <c r="I78" s="81" t="s">
        <v>63</v>
      </c>
      <c r="J78" s="82">
        <v>2</v>
      </c>
      <c r="K78" s="66"/>
      <c r="L78" s="66"/>
      <c r="M78" s="66"/>
      <c r="N78" s="30"/>
      <c r="O78" s="80">
        <f>J78</f>
        <v>2</v>
      </c>
    </row>
    <row r="79" spans="1:15" ht="31.5" customHeight="1" thickBot="1" x14ac:dyDescent="0.3">
      <c r="A79" s="51">
        <v>3</v>
      </c>
      <c r="B79" s="332" t="s">
        <v>71</v>
      </c>
      <c r="C79" s="332"/>
      <c r="D79" s="332"/>
      <c r="E79" s="332"/>
      <c r="F79" s="320"/>
      <c r="G79" s="349"/>
      <c r="H79" s="350"/>
      <c r="I79" s="83" t="s">
        <v>63</v>
      </c>
      <c r="J79" s="84">
        <v>1</v>
      </c>
      <c r="K79" s="66"/>
      <c r="L79" s="66"/>
      <c r="M79" s="66"/>
      <c r="N79" s="30"/>
      <c r="O79" s="80">
        <f>J79</f>
        <v>1</v>
      </c>
    </row>
    <row r="80" spans="1:15" ht="16.5" thickBot="1" x14ac:dyDescent="0.3">
      <c r="A80" s="351" t="s">
        <v>72</v>
      </c>
      <c r="B80" s="352"/>
      <c r="C80" s="352"/>
      <c r="D80" s="352"/>
      <c r="E80" s="352"/>
      <c r="F80" s="352"/>
      <c r="G80" s="352"/>
      <c r="H80" s="352"/>
      <c r="I80" s="353"/>
      <c r="J80" s="16">
        <f>SUM(J77:J79)</f>
        <v>6</v>
      </c>
      <c r="K80" s="58"/>
      <c r="L80" s="58"/>
      <c r="M80" s="58"/>
      <c r="N80" s="30"/>
      <c r="O80" s="25"/>
    </row>
    <row r="81" spans="1:15" ht="19.5" thickTop="1" thickBot="1" x14ac:dyDescent="0.3">
      <c r="A81" s="328" t="s">
        <v>73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30"/>
      <c r="M81" s="58"/>
      <c r="N81" s="30"/>
      <c r="O81" s="61">
        <f>SUM(O77:O79)</f>
        <v>6</v>
      </c>
    </row>
    <row r="82" spans="1:15" x14ac:dyDescent="0.25">
      <c r="A82" s="31"/>
      <c r="B82" s="7"/>
      <c r="C82" s="7"/>
      <c r="D82" s="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8"/>
    </row>
    <row r="83" spans="1:15" ht="15.75" thickBot="1" x14ac:dyDescent="0.3">
      <c r="A83" s="3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5"/>
    </row>
    <row r="84" spans="1:15" ht="27" thickBot="1" x14ac:dyDescent="0.3">
      <c r="A84" s="255" t="s">
        <v>74</v>
      </c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7"/>
    </row>
    <row r="85" spans="1:15" ht="15.75" thickBot="1" x14ac:dyDescent="0.3">
      <c r="A85" s="3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5"/>
    </row>
    <row r="86" spans="1:15" ht="24.75" thickBot="1" x14ac:dyDescent="0.3">
      <c r="A86" s="359" t="s">
        <v>75</v>
      </c>
      <c r="B86" s="360"/>
      <c r="C86" s="360"/>
      <c r="D86" s="360"/>
      <c r="E86" s="360"/>
      <c r="F86" s="361"/>
      <c r="G86" s="361"/>
      <c r="H86" s="362"/>
      <c r="I86" s="76" t="s">
        <v>44</v>
      </c>
      <c r="J86" s="148"/>
      <c r="K86" s="7"/>
      <c r="L86" s="7"/>
      <c r="M86" s="7"/>
      <c r="N86" s="7"/>
      <c r="O86" s="76" t="s">
        <v>48</v>
      </c>
    </row>
    <row r="87" spans="1:15" ht="17.25" thickTop="1" thickBot="1" x14ac:dyDescent="0.3">
      <c r="A87" s="85">
        <v>1</v>
      </c>
      <c r="B87" s="363" t="s">
        <v>76</v>
      </c>
      <c r="C87" s="364"/>
      <c r="D87" s="364"/>
      <c r="E87" s="364"/>
      <c r="F87" s="365"/>
      <c r="G87" s="365"/>
      <c r="H87" s="366"/>
      <c r="I87" s="86" t="s">
        <v>77</v>
      </c>
      <c r="J87" s="87"/>
      <c r="K87" s="36"/>
      <c r="L87" s="36"/>
      <c r="M87" s="36"/>
      <c r="N87" s="30"/>
      <c r="O87" s="88">
        <v>4.5999999999999996</v>
      </c>
    </row>
    <row r="88" spans="1:15" ht="16.5" thickBot="1" x14ac:dyDescent="0.3">
      <c r="A88" s="89"/>
      <c r="B88" s="90"/>
      <c r="C88" s="90"/>
      <c r="D88" s="90"/>
      <c r="E88" s="90"/>
      <c r="F88" s="30"/>
      <c r="G88" s="30"/>
      <c r="H88" s="30"/>
      <c r="I88" s="58"/>
      <c r="J88" s="58"/>
      <c r="K88" s="36"/>
      <c r="L88" s="36"/>
      <c r="M88" s="36"/>
      <c r="N88" s="30"/>
      <c r="O88" s="91"/>
    </row>
    <row r="89" spans="1:15" ht="19.5" thickTop="1" thickBot="1" x14ac:dyDescent="0.3">
      <c r="A89" s="367" t="s">
        <v>78</v>
      </c>
      <c r="B89" s="368"/>
      <c r="C89" s="368"/>
      <c r="D89" s="368"/>
      <c r="E89" s="368"/>
      <c r="F89" s="368"/>
      <c r="G89" s="368"/>
      <c r="H89" s="368"/>
      <c r="I89" s="368"/>
      <c r="J89" s="368"/>
      <c r="K89" s="369"/>
      <c r="L89" s="87"/>
      <c r="M89" s="7"/>
      <c r="N89" s="92"/>
      <c r="O89" s="93">
        <f>O87</f>
        <v>4.5999999999999996</v>
      </c>
    </row>
    <row r="90" spans="1:15" ht="16.5" thickTop="1" thickBot="1" x14ac:dyDescent="0.3">
      <c r="A90" s="3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5"/>
    </row>
    <row r="91" spans="1:15" ht="28.5" thickBot="1" x14ac:dyDescent="0.3">
      <c r="A91" s="370" t="s">
        <v>79</v>
      </c>
      <c r="B91" s="371"/>
      <c r="C91" s="371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2"/>
    </row>
    <row r="92" spans="1:15" ht="15.75" thickBot="1" x14ac:dyDescent="0.3">
      <c r="A92" s="3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5"/>
    </row>
    <row r="93" spans="1:15" ht="18.75" thickTop="1" x14ac:dyDescent="0.25">
      <c r="A93" s="373" t="s">
        <v>23</v>
      </c>
      <c r="B93" s="374"/>
      <c r="C93" s="374"/>
      <c r="D93" s="374"/>
      <c r="E93" s="374"/>
      <c r="F93" s="374"/>
      <c r="G93" s="374"/>
      <c r="H93" s="374"/>
      <c r="I93" s="374"/>
      <c r="J93" s="374"/>
      <c r="K93" s="375"/>
      <c r="L93" s="94"/>
      <c r="M93" s="94"/>
      <c r="N93" s="95"/>
      <c r="O93" s="96">
        <f>O41</f>
        <v>12.830000000000002</v>
      </c>
    </row>
    <row r="94" spans="1:15" ht="18" x14ac:dyDescent="0.25">
      <c r="A94" s="376" t="s">
        <v>80</v>
      </c>
      <c r="B94" s="377"/>
      <c r="C94" s="377"/>
      <c r="D94" s="377"/>
      <c r="E94" s="377"/>
      <c r="F94" s="377"/>
      <c r="G94" s="377"/>
      <c r="H94" s="377"/>
      <c r="I94" s="377"/>
      <c r="J94" s="377"/>
      <c r="K94" s="378"/>
      <c r="L94" s="94"/>
      <c r="M94" s="94"/>
      <c r="N94" s="95"/>
      <c r="O94" s="97">
        <f>O67</f>
        <v>11.666666666666666</v>
      </c>
    </row>
    <row r="95" spans="1:15" ht="18" x14ac:dyDescent="0.25">
      <c r="A95" s="376" t="s">
        <v>81</v>
      </c>
      <c r="B95" s="377"/>
      <c r="C95" s="377"/>
      <c r="D95" s="377"/>
      <c r="E95" s="377"/>
      <c r="F95" s="377"/>
      <c r="G95" s="377"/>
      <c r="H95" s="377"/>
      <c r="I95" s="377"/>
      <c r="J95" s="377"/>
      <c r="K95" s="378"/>
      <c r="L95" s="94"/>
      <c r="M95" s="94"/>
      <c r="N95" s="95"/>
      <c r="O95" s="98">
        <f>O74</f>
        <v>5.333333333333333</v>
      </c>
    </row>
    <row r="96" spans="1:15" ht="18" x14ac:dyDescent="0.25">
      <c r="A96" s="376" t="s">
        <v>82</v>
      </c>
      <c r="B96" s="377"/>
      <c r="C96" s="377"/>
      <c r="D96" s="377"/>
      <c r="E96" s="377"/>
      <c r="F96" s="377"/>
      <c r="G96" s="377"/>
      <c r="H96" s="377"/>
      <c r="I96" s="377"/>
      <c r="J96" s="377"/>
      <c r="K96" s="378"/>
      <c r="L96" s="94"/>
      <c r="M96" s="94"/>
      <c r="N96" s="95"/>
      <c r="O96" s="99">
        <f>O81</f>
        <v>6</v>
      </c>
    </row>
    <row r="97" spans="1:15" ht="18.75" thickBot="1" x14ac:dyDescent="0.3">
      <c r="A97" s="379" t="s">
        <v>83</v>
      </c>
      <c r="B97" s="380"/>
      <c r="C97" s="380"/>
      <c r="D97" s="380"/>
      <c r="E97" s="380"/>
      <c r="F97" s="380"/>
      <c r="G97" s="380"/>
      <c r="H97" s="380"/>
      <c r="I97" s="380"/>
      <c r="J97" s="380"/>
      <c r="K97" s="381"/>
      <c r="L97" s="94"/>
      <c r="M97" s="94"/>
      <c r="N97" s="95"/>
      <c r="O97" s="99">
        <f>O87</f>
        <v>4.5999999999999996</v>
      </c>
    </row>
    <row r="98" spans="1:15" ht="24.75" thickTop="1" thickBot="1" x14ac:dyDescent="0.3">
      <c r="A98" s="354" t="s">
        <v>84</v>
      </c>
      <c r="B98" s="355"/>
      <c r="C98" s="355"/>
      <c r="D98" s="355"/>
      <c r="E98" s="355"/>
      <c r="F98" s="355"/>
      <c r="G98" s="355"/>
      <c r="H98" s="355"/>
      <c r="I98" s="355"/>
      <c r="J98" s="355"/>
      <c r="K98" s="356"/>
      <c r="L98" s="100"/>
      <c r="M98" s="101"/>
      <c r="N98" s="102"/>
      <c r="O98" s="103">
        <f>SUM(O93:O97)</f>
        <v>40.43</v>
      </c>
    </row>
    <row r="99" spans="1:15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IA-P-03-5</vt:lpstr>
      <vt:lpstr>RESULTADOS</vt:lpstr>
      <vt:lpstr>ELIANA MARTINEZ</vt:lpstr>
      <vt:lpstr>ANDREA GARCIA</vt:lpstr>
      <vt:lpstr>CATALINA GOMEZ</vt:lpstr>
      <vt:lpstr>LUIS LOPEZ</vt:lpstr>
      <vt:lpstr>ROGELIO RODRIGUEZ</vt:lpstr>
      <vt:lpstr>GERARDO ROSERO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2015-04-10T21:46:15Z</cp:lastPrinted>
  <dcterms:created xsi:type="dcterms:W3CDTF">2014-02-18T13:10:52Z</dcterms:created>
  <dcterms:modified xsi:type="dcterms:W3CDTF">2015-06-06T02:36:31Z</dcterms:modified>
</cp:coreProperties>
</file>