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8. CIENCIAS DE LA SALUD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 " sheetId="3" r:id="rId2"/>
    <sheet name="VALLEJO SAMUDIO ALVARO ROBERTO" sheetId="6" r:id="rId3"/>
    <sheet name="JOHANA CELY" sheetId="5" r:id="rId4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K8" i="3"/>
  <c r="J6" i="3"/>
  <c r="I6" i="3"/>
  <c r="H6" i="3"/>
  <c r="G6" i="3"/>
  <c r="K6" i="3" s="1"/>
  <c r="K7" i="3" l="1"/>
  <c r="O97" i="6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E4" i="6"/>
  <c r="Q2" i="6"/>
  <c r="O73" i="6" l="1"/>
  <c r="O74" i="6" s="1"/>
  <c r="O95" i="6" s="1"/>
  <c r="O81" i="6"/>
  <c r="O96" i="6" s="1"/>
  <c r="O66" i="6"/>
  <c r="O67" i="6" s="1"/>
  <c r="O94" i="6" s="1"/>
  <c r="O11" i="6"/>
  <c r="O41" i="6"/>
  <c r="O93" i="6" s="1"/>
  <c r="O36" i="5"/>
  <c r="O31" i="5"/>
  <c r="O98" i="6" l="1"/>
  <c r="O97" i="5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E4" i="5"/>
  <c r="Q2" i="5"/>
  <c r="O81" i="5" l="1"/>
  <c r="O96" i="5" s="1"/>
  <c r="O73" i="5"/>
  <c r="O74" i="5" s="1"/>
  <c r="O95" i="5" s="1"/>
  <c r="O66" i="5"/>
  <c r="O67" i="5" s="1"/>
  <c r="O94" i="5" s="1"/>
  <c r="O41" i="5"/>
  <c r="O93" i="5" s="1"/>
  <c r="O11" i="5"/>
  <c r="O98" i="5" l="1"/>
  <c r="AC2" i="1"/>
  <c r="AC1" i="1" l="1"/>
  <c r="E31" i="1" l="1"/>
  <c r="E30" i="1"/>
</calcChain>
</file>

<file path=xl/sharedStrings.xml><?xml version="1.0" encoding="utf-8"?>
<sst xmlns="http://schemas.openxmlformats.org/spreadsheetml/2006/main" count="498" uniqueCount="280">
  <si>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</si>
  <si>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</si>
  <si>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</si>
  <si>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</si>
  <si>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</si>
  <si>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</si>
  <si>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</si>
  <si>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</si>
  <si>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</si>
  <si>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</si>
  <si>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</si>
  <si>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</si>
  <si>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</si>
  <si>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</si>
  <si>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</si>
  <si>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</si>
  <si>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</si>
  <si>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</si>
  <si>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</si>
  <si>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</si>
  <si>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</si>
  <si>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</si>
  <si>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</si>
  <si>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</si>
  <si>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</si>
  <si>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</si>
  <si>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</si>
  <si>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</si>
  <si>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</si>
  <si>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</si>
  <si>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</si>
  <si>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</si>
  <si>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</si>
  <si>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</si>
  <si>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</si>
  <si>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</si>
  <si>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</si>
  <si>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</si>
  <si>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</si>
  <si>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</si>
  <si>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</si>
  <si>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</si>
  <si>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</si>
  <si>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</si>
  <si>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</si>
  <si>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</si>
  <si>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</si>
  <si>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</si>
  <si>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</si>
  <si>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</si>
  <si>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</si>
  <si>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</si>
  <si>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</si>
  <si>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</si>
  <si>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</si>
  <si>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</si>
  <si>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</si>
  <si>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</si>
  <si>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</si>
  <si>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</si>
  <si>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</si>
  <si>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</si>
  <si>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</si>
  <si>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</si>
  <si>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</si>
  <si>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</si>
  <si>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</si>
  <si>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</si>
  <si>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</si>
  <si>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</si>
  <si>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</si>
  <si>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</si>
  <si>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</si>
  <si>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</si>
  <si>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</si>
  <si>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</si>
  <si>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</si>
  <si>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</si>
  <si>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</si>
  <si>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</si>
  <si>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</si>
  <si>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</si>
  <si>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</si>
  <si>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</si>
  <si>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</si>
  <si>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</si>
  <si>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</si>
  <si>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</si>
  <si>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</si>
  <si>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</si>
  <si>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</si>
  <si>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</si>
  <si>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</si>
  <si>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</si>
  <si>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</si>
  <si>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</si>
  <si>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</si>
  <si>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</si>
  <si>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</si>
  <si>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</si>
  <si>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CC</t>
  </si>
  <si>
    <t>NO REGISTRA</t>
  </si>
  <si>
    <t>FÍSICO</t>
  </si>
  <si>
    <t>IBAGUE</t>
  </si>
  <si>
    <t>NEIVA</t>
  </si>
  <si>
    <t>CS-P-08-9</t>
  </si>
  <si>
    <t>CABAS HOYOS</t>
  </si>
  <si>
    <t>KATTIA PAOLA</t>
  </si>
  <si>
    <t>3014396771
7910809</t>
  </si>
  <si>
    <t>kattia.cabas@upb.edu.co</t>
  </si>
  <si>
    <t>CALLE 60 NO. 11B 11 BARRIO LA CASTELLANA</t>
  </si>
  <si>
    <t>MONTERIA</t>
  </si>
  <si>
    <t>PSICOLOGO - UNIVERSIDAD PONTIFICIA BOLIVARIANA, MONTERIA - 13/12/2006</t>
  </si>
  <si>
    <t>MASTER UNIVERSITARIO EN PSICOLOGIA CLINICA Y DE LA SALUD - UNIVERSIDAD DE BARCELONA, BARCELONA - 03/11/2010</t>
  </si>
  <si>
    <t>DOCTORADO EN PISCOLOGIA CON ORIENTACION EN NEUROCIENCIA COGNITIVA - UNIVERSIDAD MAIMONIDES, BUENOS AIRES - NO GRADUADO</t>
  </si>
  <si>
    <t>VALLEJO SAMUDIO</t>
  </si>
  <si>
    <t>ALVARO ROBERTO</t>
  </si>
  <si>
    <t>3012049969
3751679</t>
  </si>
  <si>
    <t>yaraguay@hotmail.com</t>
  </si>
  <si>
    <t>CALLE 12 # 83-60, APTO 417. UNIDAD 16</t>
  </si>
  <si>
    <t>CALI</t>
  </si>
  <si>
    <t>PSICOLOGO - UNIVERSIDAD NACIONAL DE COLOMBIA - 15/12/1992</t>
  </si>
  <si>
    <t>DOCTOR EN PSICOLOGIA - UNIVERSIDAD COMPLUTENSE DE MADRID, ESPAÑA - 26/03/2004</t>
  </si>
  <si>
    <t>BONILLA VALENCIA</t>
  </si>
  <si>
    <t>PILAR DEL CARMEN</t>
  </si>
  <si>
    <t>3152985878
3745143</t>
  </si>
  <si>
    <t>pili0901@hotmail.com</t>
  </si>
  <si>
    <t>CARRERA 4C1 # 62B-23 BARRIO VILLA DEL PRADO</t>
  </si>
  <si>
    <t>PSICOLOGA - UNIVERSIDAD DEL VALLE - 13/10/2006</t>
  </si>
  <si>
    <t>MAESTRIA EN PISCOLOGIA - UNIVERSIDAD DEL VALLE - 16/11/2013</t>
  </si>
  <si>
    <t>SALAS TORO</t>
  </si>
  <si>
    <t>JUAN DIEGO</t>
  </si>
  <si>
    <t>analistic@gmail.com</t>
  </si>
  <si>
    <t>AV CRA 30 NO. 31 SUR 49 AP 302 TORRE 14</t>
  </si>
  <si>
    <t>PSICOLOGO - UNIVERSIDAD SURCOLOMBIANA - 27/05/2005</t>
  </si>
  <si>
    <t>MAGISTER EN PSICOLOGIA CLINICA Y DE LA FAMILIA - UNIVERSIDAD SANTO TOMAS - 10/12/2014</t>
  </si>
  <si>
    <t>GONZALEZ VARGAS</t>
  </si>
  <si>
    <t>ROSA MARIA</t>
  </si>
  <si>
    <t>rosagon4000@yahoo.es</t>
  </si>
  <si>
    <t>CARRERA 20 NO. 59-52 VILLA ESMERALDA</t>
  </si>
  <si>
    <t>PSICOLOGA SOCIAL COMUNITARIA - UNAD - 22/12/2006</t>
  </si>
  <si>
    <t>ESPECIALISTA EN FORMULACION Y EVALUACION DE DESARROLLO SOCIAL - CORPORACION UNIVERSITARIA IBEROAMERICANA - 12/07/2008</t>
  </si>
  <si>
    <t>MAHISTER EN PSICOPEDAGOGIA CLINICA - UNIVERSIDAD DE LEON, ESPAÑA - 21/12/2013</t>
  </si>
  <si>
    <t>ZARATE BOCANEGRA</t>
  </si>
  <si>
    <t>EDUARDO</t>
  </si>
  <si>
    <t>ezb13_7@yahoo.es</t>
  </si>
  <si>
    <t>MANZANA H CASA 10 JORDAN 9 ETAPA</t>
  </si>
  <si>
    <t>PSICOLOGO - UNIVERSIDAD ANTONIO NARIÑO - 31/10/2003</t>
  </si>
  <si>
    <t>MASTER EN NEUROCIENCIAS - UNIVERSIDAD DE BARCELONA, ESPAÑA - 20/10/2009</t>
  </si>
  <si>
    <t>SILVA MANTILLA</t>
  </si>
  <si>
    <t>JOSE ANDRES FELIPE</t>
  </si>
  <si>
    <t>3006147217
2161168</t>
  </si>
  <si>
    <t>joseandresfelipes@gmail.com</t>
  </si>
  <si>
    <t>CALLE 55 N° 40-81 APTO 501 TORRE LIMA III, BARRIO BOSTON</t>
  </si>
  <si>
    <t>MEDELLIN</t>
  </si>
  <si>
    <t>PSICOLOGO - UNIVERSIDAD DE ANTIOQUIA - 07/04/2006</t>
  </si>
  <si>
    <t>MAGISTER EN HISTORIA - UNIVERSIDAD NACIONAL DE COLOMBIA - 30/03/2012</t>
  </si>
  <si>
    <t>ACOSTA GIL</t>
  </si>
  <si>
    <t>CARLOS FABIAN</t>
  </si>
  <si>
    <t>3008704143
2617307</t>
  </si>
  <si>
    <t>carlosfacostagil@hotmail.com</t>
  </si>
  <si>
    <t>CR 3 NO. 5-19 APTO 401 LA POLA</t>
  </si>
  <si>
    <t>TOLIMA</t>
  </si>
  <si>
    <t>PSICOLOGO - UNIVERSIDAD DE IBAGUE - 18/03/2005</t>
  </si>
  <si>
    <t>ESPECIALIZACIÓN EN GESTIÓN DE PROYECTOS - SENA - 18/05/2012</t>
  </si>
  <si>
    <t>MAGISTER EN PSICOLOGIA MEDICA - UNIVERSIDAD CENTRAL MARTA ABREU, CUBA - 14/09/2010</t>
  </si>
  <si>
    <t>MONTENEGRO CEBALLOS</t>
  </si>
  <si>
    <t>MARLON FAVIAN</t>
  </si>
  <si>
    <t>silvestre221@hotmail.com</t>
  </si>
  <si>
    <t>CARRERA 8 C NA 33-21 BARRIO SANTA CLARA</t>
  </si>
  <si>
    <t>PSICOLOGO - UNIVERSIDAD SURCOLOMBIANA - 27/07/2007</t>
  </si>
  <si>
    <t>ESPECIALISTA EN PSICOLOGIA DE LA SALUD - UNIVERSIDAD SURCOLOMBIANA - 17/12/2010</t>
  </si>
  <si>
    <t>PARADA GIRALDO</t>
  </si>
  <si>
    <t>MARIBEL</t>
  </si>
  <si>
    <t>3132429058
2777619</t>
  </si>
  <si>
    <t>maribelparada@yahoo.fr</t>
  </si>
  <si>
    <t>CRA 9° NO. 71-105 RINCON DE LA CAMPIÑA</t>
  </si>
  <si>
    <t>PSICOLOGA - UNIVERSIDAD DE IBAGUE - 11/12/2008</t>
  </si>
  <si>
    <t>ESPECIALISTA EN PSICOLOGIA CLINICA COMPORTAMENTAL COGNOSCITIVA - UNIVERSIDAD JAVERIANA - 29/04/2011</t>
  </si>
  <si>
    <t>MOLINA MACHADO</t>
  </si>
  <si>
    <t>DIANA CAROLINA</t>
  </si>
  <si>
    <t>3168779451
2661902</t>
  </si>
  <si>
    <t>diana.molinaps@gmail.com</t>
  </si>
  <si>
    <t>MANZANA B CASA 13 BARRIO ANTONIO NARIÑO</t>
  </si>
  <si>
    <t>PSICOLOGA - UNIVERSIDAD DE IBAGUE - 15/12/2006</t>
  </si>
  <si>
    <t>ESPECIALISTA EN PSICOLOGIA CLINICA - UNIVERSIDAD CATOLICA DE COLOMBIA - 28/03/2008
ESPECIALISTA EN INTERVENCION PSICOLOGICA EN SITUACIONES DE CRISIS - UNIVERSIDAD SAN BUENAVENTURA - 24/08/2012</t>
  </si>
  <si>
    <t>HERNANDEZ CRUZ</t>
  </si>
  <si>
    <t>VICTORIA EUGENIA</t>
  </si>
  <si>
    <t>3112913077
2747813</t>
  </si>
  <si>
    <t>hernandezcruzvictoria@gmail.com</t>
  </si>
  <si>
    <t>BARRIO JORDAN 7° ETAPA MZA 32 CASA 2</t>
  </si>
  <si>
    <t>ESPECIALISTA EN PEDAGOGIA, RECREACION Y ECOLOGIA SOCIAL - FUNDACION UNIVERSITARIA LOS LIBERTADORES- 08/06/2007</t>
  </si>
  <si>
    <t>MAGISTER EN EDUCACION Y DESARROLLO HUMANO - UNIVERSIDAD DE MANIZALES CONVENIO CON CINDE - 24/09/2010</t>
  </si>
  <si>
    <t>DOCTORADO EN PISCOLOGIA - UNIVERSIDAD SAN BUENAVENTURA - NO GRADUADO</t>
  </si>
  <si>
    <t>HAROLD FABRICIO</t>
  </si>
  <si>
    <t>3208455096
2778209</t>
  </si>
  <si>
    <t>hhpsicologo15@gmail.com</t>
  </si>
  <si>
    <t>MZNA 26 CASA # 2 VILLA CAFÉ 1 ETAPA
MZNA B CASA 21 URB LA SULTANA MELGAR</t>
  </si>
  <si>
    <t>MELGAR</t>
  </si>
  <si>
    <t>PSICOLOGO - UNIVERSIDAD SANTO TOMAS - 29/08/1997</t>
  </si>
  <si>
    <t>ESPECIALISTA EN INTERVENCION CLINICA SISTEMICA DE LA FAMILIA - UNIVERSIDAD SANTO TOMAS - 4/12/2003</t>
  </si>
  <si>
    <t>MAGISTER EN BIOETICA - UNIVERSIDAD EL BOSQUE - 09/05/2013</t>
  </si>
  <si>
    <t>VIÑA MARULANDA</t>
  </si>
  <si>
    <t>MARIA CAROLINA</t>
  </si>
  <si>
    <t>3173823369
2787023</t>
  </si>
  <si>
    <t>carolinavinam@yahoo.es</t>
  </si>
  <si>
    <t>CARRERA 5 NUMERO 103-92 APARTAMENTO 504 TORRE 9 CONJUNTO RESIDENCIAL YERBABUENA</t>
  </si>
  <si>
    <t>PSICOLOGA - UNIVERSIDAD DE IBAGUE - 05/07/2002</t>
  </si>
  <si>
    <t>MAGISTER EN AVANCES PSICOANALITICA DE LA ADOLESCENCIA Y DE LA INFANCIA - UNIVERSIDAD DE BARCELONA - 23/09/2009</t>
  </si>
  <si>
    <t>ANGULO RINCON</t>
  </si>
  <si>
    <t>ROSALBA</t>
  </si>
  <si>
    <t>3046701616
6946139</t>
  </si>
  <si>
    <t>CARRERA 28 N° 117-32 SAN FELIPE III, TORRE 1 APTO 202</t>
  </si>
  <si>
    <t>FLORIDABLANCA</t>
  </si>
  <si>
    <t>SANTANDER</t>
  </si>
  <si>
    <t>LICENCIADA EN ORIENTACION Y CONSEJERIA ESCOLAR - UNIVERSIDAD DE PAMPLONA - 18/12/1986
PROFESIONAL DE LA CIENCIA DE LA INFORMACION Y LA DOCUMENTACION - UNIVERSIDAD DEL QUINDIO CONVENIO CON LA UNIVERSIDAD INDUSTRIAL DE SANTANDER - 25/06/1999</t>
  </si>
  <si>
    <t>ESPECIALISTA EN COMUNICACIÓN EDUCATIVA - UNIVERSIDAD DE PAMPLONA - 31/03/2000</t>
  </si>
  <si>
    <t>MAGISTER EN ADMINISTRACION - UNIVERSIDAD AUTONOMA DE BUCARAMANGA CONVENIO CON EL INSTITUTO TECNOLOGICO Y DE ESTUDIOS SUPERIORES DE MONTERREY - 30/07/2004</t>
  </si>
  <si>
    <t>DOCTORA EN PSICOPATOLOGIA DEL INFANTE, ADOLECENTE Y DEL ADULTO - UNIVERSIDAD AUTONOMA DE BARCELONA, ESPAÑA - 04/02/2010</t>
  </si>
  <si>
    <t>JOHANA CAROLINA</t>
  </si>
  <si>
    <t>CELY ARANDA</t>
  </si>
  <si>
    <t>3103097421
2748242</t>
  </si>
  <si>
    <t>jccelya@ut.edu.co
carolacely@yahoo.es</t>
  </si>
  <si>
    <t>MANZANA A CASA 16 PRADOS DEL NORTE SECTOR II</t>
  </si>
  <si>
    <t>PSICOLOGA - UNIVERSIDAD DE IBAGUE - 18/03/2005</t>
  </si>
  <si>
    <t>ESPECIALISTA EN PSCILOGIA CLINICA - UNIVERSIDAD CATOLICA DE COLOMBIA - 22/09/2006</t>
  </si>
  <si>
    <t>MAGISTER EN AVANCES EN INVESTIGACION EN TRATAMIENTOS EN PSICOPATOLOGIA  Y SALUD - UNIVERSIDAD DE VALENCIA, ESPAÑA - 29/11/2011
MAGISTER EN INTERVENCION EN PSICOLOGIA CLINICA Y SALUD - UNIVERSIDAD DE VALENCIA Y FUNDACION ADEIT - 08/01/2008</t>
  </si>
  <si>
    <t>MORENO LAVAHO</t>
  </si>
  <si>
    <t>DIANA MARCELA</t>
  </si>
  <si>
    <t>318271325
2780016</t>
  </si>
  <si>
    <t>dianamorenol@hotmail.com</t>
  </si>
  <si>
    <t>CRA 23 SUR N. 87-05 SANTO DOMINGO CLUB RESIDENCIAL TORRE 2 APTO 701</t>
  </si>
  <si>
    <t>PSICOLOGA - UNIVERSIDAD DE IBAGUE - 15/06/2006</t>
  </si>
  <si>
    <t>ESPECIALISTA EN PEDAGOGIA - UNIVERSIDAD DEL TOLIMA - 14/08/2009</t>
  </si>
  <si>
    <t>MASTER EN MENCION EN PSICOLOGIA CLINICA - UNIVERSIDAD SAN MARTIN DE PORRES, PERU - NO GRADUADO</t>
  </si>
  <si>
    <t>OSPINA TASCON</t>
  </si>
  <si>
    <t>PAOLA ANDREA</t>
  </si>
  <si>
    <t>paolaospina.paot@gmail.com</t>
  </si>
  <si>
    <t>CARRERA 27 N° 12-48 LA GRANJA</t>
  </si>
  <si>
    <t>ARAUCA</t>
  </si>
  <si>
    <t>PSICOLOGA - CORPORACION UNIVERSITARIA DE IBAGUE - 07/12/2000</t>
  </si>
  <si>
    <t>ESPECIALISTA EN PSICOLOGIA CLINICA - UNIVERSIDAD CATOLICA DE COLOMBIA - 28/09/2004 
ESPECIALISTA EN PSICOLOGIA JURIDICA Y FORENSE - UNIVERSIDAD SANTO TOMAS - NO GRADUADO</t>
  </si>
  <si>
    <t>PEREZ ACEVEDO</t>
  </si>
  <si>
    <t>LUCIA LILIANA</t>
  </si>
  <si>
    <t>00933617228694
0617228694</t>
  </si>
  <si>
    <t>d2609201204091999@gmail.com</t>
  </si>
  <si>
    <t>CALLE 5° A NO. 71D 41 PISO 2.</t>
  </si>
  <si>
    <t>BOGOTA</t>
  </si>
  <si>
    <t>CUNDINAMARCA</t>
  </si>
  <si>
    <t>PSICOLOGA - UNIVERSIDAD NACIONAL DE COLOMBIA - 19/09/1997
LICENCIADA EN EDUCACIÓN ESPECIAL Y RETARDO EN EL DESARROLLO - UNIVERSIDAD PEDAGOGICA NACIONAL - 19/09/1999</t>
  </si>
  <si>
    <t>MASTER EN INVESTIGACION. PSICOLOGIA - UNIVERSIDAD PARIS 8 - 03-03/05/2002
MASTER PROFESIONAL DE PSICOLOGIA - UNIVERSIDAD DE PARIS 7 - 15/07/2009</t>
  </si>
  <si>
    <t>DOCTORA EN PSICOLOGIA Y PSICOLOGIA CLINICA - UNIVERSIDAD DE PARIS 7 - 26/09/2012</t>
  </si>
  <si>
    <t>CORREO ELECTRÓNICO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</si>
  <si>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</si>
  <si>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</si>
  <si>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</si>
  <si>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</si>
  <si>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</si>
  <si>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CELY ARANDA  JOHANA CAROLINA</t>
  </si>
  <si>
    <t xml:space="preserve">UNIVERSIDAD DE IBAGUE 
02/02/2012 AL 31/05/2012 = 0,33 PUNTOS 
UNIVERSIDAD DE SAN BUENAVENTURA MEDELLIN
04/02/2013 AL 09/06/2013 = 0,34
UNIVERSIDAD DEL TOLIMA 
CATEDRATICO :DESDE 10/10/2012 HASTA 12/12/2014= 1,12 PUNTOS 
</t>
  </si>
  <si>
    <r>
      <t xml:space="preserve">MAGISTER EN AVANCES EN INVESTIGACION EN TRATAMIENTOS EN PSICOPATOLOGIA  Y SALUD - </t>
    </r>
    <r>
      <rPr>
        <b/>
        <sz val="10"/>
        <rFont val="Arial Narrow"/>
        <family val="2"/>
      </rPr>
      <t>U</t>
    </r>
    <r>
      <rPr>
        <sz val="10"/>
        <rFont val="Arial Narrow"/>
        <family val="2"/>
      </rPr>
      <t>NIVERSIDAD DE VALENCIA, ESPAÑA - 29/11/2011
MAGISTER EN INTERVENCION EN PSICOLOGIA CLINICA Y SALUD - UNIVERSIDAD DE VALENCIA Y FUNDACION ADEIT - 08/01/2008</t>
    </r>
  </si>
  <si>
    <t>OSPINA TASCON  PAOLA ANDREA</t>
  </si>
  <si>
    <t>VALLEJO SAMUDIO  ALVARO ROBERTO</t>
  </si>
  <si>
    <t>VAC/BENÍTEZ/ESTEBAN LARA</t>
  </si>
  <si>
    <t>ÁREA</t>
  </si>
  <si>
    <t>SALUD MENTAL</t>
  </si>
  <si>
    <t>PROFESIONAL DE LA PSICOLOGÍA CON POSGRADO EN EL ÁREA DE LA PSICOLOGÍA CLÍNICA O PSICOLOGÍA DE LA SALUD, CON EXPERIENCIA PROFESIONAL O DOCENTE DE TRES (3) AÑOS EN EL ÁREA.</t>
  </si>
  <si>
    <t xml:space="preserve">REVISTA DIVERSITAS PERSPECTIVAS EN PSICOLOGIA NSSN 1794-9998 PSICOONCOLOGIA PEDIATRICA  2013 3 AUTORES = 4 PUNTOS 
LIBROS
DE ORUGA A MARIPOSA: RESILIENCIA, LA FORTALEZA PERSONAL DE UN DOCENTE, ISBN 978-958-754-020-8 2 AUTORES =4 PUNTOS 
TRANSVERSALIZACION DE LA PROPUESTA PEDAGOGICA 978-958-754-073-4 3 AUTORES = 4 PUNTOS 
APRENDAMOS A PREVENIR EL CONSUMO DE LAS DROGAS ISBN 978-958-754-074-1 =6 AUTORES =1,33 PUNTOS </t>
  </si>
  <si>
    <t>ONG SEMILLAS DEL FUTURO 
01/02/2005 AL 31/12/2005 = 0,91 PUNTOS
FUNDACION COLOMBIA HEREDIA 
22/02/2006 AL 02/06/2006 = 0,27 PUNTOS 
UNIVERSIDAD DE IBAGUE
25/01/2011 AL 24/05/2011 = 0,33 PUNTOS 
CORPROOD
19/05/2014 AL 30/12/2014 = 0,61 PUNTOS 
FRUVERTOL 
01/10/2013 AL 28/11/2014 = 1,15 PUNTOS
BIENESTAR FAMILIAR
18/07/2006 AL 02/01/2007 = 0,45 PUNTOS
04/01/2010 AL 18/06/2010 = 0,45 PUNTOS
11/10/2010 AL 31/12/2010 = 0,25 PUNTOS</t>
  </si>
  <si>
    <t>VALLEJO SAMUDIO ALVARO ROBERTO</t>
  </si>
  <si>
    <t>UNIVERSIDAD NACIONAL 
25/01/1993 AL 17/06/1998 = 5 PUNTOS
EXCEDE EL TOPE REQUERIDO</t>
  </si>
  <si>
    <t xml:space="preserve">UNIVERSIDAD JAVERIANA 
PROFESOR TIEMPO COMPLETO: 01/08/2005 AL 04/03/2015= 9,53
</t>
  </si>
  <si>
    <t xml:space="preserve">REVISTA TERAPIA PSICOLOGIA- CAMBIOS SINTOMATICOS EN POLICIAS CON ESTRÉS POSTRAMAUTICO Y PSICOTERAPIA - ISSN 0716-6184 CATEGORIA B 1 AUTOR = 2 PUNTOS 
REVISTA PENSAMIENTO SICOLOGICO - VIOLENCIA SEXUAL Y EMPATÍA LA DANZA EN CONTEXTOS TERAPEUTICOS ISSN 1657-8961 CATEGORIA A1 2 AUTORES=4 PUNTOS 
UNIVERSIDAD DE NARIÑO REVISTA UNIVERSIDAD Y SALUD - FENOMENOS TRANSFERENCIALES EN LAS TOMAS RITUALES URBANAS DE AYAHUASCA - MATERIAL DIVOLGATIVO  3 AUTORES =0,5 PUNTOS 
REVISTA CUATRIMESTRAL DE PSICOLOGÍA  APUNTES DE PSICOLOGÍA   ABUSO SEXUAL Y CONSECUENCIAS CATEGORIA B 2 AUTORES = 2 PUNTOS 
REVISTA DE PSICOLOGIA ABUSO SEXUAL TRATAMIENTOS Y ATENCION CATEGORIA B 2 AUTORES =2 PUNTOS 
 EXCEDE EL TOPE REQUERIDO </t>
  </si>
  <si>
    <t>LISTADO DE GANADORES AL CÓDIGO DE CONCURSO CS-P-08-9</t>
  </si>
  <si>
    <t>PRUEBA DE CONOCIMIENTOS</t>
  </si>
  <si>
    <t>PRESENTACIÓN ORAL/ EVALUACION JURADOS AREA (HASTA 15 PUNTOS)</t>
  </si>
  <si>
    <t>TOTAL</t>
  </si>
  <si>
    <t xml:space="preserve">NO PRESENTÓ PRUEBAS DE CONOCIMIENTOS </t>
  </si>
  <si>
    <t>GANADOR</t>
  </si>
  <si>
    <t>ELEGIBLE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</si>
</sst>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26" fillId="0" borderId="6" xfId="3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7" fillId="5" borderId="47" xfId="4" applyFont="1" applyFill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49" xfId="4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2" fontId="9" fillId="0" borderId="51" xfId="4" applyNumberFormat="1" applyFont="1" applyBorder="1" applyAlignment="1">
      <alignment horizontal="center" vertical="center" wrapText="1"/>
    </xf>
    <xf numFmtId="2" fontId="27" fillId="5" borderId="6" xfId="0" applyNumberFormat="1" applyFont="1" applyFill="1" applyBorder="1" applyAlignment="1">
      <alignment horizontal="center" vertical="center"/>
    </xf>
    <xf numFmtId="2" fontId="35" fillId="5" borderId="6" xfId="0" applyNumberFormat="1" applyFont="1" applyFill="1" applyBorder="1" applyAlignment="1">
      <alignment horizontal="center" vertical="center"/>
    </xf>
    <xf numFmtId="0" fontId="7" fillId="5" borderId="43" xfId="4" applyFont="1" applyFill="1" applyBorder="1" applyAlignment="1">
      <alignment horizontal="center" vertical="center" wrapText="1"/>
    </xf>
    <xf numFmtId="49" fontId="7" fillId="5" borderId="44" xfId="4" applyNumberFormat="1" applyFont="1" applyFill="1" applyBorder="1" applyAlignment="1">
      <alignment horizontal="justify" vertical="center" wrapText="1"/>
    </xf>
    <xf numFmtId="2" fontId="13" fillId="5" borderId="44" xfId="4" applyNumberFormat="1" applyFont="1" applyFill="1" applyBorder="1" applyAlignment="1">
      <alignment horizontal="center" vertical="center" wrapText="1"/>
    </xf>
    <xf numFmtId="2" fontId="27" fillId="5" borderId="44" xfId="0" applyNumberFormat="1" applyFont="1" applyFill="1" applyBorder="1" applyAlignment="1">
      <alignment horizontal="center" vertical="center"/>
    </xf>
    <xf numFmtId="2" fontId="35" fillId="5" borderId="44" xfId="0" applyNumberFormat="1" applyFont="1" applyFill="1" applyBorder="1" applyAlignment="1">
      <alignment horizontal="center" vertical="center"/>
    </xf>
    <xf numFmtId="0" fontId="36" fillId="5" borderId="45" xfId="0" applyFont="1" applyFill="1" applyBorder="1" applyAlignment="1">
      <alignment horizontal="center" vertical="center"/>
    </xf>
    <xf numFmtId="0" fontId="36" fillId="5" borderId="48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2" fontId="27" fillId="5" borderId="50" xfId="0" applyNumberFormat="1" applyFont="1" applyFill="1" applyBorder="1" applyAlignment="1">
      <alignment horizontal="center" vertical="center"/>
    </xf>
    <xf numFmtId="2" fontId="35" fillId="5" borderId="50" xfId="0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2" fontId="32" fillId="4" borderId="12" xfId="4" applyNumberFormat="1" applyFont="1" applyFill="1" applyBorder="1" applyAlignment="1" applyProtection="1">
      <alignment horizontal="center" vertical="center"/>
    </xf>
    <xf numFmtId="2" fontId="32" fillId="4" borderId="13" xfId="4" applyNumberFormat="1" applyFont="1" applyFill="1" applyBorder="1" applyAlignment="1" applyProtection="1">
      <alignment horizontal="center" vertical="center"/>
    </xf>
    <xf numFmtId="2" fontId="32" fillId="4" borderId="14" xfId="4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1371600</xdr:colOff>
      <xdr:row>2</xdr:row>
      <xdr:rowOff>45454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95475" cy="874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facostagil@hotmail.com" TargetMode="External"/><Relationship Id="rId13" Type="http://schemas.openxmlformats.org/officeDocument/2006/relationships/hyperlink" Target="mailto:hhpsicologo15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ili0901@hotmail.com" TargetMode="External"/><Relationship Id="rId7" Type="http://schemas.openxmlformats.org/officeDocument/2006/relationships/hyperlink" Target="mailto:joseandresfelipes@gmail.com" TargetMode="External"/><Relationship Id="rId12" Type="http://schemas.openxmlformats.org/officeDocument/2006/relationships/hyperlink" Target="mailto:hernandezcruzvictoria@gmail.com" TargetMode="External"/><Relationship Id="rId17" Type="http://schemas.openxmlformats.org/officeDocument/2006/relationships/hyperlink" Target="mailto:d2609201204091999@gmail.com" TargetMode="External"/><Relationship Id="rId2" Type="http://schemas.openxmlformats.org/officeDocument/2006/relationships/hyperlink" Target="mailto:yaraguay@hotmail.com" TargetMode="External"/><Relationship Id="rId16" Type="http://schemas.openxmlformats.org/officeDocument/2006/relationships/hyperlink" Target="mailto:paolaospina.paot@gmail.com" TargetMode="External"/><Relationship Id="rId1" Type="http://schemas.openxmlformats.org/officeDocument/2006/relationships/hyperlink" Target="mailto:kattia.cabas@upb.edu.co" TargetMode="External"/><Relationship Id="rId6" Type="http://schemas.openxmlformats.org/officeDocument/2006/relationships/hyperlink" Target="mailto:ezb13_7@yahoo.es" TargetMode="External"/><Relationship Id="rId11" Type="http://schemas.openxmlformats.org/officeDocument/2006/relationships/hyperlink" Target="mailto:diana.molinaps@gmail.com" TargetMode="External"/><Relationship Id="rId5" Type="http://schemas.openxmlformats.org/officeDocument/2006/relationships/hyperlink" Target="mailto:rosagon4000@yahoo.es" TargetMode="External"/><Relationship Id="rId15" Type="http://schemas.openxmlformats.org/officeDocument/2006/relationships/hyperlink" Target="mailto:dianamorenol@hotmail.com" TargetMode="External"/><Relationship Id="rId10" Type="http://schemas.openxmlformats.org/officeDocument/2006/relationships/hyperlink" Target="mailto:maribelparada@yahoo.fr" TargetMode="External"/><Relationship Id="rId4" Type="http://schemas.openxmlformats.org/officeDocument/2006/relationships/hyperlink" Target="mailto:analistic@gmail.com" TargetMode="External"/><Relationship Id="rId9" Type="http://schemas.openxmlformats.org/officeDocument/2006/relationships/hyperlink" Target="mailto:silvestre221@hotmail.com" TargetMode="External"/><Relationship Id="rId14" Type="http://schemas.openxmlformats.org/officeDocument/2006/relationships/hyperlink" Target="mailto:carolinavinam@yahoo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A17" zoomScale="80" zoomScaleNormal="80" workbookViewId="0">
      <selection activeCell="I24" sqref="I2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48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99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C1" s="110">
        <f>COUNTA(C:C)-1</f>
        <v>19</v>
      </c>
    </row>
    <row r="2" spans="1:29" ht="17.25" thickBot="1" x14ac:dyDescent="0.35">
      <c r="A2" s="199" t="s">
        <v>105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6" t="s">
        <v>93</v>
      </c>
      <c r="B3" s="203" t="s">
        <v>91</v>
      </c>
      <c r="C3" s="203" t="s">
        <v>92</v>
      </c>
      <c r="D3" s="203" t="s">
        <v>89</v>
      </c>
      <c r="E3" s="203" t="s">
        <v>90</v>
      </c>
      <c r="F3" s="203" t="s">
        <v>0</v>
      </c>
      <c r="G3" s="203" t="s">
        <v>1</v>
      </c>
      <c r="H3" s="203" t="s">
        <v>2</v>
      </c>
      <c r="I3" s="196" t="s">
        <v>3</v>
      </c>
      <c r="J3" s="196" t="s">
        <v>98</v>
      </c>
      <c r="K3" s="209" t="s">
        <v>4</v>
      </c>
      <c r="L3" s="210"/>
      <c r="M3" s="210"/>
      <c r="N3" s="211"/>
      <c r="O3" s="203" t="s">
        <v>5</v>
      </c>
      <c r="P3" s="203" t="s">
        <v>88</v>
      </c>
      <c r="Q3" s="196" t="s">
        <v>96</v>
      </c>
      <c r="R3" s="196" t="s">
        <v>97</v>
      </c>
      <c r="S3" s="203" t="s">
        <v>6</v>
      </c>
      <c r="T3" s="201" t="s">
        <v>16</v>
      </c>
      <c r="U3" s="201" t="s">
        <v>17</v>
      </c>
      <c r="V3" s="201" t="s">
        <v>18</v>
      </c>
      <c r="W3" s="201" t="s">
        <v>19</v>
      </c>
      <c r="X3" s="201" t="s">
        <v>20</v>
      </c>
      <c r="Y3" s="201" t="s">
        <v>21</v>
      </c>
      <c r="Z3" s="201" t="s">
        <v>22</v>
      </c>
      <c r="AA3" s="196" t="s">
        <v>94</v>
      </c>
    </row>
    <row r="4" spans="1:29" s="1" customFormat="1" ht="15.75" customHeight="1" thickBot="1" x14ac:dyDescent="0.25">
      <c r="A4" s="207"/>
      <c r="B4" s="204"/>
      <c r="C4" s="204"/>
      <c r="D4" s="204"/>
      <c r="E4" s="204"/>
      <c r="F4" s="204"/>
      <c r="G4" s="204"/>
      <c r="H4" s="204"/>
      <c r="I4" s="197"/>
      <c r="J4" s="197"/>
      <c r="K4" s="196" t="s">
        <v>7</v>
      </c>
      <c r="L4" s="112"/>
      <c r="M4" s="112" t="s">
        <v>8</v>
      </c>
      <c r="N4" s="113"/>
      <c r="O4" s="204"/>
      <c r="P4" s="204"/>
      <c r="Q4" s="197"/>
      <c r="R4" s="197"/>
      <c r="S4" s="204"/>
      <c r="T4" s="202"/>
      <c r="U4" s="202"/>
      <c r="V4" s="202"/>
      <c r="W4" s="202"/>
      <c r="X4" s="202"/>
      <c r="Y4" s="202"/>
      <c r="Z4" s="202"/>
      <c r="AA4" s="197"/>
    </row>
    <row r="5" spans="1:29" s="1" customFormat="1" ht="13.5" customHeight="1" thickBot="1" x14ac:dyDescent="0.25">
      <c r="A5" s="208"/>
      <c r="B5" s="205"/>
      <c r="C5" s="205"/>
      <c r="D5" s="205"/>
      <c r="E5" s="205"/>
      <c r="F5" s="205"/>
      <c r="G5" s="205"/>
      <c r="H5" s="205"/>
      <c r="I5" s="198"/>
      <c r="J5" s="198"/>
      <c r="K5" s="198"/>
      <c r="L5" s="113" t="s">
        <v>85</v>
      </c>
      <c r="M5" s="114" t="s">
        <v>86</v>
      </c>
      <c r="N5" s="114" t="s">
        <v>87</v>
      </c>
      <c r="O5" s="205"/>
      <c r="P5" s="205"/>
      <c r="Q5" s="198"/>
      <c r="R5" s="198"/>
      <c r="S5" s="205"/>
      <c r="T5" s="202"/>
      <c r="U5" s="202"/>
      <c r="V5" s="202"/>
      <c r="W5" s="202"/>
      <c r="X5" s="202"/>
      <c r="Y5" s="202"/>
      <c r="Z5" s="202"/>
      <c r="AA5" s="198"/>
    </row>
    <row r="6" spans="1:29" s="1" customFormat="1" ht="66" customHeight="1" x14ac:dyDescent="0.2">
      <c r="A6" s="117">
        <v>1</v>
      </c>
      <c r="B6" s="120" t="s">
        <v>100</v>
      </c>
      <c r="C6" s="111">
        <v>26202588</v>
      </c>
      <c r="D6" s="111" t="s">
        <v>106</v>
      </c>
      <c r="E6" s="111" t="s">
        <v>107</v>
      </c>
      <c r="F6" s="111" t="s">
        <v>108</v>
      </c>
      <c r="G6" s="141" t="s">
        <v>109</v>
      </c>
      <c r="H6" s="111" t="s">
        <v>110</v>
      </c>
      <c r="I6" s="111" t="s">
        <v>111</v>
      </c>
      <c r="J6" s="111"/>
      <c r="K6" s="111" t="s">
        <v>112</v>
      </c>
      <c r="L6" s="111" t="s">
        <v>101</v>
      </c>
      <c r="M6" s="111" t="s">
        <v>113</v>
      </c>
      <c r="N6" s="111" t="s">
        <v>114</v>
      </c>
      <c r="O6" s="111">
        <v>73</v>
      </c>
      <c r="P6" s="111" t="s">
        <v>102</v>
      </c>
      <c r="Q6" s="116">
        <v>0</v>
      </c>
      <c r="R6" s="116">
        <v>0</v>
      </c>
      <c r="S6" s="115"/>
      <c r="T6" s="118"/>
      <c r="U6" s="139"/>
      <c r="V6" s="139"/>
      <c r="W6" s="139"/>
      <c r="X6" s="139"/>
      <c r="Y6" s="139"/>
      <c r="Z6" s="139"/>
      <c r="AA6" s="140"/>
    </row>
    <row r="7" spans="1:29" s="2" customFormat="1" ht="58.5" customHeight="1" x14ac:dyDescent="0.2">
      <c r="A7" s="119">
        <v>2</v>
      </c>
      <c r="B7" s="120" t="s">
        <v>100</v>
      </c>
      <c r="C7" s="120">
        <v>12992314</v>
      </c>
      <c r="D7" s="111" t="s">
        <v>115</v>
      </c>
      <c r="E7" s="111" t="s">
        <v>116</v>
      </c>
      <c r="F7" s="111" t="s">
        <v>117</v>
      </c>
      <c r="G7" s="141" t="s">
        <v>118</v>
      </c>
      <c r="H7" s="111" t="s">
        <v>119</v>
      </c>
      <c r="I7" s="111" t="s">
        <v>120</v>
      </c>
      <c r="J7" s="111"/>
      <c r="K7" s="111" t="s">
        <v>121</v>
      </c>
      <c r="L7" s="111" t="s">
        <v>101</v>
      </c>
      <c r="M7" s="111" t="s">
        <v>101</v>
      </c>
      <c r="N7" s="111" t="s">
        <v>122</v>
      </c>
      <c r="O7" s="111">
        <v>105</v>
      </c>
      <c r="P7" s="111" t="s">
        <v>102</v>
      </c>
      <c r="Q7" s="116">
        <v>0</v>
      </c>
      <c r="R7" s="116">
        <v>0</v>
      </c>
      <c r="S7" s="116"/>
      <c r="T7" s="119"/>
      <c r="U7" s="120"/>
      <c r="V7" s="120"/>
      <c r="W7" s="120"/>
      <c r="X7" s="120"/>
      <c r="Y7" s="120"/>
      <c r="Z7" s="120"/>
      <c r="AA7" s="121"/>
    </row>
    <row r="8" spans="1:29" s="2" customFormat="1" ht="135.75" customHeight="1" x14ac:dyDescent="0.2">
      <c r="A8" s="119">
        <v>3</v>
      </c>
      <c r="B8" s="120" t="s">
        <v>100</v>
      </c>
      <c r="C8" s="111">
        <v>38614702</v>
      </c>
      <c r="D8" s="111" t="s">
        <v>123</v>
      </c>
      <c r="E8" s="111" t="s">
        <v>124</v>
      </c>
      <c r="F8" s="111" t="s">
        <v>125</v>
      </c>
      <c r="G8" s="141" t="s">
        <v>126</v>
      </c>
      <c r="H8" s="111" t="s">
        <v>127</v>
      </c>
      <c r="I8" s="111" t="s">
        <v>120</v>
      </c>
      <c r="J8" s="111"/>
      <c r="K8" s="111" t="s">
        <v>128</v>
      </c>
      <c r="L8" s="111" t="s">
        <v>101</v>
      </c>
      <c r="M8" s="111" t="s">
        <v>129</v>
      </c>
      <c r="N8" s="111" t="s">
        <v>101</v>
      </c>
      <c r="O8" s="111">
        <v>14</v>
      </c>
      <c r="P8" s="111" t="s">
        <v>102</v>
      </c>
      <c r="Q8" s="116">
        <v>0</v>
      </c>
      <c r="R8" s="116">
        <v>0</v>
      </c>
      <c r="S8" s="116"/>
      <c r="T8" s="119"/>
      <c r="U8" s="120"/>
      <c r="V8" s="120"/>
      <c r="W8" s="120"/>
      <c r="X8" s="120"/>
      <c r="Y8" s="120"/>
      <c r="Z8" s="120"/>
      <c r="AA8" s="121"/>
    </row>
    <row r="9" spans="1:29" s="2" customFormat="1" ht="38.25" x14ac:dyDescent="0.2">
      <c r="A9" s="119">
        <v>4</v>
      </c>
      <c r="B9" s="120" t="s">
        <v>100</v>
      </c>
      <c r="C9" s="111">
        <v>7713415</v>
      </c>
      <c r="D9" s="111" t="s">
        <v>130</v>
      </c>
      <c r="E9" s="111" t="s">
        <v>131</v>
      </c>
      <c r="F9" s="111">
        <v>3107536458</v>
      </c>
      <c r="G9" s="141" t="s">
        <v>132</v>
      </c>
      <c r="H9" s="111" t="s">
        <v>133</v>
      </c>
      <c r="I9" s="111" t="s">
        <v>104</v>
      </c>
      <c r="J9" s="111"/>
      <c r="K9" s="111" t="s">
        <v>134</v>
      </c>
      <c r="L9" s="111" t="s">
        <v>101</v>
      </c>
      <c r="M9" s="111" t="s">
        <v>135</v>
      </c>
      <c r="N9" s="111" t="s">
        <v>101</v>
      </c>
      <c r="O9" s="111">
        <v>9</v>
      </c>
      <c r="P9" s="111" t="s">
        <v>102</v>
      </c>
      <c r="Q9" s="116">
        <v>0</v>
      </c>
      <c r="R9" s="116">
        <v>0</v>
      </c>
      <c r="S9" s="116"/>
      <c r="T9" s="119"/>
      <c r="U9" s="120"/>
      <c r="V9" s="120"/>
      <c r="W9" s="120"/>
      <c r="X9" s="120"/>
      <c r="Y9" s="120"/>
      <c r="Z9" s="120"/>
      <c r="AA9" s="121"/>
    </row>
    <row r="10" spans="1:29" s="2" customFormat="1" ht="103.5" customHeight="1" x14ac:dyDescent="0.2">
      <c r="A10" s="119">
        <v>5</v>
      </c>
      <c r="B10" s="120" t="s">
        <v>100</v>
      </c>
      <c r="C10" s="111">
        <v>36167942</v>
      </c>
      <c r="D10" s="111" t="s">
        <v>136</v>
      </c>
      <c r="E10" s="111" t="s">
        <v>137</v>
      </c>
      <c r="F10" s="111">
        <v>3006957269</v>
      </c>
      <c r="G10" s="141" t="s">
        <v>138</v>
      </c>
      <c r="H10" s="111" t="s">
        <v>139</v>
      </c>
      <c r="I10" s="111" t="s">
        <v>104</v>
      </c>
      <c r="J10" s="111"/>
      <c r="K10" s="111" t="s">
        <v>140</v>
      </c>
      <c r="L10" s="111" t="s">
        <v>141</v>
      </c>
      <c r="M10" s="111" t="s">
        <v>142</v>
      </c>
      <c r="N10" s="111" t="s">
        <v>101</v>
      </c>
      <c r="O10" s="111">
        <v>24</v>
      </c>
      <c r="P10" s="111" t="s">
        <v>102</v>
      </c>
      <c r="Q10" s="116">
        <v>0</v>
      </c>
      <c r="R10" s="116">
        <v>0</v>
      </c>
      <c r="S10" s="116"/>
      <c r="T10" s="119"/>
      <c r="U10" s="120"/>
      <c r="V10" s="120"/>
      <c r="W10" s="120"/>
      <c r="X10" s="120"/>
      <c r="Y10" s="120"/>
      <c r="Z10" s="120"/>
      <c r="AA10" s="121"/>
    </row>
    <row r="11" spans="1:29" s="1" customFormat="1" ht="38.25" x14ac:dyDescent="0.2">
      <c r="A11" s="119">
        <v>6</v>
      </c>
      <c r="B11" s="120" t="s">
        <v>100</v>
      </c>
      <c r="C11" s="111">
        <v>93413817</v>
      </c>
      <c r="D11" s="111" t="s">
        <v>143</v>
      </c>
      <c r="E11" s="111" t="s">
        <v>144</v>
      </c>
      <c r="F11" s="111">
        <v>3142321157</v>
      </c>
      <c r="G11" s="141" t="s">
        <v>145</v>
      </c>
      <c r="H11" s="111" t="s">
        <v>146</v>
      </c>
      <c r="I11" s="111" t="s">
        <v>103</v>
      </c>
      <c r="J11" s="111"/>
      <c r="K11" s="111" t="s">
        <v>147</v>
      </c>
      <c r="L11" s="111" t="s">
        <v>101</v>
      </c>
      <c r="M11" s="111" t="s">
        <v>148</v>
      </c>
      <c r="N11" s="111" t="s">
        <v>101</v>
      </c>
      <c r="O11" s="111">
        <v>18</v>
      </c>
      <c r="P11" s="111" t="s">
        <v>102</v>
      </c>
      <c r="Q11" s="116">
        <v>0</v>
      </c>
      <c r="R11" s="116">
        <v>0</v>
      </c>
      <c r="S11" s="116"/>
      <c r="T11" s="122"/>
      <c r="U11" s="123"/>
      <c r="V11" s="123"/>
      <c r="W11" s="123"/>
      <c r="X11" s="123"/>
      <c r="Y11" s="123"/>
      <c r="Z11" s="123"/>
      <c r="AA11" s="124"/>
    </row>
    <row r="12" spans="1:29" s="2" customFormat="1" ht="38.25" x14ac:dyDescent="0.2">
      <c r="A12" s="119">
        <v>7</v>
      </c>
      <c r="B12" s="120" t="s">
        <v>100</v>
      </c>
      <c r="C12" s="111">
        <v>8162054</v>
      </c>
      <c r="D12" s="111" t="s">
        <v>149</v>
      </c>
      <c r="E12" s="111" t="s">
        <v>150</v>
      </c>
      <c r="F12" s="149" t="s">
        <v>151</v>
      </c>
      <c r="G12" s="141" t="s">
        <v>152</v>
      </c>
      <c r="H12" s="111" t="s">
        <v>153</v>
      </c>
      <c r="I12" s="111" t="s">
        <v>154</v>
      </c>
      <c r="J12" s="111"/>
      <c r="K12" s="111" t="s">
        <v>155</v>
      </c>
      <c r="L12" s="111" t="s">
        <v>101</v>
      </c>
      <c r="M12" s="111" t="s">
        <v>156</v>
      </c>
      <c r="N12" s="111" t="s">
        <v>101</v>
      </c>
      <c r="O12" s="111">
        <v>105</v>
      </c>
      <c r="P12" s="111" t="s">
        <v>102</v>
      </c>
      <c r="Q12" s="116">
        <v>0</v>
      </c>
      <c r="R12" s="116">
        <v>0</v>
      </c>
      <c r="S12" s="116"/>
      <c r="T12" s="119"/>
      <c r="U12" s="120"/>
      <c r="V12" s="120"/>
      <c r="W12" s="120"/>
      <c r="X12" s="120"/>
      <c r="Y12" s="120"/>
      <c r="Z12" s="120"/>
      <c r="AA12" s="121"/>
    </row>
    <row r="13" spans="1:29" s="2" customFormat="1" ht="38.25" x14ac:dyDescent="0.2">
      <c r="A13" s="119">
        <v>8</v>
      </c>
      <c r="B13" s="120" t="s">
        <v>100</v>
      </c>
      <c r="C13" s="111">
        <v>5829209</v>
      </c>
      <c r="D13" s="111" t="s">
        <v>157</v>
      </c>
      <c r="E13" s="111" t="s">
        <v>158</v>
      </c>
      <c r="F13" s="111" t="s">
        <v>159</v>
      </c>
      <c r="G13" s="141" t="s">
        <v>160</v>
      </c>
      <c r="H13" s="111" t="s">
        <v>161</v>
      </c>
      <c r="I13" s="111" t="s">
        <v>103</v>
      </c>
      <c r="J13" s="111" t="s">
        <v>162</v>
      </c>
      <c r="K13" s="111" t="s">
        <v>163</v>
      </c>
      <c r="L13" s="111" t="s">
        <v>164</v>
      </c>
      <c r="M13" s="111" t="s">
        <v>165</v>
      </c>
      <c r="N13" s="111" t="s">
        <v>101</v>
      </c>
      <c r="O13" s="111">
        <v>22</v>
      </c>
      <c r="P13" s="111" t="s">
        <v>102</v>
      </c>
      <c r="Q13" s="116">
        <v>0</v>
      </c>
      <c r="R13" s="116">
        <v>0</v>
      </c>
      <c r="S13" s="116"/>
      <c r="T13" s="119"/>
      <c r="U13" s="120"/>
      <c r="V13" s="120"/>
      <c r="W13" s="120"/>
      <c r="X13" s="120"/>
      <c r="Y13" s="120"/>
      <c r="Z13" s="120"/>
      <c r="AA13" s="121"/>
    </row>
    <row r="14" spans="1:29" s="2" customFormat="1" ht="38.25" x14ac:dyDescent="0.2">
      <c r="A14" s="119">
        <v>9</v>
      </c>
      <c r="B14" s="120" t="s">
        <v>100</v>
      </c>
      <c r="C14" s="111">
        <v>7728140</v>
      </c>
      <c r="D14" s="111" t="s">
        <v>166</v>
      </c>
      <c r="E14" s="111" t="s">
        <v>167</v>
      </c>
      <c r="F14" s="111">
        <v>3168665459</v>
      </c>
      <c r="G14" s="141" t="s">
        <v>168</v>
      </c>
      <c r="H14" s="111" t="s">
        <v>169</v>
      </c>
      <c r="I14" s="111" t="s">
        <v>104</v>
      </c>
      <c r="J14" s="111"/>
      <c r="K14" s="111" t="s">
        <v>170</v>
      </c>
      <c r="L14" s="111" t="s">
        <v>171</v>
      </c>
      <c r="M14" s="111" t="s">
        <v>101</v>
      </c>
      <c r="N14" s="111" t="s">
        <v>101</v>
      </c>
      <c r="O14" s="111">
        <v>12</v>
      </c>
      <c r="P14" s="111" t="s">
        <v>102</v>
      </c>
      <c r="Q14" s="116">
        <v>0</v>
      </c>
      <c r="R14" s="116">
        <v>0</v>
      </c>
      <c r="S14" s="116"/>
      <c r="T14" s="119"/>
      <c r="U14" s="120"/>
      <c r="V14" s="120"/>
      <c r="W14" s="120"/>
      <c r="X14" s="120"/>
      <c r="Y14" s="120"/>
      <c r="Z14" s="120"/>
      <c r="AA14" s="121"/>
    </row>
    <row r="15" spans="1:29" s="2" customFormat="1" ht="38.25" x14ac:dyDescent="0.2">
      <c r="A15" s="119">
        <v>10</v>
      </c>
      <c r="B15" s="120" t="s">
        <v>100</v>
      </c>
      <c r="C15" s="111">
        <v>65779863</v>
      </c>
      <c r="D15" s="111" t="s">
        <v>172</v>
      </c>
      <c r="E15" s="111" t="s">
        <v>173</v>
      </c>
      <c r="F15" s="111" t="s">
        <v>174</v>
      </c>
      <c r="G15" s="141" t="s">
        <v>175</v>
      </c>
      <c r="H15" s="111" t="s">
        <v>176</v>
      </c>
      <c r="I15" s="111" t="s">
        <v>103</v>
      </c>
      <c r="J15" s="111" t="s">
        <v>162</v>
      </c>
      <c r="K15" s="111" t="s">
        <v>177</v>
      </c>
      <c r="L15" s="111" t="s">
        <v>178</v>
      </c>
      <c r="M15" s="111" t="s">
        <v>101</v>
      </c>
      <c r="N15" s="111" t="s">
        <v>101</v>
      </c>
      <c r="O15" s="111">
        <v>14</v>
      </c>
      <c r="P15" s="111" t="s">
        <v>102</v>
      </c>
      <c r="Q15" s="116">
        <v>0</v>
      </c>
      <c r="R15" s="116">
        <v>1</v>
      </c>
      <c r="S15" s="116"/>
      <c r="T15" s="119"/>
      <c r="U15" s="120"/>
      <c r="V15" s="120"/>
      <c r="W15" s="120"/>
      <c r="X15" s="120"/>
      <c r="Y15" s="120"/>
      <c r="Z15" s="120"/>
      <c r="AA15" s="121"/>
    </row>
    <row r="16" spans="1:29" s="1" customFormat="1" ht="89.25" x14ac:dyDescent="0.2">
      <c r="A16" s="119">
        <v>11</v>
      </c>
      <c r="B16" s="120" t="s">
        <v>100</v>
      </c>
      <c r="C16" s="111">
        <v>65633578</v>
      </c>
      <c r="D16" s="111" t="s">
        <v>179</v>
      </c>
      <c r="E16" s="111" t="s">
        <v>180</v>
      </c>
      <c r="F16" s="111" t="s">
        <v>181</v>
      </c>
      <c r="G16" s="141" t="s">
        <v>182</v>
      </c>
      <c r="H16" s="111" t="s">
        <v>183</v>
      </c>
      <c r="I16" s="111" t="s">
        <v>103</v>
      </c>
      <c r="J16" s="111" t="s">
        <v>162</v>
      </c>
      <c r="K16" s="111" t="s">
        <v>184</v>
      </c>
      <c r="L16" s="111" t="s">
        <v>185</v>
      </c>
      <c r="M16" s="111" t="s">
        <v>101</v>
      </c>
      <c r="N16" s="111" t="s">
        <v>101</v>
      </c>
      <c r="O16" s="111">
        <v>399</v>
      </c>
      <c r="P16" s="111" t="s">
        <v>102</v>
      </c>
      <c r="Q16" s="116">
        <v>2</v>
      </c>
      <c r="R16" s="116">
        <v>0</v>
      </c>
      <c r="S16" s="116"/>
      <c r="T16" s="122"/>
      <c r="U16" s="123"/>
      <c r="V16" s="123"/>
      <c r="W16" s="123"/>
      <c r="X16" s="123"/>
      <c r="Y16" s="123"/>
      <c r="Z16" s="123"/>
      <c r="AA16" s="124"/>
    </row>
    <row r="17" spans="1:27" s="2" customFormat="1" ht="51" x14ac:dyDescent="0.2">
      <c r="A17" s="119">
        <v>12</v>
      </c>
      <c r="B17" s="120" t="s">
        <v>100</v>
      </c>
      <c r="C17" s="111">
        <v>657490062</v>
      </c>
      <c r="D17" s="111" t="s">
        <v>186</v>
      </c>
      <c r="E17" s="111" t="s">
        <v>187</v>
      </c>
      <c r="F17" s="111" t="s">
        <v>188</v>
      </c>
      <c r="G17" s="141" t="s">
        <v>189</v>
      </c>
      <c r="H17" s="111" t="s">
        <v>190</v>
      </c>
      <c r="I17" s="111" t="s">
        <v>103</v>
      </c>
      <c r="J17" s="111" t="s">
        <v>162</v>
      </c>
      <c r="K17" s="111" t="s">
        <v>191</v>
      </c>
      <c r="L17" s="111" t="s">
        <v>191</v>
      </c>
      <c r="M17" s="111" t="s">
        <v>192</v>
      </c>
      <c r="N17" s="111" t="s">
        <v>193</v>
      </c>
      <c r="O17" s="111">
        <v>29</v>
      </c>
      <c r="P17" s="111" t="s">
        <v>102</v>
      </c>
      <c r="Q17" s="116">
        <v>0</v>
      </c>
      <c r="R17" s="116">
        <v>0</v>
      </c>
      <c r="S17" s="116"/>
      <c r="T17" s="119"/>
      <c r="U17" s="120"/>
      <c r="V17" s="120"/>
      <c r="W17" s="120"/>
      <c r="X17" s="120"/>
      <c r="Y17" s="120"/>
      <c r="Z17" s="120"/>
      <c r="AA17" s="121"/>
    </row>
    <row r="18" spans="1:27" s="2" customFormat="1" ht="51" x14ac:dyDescent="0.2">
      <c r="A18" s="119">
        <v>13</v>
      </c>
      <c r="B18" s="120" t="s">
        <v>100</v>
      </c>
      <c r="C18" s="111">
        <v>93374494</v>
      </c>
      <c r="D18" s="111" t="s">
        <v>186</v>
      </c>
      <c r="E18" s="111" t="s">
        <v>194</v>
      </c>
      <c r="F18" s="111" t="s">
        <v>195</v>
      </c>
      <c r="G18" s="141" t="s">
        <v>196</v>
      </c>
      <c r="H18" s="111" t="s">
        <v>197</v>
      </c>
      <c r="I18" s="111" t="s">
        <v>198</v>
      </c>
      <c r="J18" s="111"/>
      <c r="K18" s="111" t="s">
        <v>199</v>
      </c>
      <c r="L18" s="111" t="s">
        <v>200</v>
      </c>
      <c r="M18" s="111" t="s">
        <v>201</v>
      </c>
      <c r="N18" s="111" t="s">
        <v>101</v>
      </c>
      <c r="O18" s="111">
        <v>33</v>
      </c>
      <c r="P18" s="111" t="s">
        <v>102</v>
      </c>
      <c r="Q18" s="116">
        <v>0</v>
      </c>
      <c r="R18" s="116">
        <v>0</v>
      </c>
      <c r="S18" s="116"/>
      <c r="T18" s="119"/>
      <c r="U18" s="120"/>
      <c r="V18" s="120"/>
      <c r="W18" s="120"/>
      <c r="X18" s="120"/>
      <c r="Y18" s="120"/>
      <c r="Z18" s="120"/>
      <c r="AA18" s="121"/>
    </row>
    <row r="19" spans="1:27" s="2" customFormat="1" ht="76.5" x14ac:dyDescent="0.2">
      <c r="A19" s="119">
        <v>14</v>
      </c>
      <c r="B19" s="120" t="s">
        <v>100</v>
      </c>
      <c r="C19" s="111">
        <v>65772344</v>
      </c>
      <c r="D19" s="111" t="s">
        <v>202</v>
      </c>
      <c r="E19" s="111" t="s">
        <v>203</v>
      </c>
      <c r="F19" s="111" t="s">
        <v>204</v>
      </c>
      <c r="G19" s="141" t="s">
        <v>205</v>
      </c>
      <c r="H19" s="111" t="s">
        <v>206</v>
      </c>
      <c r="I19" s="111" t="s">
        <v>103</v>
      </c>
      <c r="J19" s="111" t="s">
        <v>162</v>
      </c>
      <c r="K19" s="111" t="s">
        <v>207</v>
      </c>
      <c r="L19" s="111" t="s">
        <v>101</v>
      </c>
      <c r="M19" s="111" t="s">
        <v>208</v>
      </c>
      <c r="N19" s="111" t="s">
        <v>101</v>
      </c>
      <c r="O19" s="111">
        <v>28</v>
      </c>
      <c r="P19" s="111" t="s">
        <v>102</v>
      </c>
      <c r="Q19" s="116">
        <v>0</v>
      </c>
      <c r="R19" s="116">
        <v>0</v>
      </c>
      <c r="S19" s="116"/>
      <c r="T19" s="119"/>
      <c r="U19" s="120"/>
      <c r="V19" s="120"/>
      <c r="W19" s="120"/>
      <c r="X19" s="120"/>
      <c r="Y19" s="120"/>
      <c r="Z19" s="120"/>
      <c r="AA19" s="121"/>
    </row>
    <row r="20" spans="1:27" s="2" customFormat="1" ht="102" x14ac:dyDescent="0.2">
      <c r="A20" s="119">
        <v>15</v>
      </c>
      <c r="B20" s="120" t="s">
        <v>100</v>
      </c>
      <c r="C20" s="111">
        <v>37316992</v>
      </c>
      <c r="D20" s="111" t="s">
        <v>209</v>
      </c>
      <c r="E20" s="111" t="s">
        <v>210</v>
      </c>
      <c r="F20" s="111" t="s">
        <v>211</v>
      </c>
      <c r="G20" s="111" t="s">
        <v>101</v>
      </c>
      <c r="H20" s="111" t="s">
        <v>212</v>
      </c>
      <c r="I20" s="111" t="s">
        <v>213</v>
      </c>
      <c r="J20" s="111" t="s">
        <v>214</v>
      </c>
      <c r="K20" s="111" t="s">
        <v>215</v>
      </c>
      <c r="L20" s="111" t="s">
        <v>216</v>
      </c>
      <c r="M20" s="111" t="s">
        <v>217</v>
      </c>
      <c r="N20" s="111" t="s">
        <v>218</v>
      </c>
      <c r="O20" s="111">
        <v>153</v>
      </c>
      <c r="P20" s="111" t="s">
        <v>102</v>
      </c>
      <c r="Q20" s="116">
        <v>1</v>
      </c>
      <c r="R20" s="116">
        <v>0</v>
      </c>
      <c r="S20" s="116"/>
      <c r="T20" s="119"/>
      <c r="U20" s="120"/>
      <c r="V20" s="120"/>
      <c r="W20" s="120"/>
      <c r="X20" s="120"/>
      <c r="Y20" s="120"/>
      <c r="Z20" s="120"/>
      <c r="AA20" s="121"/>
    </row>
    <row r="21" spans="1:27" s="1" customFormat="1" ht="114.75" x14ac:dyDescent="0.2">
      <c r="A21" s="119">
        <v>16</v>
      </c>
      <c r="B21" s="120" t="s">
        <v>100</v>
      </c>
      <c r="C21" s="111">
        <v>28552661</v>
      </c>
      <c r="D21" s="111" t="s">
        <v>220</v>
      </c>
      <c r="E21" s="111" t="s">
        <v>219</v>
      </c>
      <c r="F21" s="111" t="s">
        <v>221</v>
      </c>
      <c r="G21" s="111" t="s">
        <v>222</v>
      </c>
      <c r="H21" s="111" t="s">
        <v>223</v>
      </c>
      <c r="I21" s="111" t="s">
        <v>103</v>
      </c>
      <c r="J21" s="111" t="s">
        <v>162</v>
      </c>
      <c r="K21" s="111" t="s">
        <v>224</v>
      </c>
      <c r="L21" s="111" t="s">
        <v>225</v>
      </c>
      <c r="M21" s="111" t="s">
        <v>260</v>
      </c>
      <c r="N21" s="111" t="s">
        <v>101</v>
      </c>
      <c r="O21" s="111">
        <v>54</v>
      </c>
      <c r="P21" s="111" t="s">
        <v>102</v>
      </c>
      <c r="Q21" s="116">
        <v>3</v>
      </c>
      <c r="R21" s="116">
        <v>0</v>
      </c>
      <c r="S21" s="116"/>
      <c r="T21" s="122"/>
      <c r="U21" s="123"/>
      <c r="V21" s="123"/>
      <c r="W21" s="123"/>
      <c r="X21" s="123"/>
      <c r="Y21" s="123"/>
      <c r="Z21" s="123"/>
      <c r="AA21" s="124"/>
    </row>
    <row r="22" spans="1:27" s="2" customFormat="1" ht="51" x14ac:dyDescent="0.2">
      <c r="A22" s="119">
        <v>17</v>
      </c>
      <c r="B22" s="120" t="s">
        <v>100</v>
      </c>
      <c r="C22" s="111">
        <v>38360432</v>
      </c>
      <c r="D22" s="111" t="s">
        <v>227</v>
      </c>
      <c r="E22" s="111" t="s">
        <v>228</v>
      </c>
      <c r="F22" s="111" t="s">
        <v>229</v>
      </c>
      <c r="G22" s="141" t="s">
        <v>230</v>
      </c>
      <c r="H22" s="111" t="s">
        <v>231</v>
      </c>
      <c r="I22" s="111" t="s">
        <v>103</v>
      </c>
      <c r="J22" s="111" t="s">
        <v>162</v>
      </c>
      <c r="K22" s="111" t="s">
        <v>232</v>
      </c>
      <c r="L22" s="111" t="s">
        <v>233</v>
      </c>
      <c r="M22" s="111" t="s">
        <v>234</v>
      </c>
      <c r="N22" s="111" t="s">
        <v>101</v>
      </c>
      <c r="O22" s="111">
        <v>67</v>
      </c>
      <c r="P22" s="111" t="s">
        <v>102</v>
      </c>
      <c r="Q22" s="116">
        <v>0</v>
      </c>
      <c r="R22" s="116">
        <v>0</v>
      </c>
      <c r="S22" s="116"/>
      <c r="T22" s="119"/>
      <c r="U22" s="120"/>
      <c r="V22" s="120"/>
      <c r="W22" s="120"/>
      <c r="X22" s="120"/>
      <c r="Y22" s="120"/>
      <c r="Z22" s="120"/>
      <c r="AA22" s="121"/>
    </row>
    <row r="23" spans="1:27" s="2" customFormat="1" ht="76.5" x14ac:dyDescent="0.2">
      <c r="A23" s="119">
        <v>18</v>
      </c>
      <c r="B23" s="120" t="s">
        <v>100</v>
      </c>
      <c r="C23" s="111">
        <v>65773070</v>
      </c>
      <c r="D23" s="111" t="s">
        <v>235</v>
      </c>
      <c r="E23" s="111" t="s">
        <v>236</v>
      </c>
      <c r="F23" s="111">
        <v>3124634097</v>
      </c>
      <c r="G23" s="141" t="s">
        <v>237</v>
      </c>
      <c r="H23" s="111" t="s">
        <v>238</v>
      </c>
      <c r="I23" s="111" t="s">
        <v>239</v>
      </c>
      <c r="J23" s="111"/>
      <c r="K23" s="111" t="s">
        <v>240</v>
      </c>
      <c r="L23" s="111" t="s">
        <v>241</v>
      </c>
      <c r="M23" s="111" t="s">
        <v>101</v>
      </c>
      <c r="N23" s="111" t="s">
        <v>101</v>
      </c>
      <c r="O23" s="111">
        <v>25</v>
      </c>
      <c r="P23" s="111" t="s">
        <v>102</v>
      </c>
      <c r="Q23" s="116">
        <v>0</v>
      </c>
      <c r="R23" s="116">
        <v>0</v>
      </c>
      <c r="S23" s="116"/>
      <c r="T23" s="119"/>
      <c r="U23" s="120"/>
      <c r="V23" s="120"/>
      <c r="W23" s="120"/>
      <c r="X23" s="120"/>
      <c r="Y23" s="120"/>
      <c r="Z23" s="120"/>
      <c r="AA23" s="121"/>
    </row>
    <row r="24" spans="1:27" s="2" customFormat="1" ht="76.5" x14ac:dyDescent="0.2">
      <c r="A24" s="119">
        <v>19</v>
      </c>
      <c r="B24" s="120" t="s">
        <v>100</v>
      </c>
      <c r="C24" s="111">
        <v>51948491</v>
      </c>
      <c r="D24" s="111" t="s">
        <v>242</v>
      </c>
      <c r="E24" s="111" t="s">
        <v>243</v>
      </c>
      <c r="F24" s="111" t="s">
        <v>244</v>
      </c>
      <c r="G24" s="141" t="s">
        <v>245</v>
      </c>
      <c r="H24" s="111" t="s">
        <v>246</v>
      </c>
      <c r="I24" s="111" t="s">
        <v>247</v>
      </c>
      <c r="J24" s="111" t="s">
        <v>248</v>
      </c>
      <c r="K24" s="111" t="s">
        <v>249</v>
      </c>
      <c r="L24" s="111" t="s">
        <v>101</v>
      </c>
      <c r="M24" s="111" t="s">
        <v>250</v>
      </c>
      <c r="N24" s="111" t="s">
        <v>251</v>
      </c>
      <c r="O24" s="111">
        <v>14</v>
      </c>
      <c r="P24" s="111" t="s">
        <v>252</v>
      </c>
      <c r="Q24" s="116">
        <v>0</v>
      </c>
      <c r="R24" s="116">
        <v>0</v>
      </c>
      <c r="S24" s="116"/>
      <c r="T24" s="119"/>
      <c r="U24" s="120"/>
      <c r="V24" s="120"/>
      <c r="W24" s="120"/>
      <c r="X24" s="120"/>
      <c r="Y24" s="120"/>
      <c r="Z24" s="120"/>
      <c r="AA24" s="121"/>
    </row>
    <row r="25" spans="1:27" s="2" customFormat="1" ht="12.75" x14ac:dyDescent="0.2">
      <c r="A25" s="119">
        <v>20</v>
      </c>
      <c r="B25" s="12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  <c r="R25" s="116"/>
      <c r="S25" s="116"/>
      <c r="T25" s="119"/>
      <c r="U25" s="120"/>
      <c r="V25" s="120"/>
      <c r="W25" s="120"/>
      <c r="X25" s="120"/>
      <c r="Y25" s="120"/>
      <c r="Z25" s="120"/>
      <c r="AA25" s="121"/>
    </row>
    <row r="26" spans="1:27" x14ac:dyDescent="0.3">
      <c r="A26" s="119">
        <v>21</v>
      </c>
      <c r="B26" s="125"/>
      <c r="C26" s="126"/>
      <c r="D26" s="126"/>
      <c r="E26" s="127"/>
      <c r="F26" s="127"/>
      <c r="G26" s="127"/>
      <c r="H26" s="127"/>
      <c r="I26" s="146"/>
      <c r="J26" s="127"/>
      <c r="K26" s="125"/>
      <c r="L26" s="125"/>
      <c r="M26" s="125"/>
      <c r="N26" s="125"/>
      <c r="O26" s="125"/>
      <c r="P26" s="125"/>
      <c r="Q26" s="128"/>
      <c r="R26" s="128"/>
      <c r="S26" s="128"/>
      <c r="T26" s="129"/>
      <c r="U26" s="125"/>
      <c r="V26" s="125"/>
      <c r="W26" s="125"/>
      <c r="X26" s="125"/>
      <c r="Y26" s="125"/>
      <c r="Z26" s="125"/>
      <c r="AA26" s="130"/>
    </row>
    <row r="27" spans="1:27" x14ac:dyDescent="0.3">
      <c r="A27" s="119">
        <v>22</v>
      </c>
      <c r="B27" s="125"/>
      <c r="C27" s="126"/>
      <c r="D27" s="126"/>
      <c r="E27" s="127"/>
      <c r="F27" s="127"/>
      <c r="G27" s="127"/>
      <c r="H27" s="127"/>
      <c r="I27" s="146"/>
      <c r="J27" s="127"/>
      <c r="K27" s="125"/>
      <c r="L27" s="125"/>
      <c r="M27" s="125"/>
      <c r="N27" s="125"/>
      <c r="O27" s="125"/>
      <c r="P27" s="125"/>
      <c r="Q27" s="128"/>
      <c r="R27" s="128"/>
      <c r="S27" s="128"/>
      <c r="T27" s="129"/>
      <c r="U27" s="125"/>
      <c r="V27" s="125"/>
      <c r="W27" s="125"/>
      <c r="X27" s="125"/>
      <c r="Y27" s="125"/>
      <c r="Z27" s="125"/>
      <c r="AA27" s="130"/>
    </row>
    <row r="28" spans="1:27" x14ac:dyDescent="0.3">
      <c r="A28" s="119">
        <v>23</v>
      </c>
      <c r="B28" s="125"/>
      <c r="C28" s="126"/>
      <c r="D28" s="126"/>
      <c r="E28" s="127"/>
      <c r="F28" s="127"/>
      <c r="G28" s="127"/>
      <c r="H28" s="127"/>
      <c r="I28" s="146"/>
      <c r="J28" s="127"/>
      <c r="K28" s="125"/>
      <c r="L28" s="125"/>
      <c r="M28" s="125"/>
      <c r="N28" s="125"/>
      <c r="O28" s="125"/>
      <c r="P28" s="125"/>
      <c r="Q28" s="128"/>
      <c r="R28" s="128"/>
      <c r="S28" s="128"/>
      <c r="T28" s="129"/>
      <c r="U28" s="125"/>
      <c r="V28" s="125"/>
      <c r="W28" s="125"/>
      <c r="X28" s="125"/>
      <c r="Y28" s="125"/>
      <c r="Z28" s="125"/>
      <c r="AA28" s="130"/>
    </row>
    <row r="29" spans="1:27" x14ac:dyDescent="0.3">
      <c r="A29" s="119">
        <v>24</v>
      </c>
      <c r="B29" s="125"/>
      <c r="C29" s="126"/>
      <c r="D29" s="126"/>
      <c r="E29" s="127"/>
      <c r="F29" s="127"/>
      <c r="G29" s="127"/>
      <c r="H29" s="127"/>
      <c r="I29" s="146"/>
      <c r="J29" s="127"/>
      <c r="K29" s="125"/>
      <c r="L29" s="125"/>
      <c r="M29" s="125"/>
      <c r="N29" s="125"/>
      <c r="O29" s="125"/>
      <c r="P29" s="125"/>
      <c r="Q29" s="128"/>
      <c r="R29" s="128"/>
      <c r="S29" s="128"/>
      <c r="T29" s="129"/>
      <c r="U29" s="125"/>
      <c r="V29" s="125"/>
      <c r="W29" s="125"/>
      <c r="X29" s="125"/>
      <c r="Y29" s="125"/>
      <c r="Z29" s="125"/>
      <c r="AA29" s="130"/>
    </row>
    <row r="30" spans="1:27" x14ac:dyDescent="0.3">
      <c r="A30" s="119">
        <v>25</v>
      </c>
      <c r="B30" s="125"/>
      <c r="C30" s="126"/>
      <c r="D30" s="126"/>
      <c r="E30" s="127" t="str">
        <f>TRIM(RIGHT(SUBSTITUTE(E29,"-", REPT("-",LEN(E29))),LEN(E29)))</f>
        <v/>
      </c>
      <c r="F30" s="127"/>
      <c r="G30" s="127"/>
      <c r="H30" s="127"/>
      <c r="I30" s="146"/>
      <c r="J30" s="127"/>
      <c r="K30" s="125"/>
      <c r="L30" s="125"/>
      <c r="M30" s="125"/>
      <c r="N30" s="125"/>
      <c r="O30" s="125"/>
      <c r="P30" s="125"/>
      <c r="Q30" s="128"/>
      <c r="R30" s="128"/>
      <c r="S30" s="128"/>
      <c r="T30" s="129"/>
      <c r="U30" s="125"/>
      <c r="V30" s="125"/>
      <c r="W30" s="125"/>
      <c r="X30" s="125"/>
      <c r="Y30" s="125"/>
      <c r="Z30" s="125"/>
      <c r="AA30" s="130"/>
    </row>
    <row r="31" spans="1:27" x14ac:dyDescent="0.3">
      <c r="A31" s="119">
        <v>26</v>
      </c>
      <c r="B31" s="125"/>
      <c r="C31" s="126"/>
      <c r="D31" s="126"/>
      <c r="E31" s="131" t="str">
        <f>RIGHT(E29,1)</f>
        <v/>
      </c>
      <c r="F31" s="127"/>
      <c r="G31" s="127"/>
      <c r="H31" s="127"/>
      <c r="I31" s="146"/>
      <c r="J31" s="127"/>
      <c r="K31" s="125"/>
      <c r="L31" s="125"/>
      <c r="M31" s="125"/>
      <c r="N31" s="125"/>
      <c r="O31" s="125"/>
      <c r="P31" s="125"/>
      <c r="Q31" s="128"/>
      <c r="R31" s="128"/>
      <c r="S31" s="128"/>
      <c r="T31" s="129"/>
      <c r="U31" s="125"/>
      <c r="V31" s="125"/>
      <c r="W31" s="125"/>
      <c r="X31" s="125"/>
      <c r="Y31" s="125"/>
      <c r="Z31" s="125"/>
      <c r="AA31" s="130"/>
    </row>
    <row r="32" spans="1:27" x14ac:dyDescent="0.3">
      <c r="A32" s="119">
        <v>27</v>
      </c>
      <c r="B32" s="125"/>
      <c r="C32" s="126"/>
      <c r="D32" s="126"/>
      <c r="E32" s="127"/>
      <c r="F32" s="127"/>
      <c r="G32" s="127"/>
      <c r="H32" s="127"/>
      <c r="I32" s="146"/>
      <c r="J32" s="127"/>
      <c r="K32" s="125"/>
      <c r="L32" s="125"/>
      <c r="M32" s="125"/>
      <c r="N32" s="125"/>
      <c r="O32" s="125"/>
      <c r="P32" s="125"/>
      <c r="Q32" s="128"/>
      <c r="R32" s="128"/>
      <c r="S32" s="128"/>
      <c r="T32" s="129"/>
      <c r="U32" s="125"/>
      <c r="V32" s="125"/>
      <c r="W32" s="125"/>
      <c r="X32" s="125"/>
      <c r="Y32" s="125"/>
      <c r="Z32" s="125"/>
      <c r="AA32" s="130"/>
    </row>
    <row r="33" spans="1:27" x14ac:dyDescent="0.3">
      <c r="A33" s="119">
        <v>28</v>
      </c>
      <c r="B33" s="125"/>
      <c r="C33" s="126"/>
      <c r="D33" s="126"/>
      <c r="E33" s="127"/>
      <c r="F33" s="127"/>
      <c r="G33" s="127"/>
      <c r="H33" s="127"/>
      <c r="I33" s="146"/>
      <c r="J33" s="127"/>
      <c r="K33" s="125"/>
      <c r="L33" s="125"/>
      <c r="M33" s="125"/>
      <c r="N33" s="125"/>
      <c r="O33" s="125"/>
      <c r="P33" s="125"/>
      <c r="Q33" s="128"/>
      <c r="R33" s="128"/>
      <c r="S33" s="128"/>
      <c r="T33" s="129"/>
      <c r="U33" s="125"/>
      <c r="V33" s="125"/>
      <c r="W33" s="125"/>
      <c r="X33" s="125"/>
      <c r="Y33" s="125"/>
      <c r="Z33" s="125"/>
      <c r="AA33" s="130"/>
    </row>
    <row r="34" spans="1:27" x14ac:dyDescent="0.3">
      <c r="A34" s="119">
        <v>29</v>
      </c>
      <c r="B34" s="125"/>
      <c r="C34" s="126"/>
      <c r="D34" s="126"/>
      <c r="E34" s="127"/>
      <c r="F34" s="127"/>
      <c r="G34" s="127"/>
      <c r="H34" s="127"/>
      <c r="I34" s="146"/>
      <c r="J34" s="127"/>
      <c r="K34" s="125"/>
      <c r="L34" s="125"/>
      <c r="M34" s="125"/>
      <c r="N34" s="125"/>
      <c r="O34" s="125"/>
      <c r="P34" s="125"/>
      <c r="Q34" s="128"/>
      <c r="R34" s="128"/>
      <c r="S34" s="128"/>
      <c r="T34" s="129"/>
      <c r="U34" s="125"/>
      <c r="V34" s="125"/>
      <c r="W34" s="125"/>
      <c r="X34" s="125"/>
      <c r="Y34" s="125"/>
      <c r="Z34" s="125"/>
      <c r="AA34" s="130"/>
    </row>
    <row r="35" spans="1:27" x14ac:dyDescent="0.3">
      <c r="A35" s="119">
        <v>30</v>
      </c>
      <c r="B35" s="125"/>
      <c r="C35" s="126"/>
      <c r="D35" s="126"/>
      <c r="E35" s="127"/>
      <c r="F35" s="127"/>
      <c r="G35" s="127"/>
      <c r="H35" s="127"/>
      <c r="I35" s="146"/>
      <c r="J35" s="127"/>
      <c r="K35" s="125"/>
      <c r="L35" s="125"/>
      <c r="M35" s="125"/>
      <c r="N35" s="125"/>
      <c r="O35" s="125"/>
      <c r="P35" s="125"/>
      <c r="Q35" s="128"/>
      <c r="R35" s="128"/>
      <c r="S35" s="128"/>
      <c r="T35" s="129"/>
      <c r="U35" s="125"/>
      <c r="V35" s="125"/>
      <c r="W35" s="125"/>
      <c r="X35" s="125"/>
      <c r="Y35" s="125"/>
      <c r="Z35" s="125"/>
      <c r="AA35" s="130"/>
    </row>
    <row r="36" spans="1:27" x14ac:dyDescent="0.3">
      <c r="A36" s="119">
        <v>31</v>
      </c>
      <c r="B36" s="125"/>
      <c r="C36" s="126"/>
      <c r="D36" s="126"/>
      <c r="E36" s="127"/>
      <c r="F36" s="127"/>
      <c r="G36" s="127"/>
      <c r="H36" s="127"/>
      <c r="I36" s="146"/>
      <c r="J36" s="127"/>
      <c r="K36" s="125"/>
      <c r="L36" s="125"/>
      <c r="M36" s="125"/>
      <c r="N36" s="125"/>
      <c r="O36" s="125"/>
      <c r="P36" s="125"/>
      <c r="Q36" s="128"/>
      <c r="R36" s="128"/>
      <c r="S36" s="128"/>
      <c r="T36" s="129"/>
      <c r="U36" s="125"/>
      <c r="V36" s="125"/>
      <c r="W36" s="125"/>
      <c r="X36" s="125"/>
      <c r="Y36" s="125"/>
      <c r="Z36" s="125"/>
      <c r="AA36" s="130"/>
    </row>
    <row r="37" spans="1:27" x14ac:dyDescent="0.3">
      <c r="A37" s="119">
        <v>32</v>
      </c>
      <c r="B37" s="125"/>
      <c r="C37" s="126"/>
      <c r="D37" s="126"/>
      <c r="E37" s="127"/>
      <c r="F37" s="127"/>
      <c r="G37" s="127"/>
      <c r="H37" s="127"/>
      <c r="I37" s="146"/>
      <c r="J37" s="127"/>
      <c r="K37" s="125"/>
      <c r="L37" s="125"/>
      <c r="M37" s="125"/>
      <c r="N37" s="125"/>
      <c r="O37" s="125"/>
      <c r="P37" s="125"/>
      <c r="Q37" s="128"/>
      <c r="R37" s="128"/>
      <c r="S37" s="128"/>
      <c r="T37" s="129"/>
      <c r="U37" s="125"/>
      <c r="V37" s="125"/>
      <c r="W37" s="125"/>
      <c r="X37" s="125"/>
      <c r="Y37" s="125"/>
      <c r="Z37" s="125"/>
      <c r="AA37" s="130"/>
    </row>
    <row r="38" spans="1:27" x14ac:dyDescent="0.3">
      <c r="A38" s="119">
        <v>33</v>
      </c>
      <c r="B38" s="125"/>
      <c r="C38" s="126"/>
      <c r="D38" s="126"/>
      <c r="E38" s="127"/>
      <c r="F38" s="127"/>
      <c r="G38" s="127"/>
      <c r="H38" s="127"/>
      <c r="I38" s="146"/>
      <c r="J38" s="127"/>
      <c r="K38" s="125"/>
      <c r="L38" s="125"/>
      <c r="M38" s="125"/>
      <c r="N38" s="125"/>
      <c r="O38" s="125"/>
      <c r="P38" s="125"/>
      <c r="Q38" s="128"/>
      <c r="R38" s="128"/>
      <c r="S38" s="128"/>
      <c r="T38" s="129"/>
      <c r="U38" s="125"/>
      <c r="V38" s="125"/>
      <c r="W38" s="125"/>
      <c r="X38" s="125"/>
      <c r="Y38" s="125"/>
      <c r="Z38" s="125"/>
      <c r="AA38" s="130"/>
    </row>
    <row r="39" spans="1:27" x14ac:dyDescent="0.3">
      <c r="A39" s="119">
        <v>34</v>
      </c>
      <c r="B39" s="125"/>
      <c r="C39" s="126"/>
      <c r="D39" s="126"/>
      <c r="E39" s="127"/>
      <c r="F39" s="127"/>
      <c r="G39" s="127"/>
      <c r="H39" s="127"/>
      <c r="I39" s="146"/>
      <c r="J39" s="127"/>
      <c r="K39" s="125"/>
      <c r="L39" s="125"/>
      <c r="M39" s="125"/>
      <c r="N39" s="125"/>
      <c r="O39" s="125"/>
      <c r="P39" s="125"/>
      <c r="Q39" s="128"/>
      <c r="R39" s="128"/>
      <c r="S39" s="128"/>
      <c r="T39" s="129"/>
      <c r="U39" s="125"/>
      <c r="V39" s="125"/>
      <c r="W39" s="125"/>
      <c r="X39" s="125"/>
      <c r="Y39" s="125"/>
      <c r="Z39" s="125"/>
      <c r="AA39" s="130"/>
    </row>
    <row r="40" spans="1:27" x14ac:dyDescent="0.3">
      <c r="A40" s="119">
        <v>35</v>
      </c>
      <c r="B40" s="125"/>
      <c r="C40" s="126"/>
      <c r="D40" s="126"/>
      <c r="E40" s="127"/>
      <c r="F40" s="127"/>
      <c r="G40" s="127"/>
      <c r="H40" s="127"/>
      <c r="I40" s="146"/>
      <c r="J40" s="127"/>
      <c r="K40" s="125"/>
      <c r="L40" s="125"/>
      <c r="M40" s="125"/>
      <c r="N40" s="125"/>
      <c r="O40" s="125"/>
      <c r="P40" s="125"/>
      <c r="Q40" s="128"/>
      <c r="R40" s="128"/>
      <c r="S40" s="128"/>
      <c r="T40" s="129"/>
      <c r="U40" s="125"/>
      <c r="V40" s="125"/>
      <c r="W40" s="125"/>
      <c r="X40" s="125"/>
      <c r="Y40" s="125"/>
      <c r="Z40" s="125"/>
      <c r="AA40" s="130"/>
    </row>
    <row r="41" spans="1:27" x14ac:dyDescent="0.3">
      <c r="A41" s="119">
        <v>36</v>
      </c>
      <c r="B41" s="125"/>
      <c r="C41" s="126"/>
      <c r="D41" s="126"/>
      <c r="E41" s="127"/>
      <c r="F41" s="127"/>
      <c r="G41" s="127"/>
      <c r="H41" s="127"/>
      <c r="I41" s="146"/>
      <c r="J41" s="127"/>
      <c r="K41" s="125"/>
      <c r="L41" s="125"/>
      <c r="M41" s="125"/>
      <c r="N41" s="125"/>
      <c r="O41" s="125"/>
      <c r="P41" s="125"/>
      <c r="Q41" s="128"/>
      <c r="R41" s="128"/>
      <c r="S41" s="128"/>
      <c r="T41" s="129"/>
      <c r="U41" s="125"/>
      <c r="V41" s="125"/>
      <c r="W41" s="125"/>
      <c r="X41" s="125"/>
      <c r="Y41" s="125"/>
      <c r="Z41" s="125"/>
      <c r="AA41" s="130"/>
    </row>
    <row r="42" spans="1:27" x14ac:dyDescent="0.3">
      <c r="A42" s="119">
        <v>37</v>
      </c>
      <c r="B42" s="125"/>
      <c r="C42" s="126"/>
      <c r="D42" s="126"/>
      <c r="E42" s="127"/>
      <c r="F42" s="127"/>
      <c r="G42" s="127"/>
      <c r="H42" s="127"/>
      <c r="I42" s="146"/>
      <c r="J42" s="127"/>
      <c r="K42" s="125"/>
      <c r="L42" s="125"/>
      <c r="M42" s="125"/>
      <c r="N42" s="125"/>
      <c r="O42" s="125"/>
      <c r="P42" s="125"/>
      <c r="Q42" s="128"/>
      <c r="R42" s="128"/>
      <c r="S42" s="128"/>
      <c r="T42" s="129"/>
      <c r="U42" s="125"/>
      <c r="V42" s="125"/>
      <c r="W42" s="125"/>
      <c r="X42" s="125"/>
      <c r="Y42" s="125"/>
      <c r="Z42" s="125"/>
      <c r="AA42" s="130"/>
    </row>
    <row r="43" spans="1:27" x14ac:dyDescent="0.3">
      <c r="A43" s="119">
        <v>38</v>
      </c>
      <c r="B43" s="125"/>
      <c r="C43" s="126"/>
      <c r="D43" s="126"/>
      <c r="E43" s="127"/>
      <c r="F43" s="127"/>
      <c r="G43" s="127"/>
      <c r="H43" s="127"/>
      <c r="I43" s="146"/>
      <c r="J43" s="127"/>
      <c r="K43" s="125"/>
      <c r="L43" s="125"/>
      <c r="M43" s="125"/>
      <c r="N43" s="125"/>
      <c r="O43" s="125"/>
      <c r="P43" s="125"/>
      <c r="Q43" s="128"/>
      <c r="R43" s="128"/>
      <c r="S43" s="128"/>
      <c r="T43" s="129"/>
      <c r="U43" s="125"/>
      <c r="V43" s="125"/>
      <c r="W43" s="125"/>
      <c r="X43" s="125"/>
      <c r="Y43" s="125"/>
      <c r="Z43" s="125"/>
      <c r="AA43" s="130"/>
    </row>
    <row r="44" spans="1:27" x14ac:dyDescent="0.3">
      <c r="A44" s="119">
        <v>39</v>
      </c>
      <c r="B44" s="125"/>
      <c r="C44" s="126"/>
      <c r="D44" s="126"/>
      <c r="E44" s="127"/>
      <c r="F44" s="127"/>
      <c r="G44" s="127"/>
      <c r="H44" s="127"/>
      <c r="I44" s="146"/>
      <c r="J44" s="127"/>
      <c r="K44" s="125"/>
      <c r="L44" s="125"/>
      <c r="M44" s="125"/>
      <c r="N44" s="125"/>
      <c r="O44" s="125"/>
      <c r="P44" s="125"/>
      <c r="Q44" s="128"/>
      <c r="R44" s="128"/>
      <c r="S44" s="128"/>
      <c r="T44" s="129"/>
      <c r="U44" s="125"/>
      <c r="V44" s="125"/>
      <c r="W44" s="125"/>
      <c r="X44" s="125"/>
      <c r="Y44" s="125"/>
      <c r="Z44" s="125"/>
      <c r="AA44" s="130"/>
    </row>
    <row r="45" spans="1:27" x14ac:dyDescent="0.3">
      <c r="A45" s="119">
        <v>40</v>
      </c>
      <c r="B45" s="125"/>
      <c r="C45" s="126"/>
      <c r="D45" s="126"/>
      <c r="E45" s="127"/>
      <c r="F45" s="127"/>
      <c r="G45" s="127"/>
      <c r="H45" s="127"/>
      <c r="I45" s="146"/>
      <c r="J45" s="127"/>
      <c r="K45" s="125"/>
      <c r="L45" s="125"/>
      <c r="M45" s="125"/>
      <c r="N45" s="125"/>
      <c r="O45" s="125"/>
      <c r="P45" s="125"/>
      <c r="Q45" s="128"/>
      <c r="R45" s="128"/>
      <c r="S45" s="128"/>
      <c r="T45" s="129"/>
      <c r="U45" s="125"/>
      <c r="V45" s="125"/>
      <c r="W45" s="125"/>
      <c r="X45" s="125"/>
      <c r="Y45" s="125"/>
      <c r="Z45" s="125"/>
      <c r="AA45" s="130"/>
    </row>
    <row r="46" spans="1:27" x14ac:dyDescent="0.3">
      <c r="A46" s="119">
        <v>41</v>
      </c>
      <c r="B46" s="125"/>
      <c r="C46" s="126"/>
      <c r="D46" s="126"/>
      <c r="E46" s="127"/>
      <c r="F46" s="127"/>
      <c r="G46" s="127"/>
      <c r="H46" s="127"/>
      <c r="I46" s="146"/>
      <c r="J46" s="127"/>
      <c r="K46" s="125"/>
      <c r="L46" s="125"/>
      <c r="M46" s="125"/>
      <c r="N46" s="125"/>
      <c r="O46" s="125"/>
      <c r="P46" s="125"/>
      <c r="Q46" s="128"/>
      <c r="R46" s="128"/>
      <c r="S46" s="128"/>
      <c r="T46" s="129"/>
      <c r="U46" s="125"/>
      <c r="V46" s="125"/>
      <c r="W46" s="125"/>
      <c r="X46" s="125"/>
      <c r="Y46" s="125"/>
      <c r="Z46" s="125"/>
      <c r="AA46" s="130"/>
    </row>
    <row r="47" spans="1:27" x14ac:dyDescent="0.3">
      <c r="A47" s="119">
        <v>42</v>
      </c>
      <c r="B47" s="125"/>
      <c r="C47" s="126"/>
      <c r="D47" s="126"/>
      <c r="E47" s="127"/>
      <c r="F47" s="127"/>
      <c r="G47" s="127"/>
      <c r="H47" s="127"/>
      <c r="I47" s="146"/>
      <c r="J47" s="127"/>
      <c r="K47" s="125"/>
      <c r="L47" s="125"/>
      <c r="M47" s="125"/>
      <c r="N47" s="125"/>
      <c r="O47" s="125"/>
      <c r="P47" s="125"/>
      <c r="Q47" s="128"/>
      <c r="R47" s="128"/>
      <c r="S47" s="128"/>
      <c r="T47" s="129"/>
      <c r="U47" s="125"/>
      <c r="V47" s="125"/>
      <c r="W47" s="125"/>
      <c r="X47" s="125"/>
      <c r="Y47" s="125"/>
      <c r="Z47" s="125"/>
      <c r="AA47" s="130"/>
    </row>
    <row r="48" spans="1:27" x14ac:dyDescent="0.3">
      <c r="A48" s="119">
        <v>43</v>
      </c>
      <c r="B48" s="125"/>
      <c r="C48" s="126"/>
      <c r="D48" s="126"/>
      <c r="E48" s="127"/>
      <c r="F48" s="127"/>
      <c r="G48" s="127"/>
      <c r="H48" s="127"/>
      <c r="I48" s="146"/>
      <c r="J48" s="127"/>
      <c r="K48" s="125"/>
      <c r="L48" s="125"/>
      <c r="M48" s="125"/>
      <c r="N48" s="125"/>
      <c r="O48" s="125"/>
      <c r="P48" s="125"/>
      <c r="Q48" s="128"/>
      <c r="R48" s="128"/>
      <c r="S48" s="128"/>
      <c r="T48" s="129"/>
      <c r="U48" s="125"/>
      <c r="V48" s="125"/>
      <c r="W48" s="125"/>
      <c r="X48" s="125"/>
      <c r="Y48" s="125"/>
      <c r="Z48" s="125"/>
      <c r="AA48" s="130"/>
    </row>
    <row r="49" spans="1:27" x14ac:dyDescent="0.3">
      <c r="A49" s="119">
        <v>44</v>
      </c>
      <c r="B49" s="125"/>
      <c r="C49" s="126"/>
      <c r="D49" s="126"/>
      <c r="E49" s="127"/>
      <c r="F49" s="127"/>
      <c r="G49" s="127"/>
      <c r="H49" s="127"/>
      <c r="I49" s="146"/>
      <c r="J49" s="127"/>
      <c r="K49" s="125"/>
      <c r="L49" s="125"/>
      <c r="M49" s="125"/>
      <c r="N49" s="125"/>
      <c r="O49" s="125"/>
      <c r="P49" s="125"/>
      <c r="Q49" s="128"/>
      <c r="R49" s="128"/>
      <c r="S49" s="128"/>
      <c r="T49" s="129"/>
      <c r="U49" s="125"/>
      <c r="V49" s="125"/>
      <c r="W49" s="125"/>
      <c r="X49" s="125"/>
      <c r="Y49" s="125"/>
      <c r="Z49" s="125"/>
      <c r="AA49" s="130"/>
    </row>
    <row r="50" spans="1:27" x14ac:dyDescent="0.3">
      <c r="A50" s="119">
        <v>45</v>
      </c>
      <c r="B50" s="125"/>
      <c r="C50" s="126"/>
      <c r="D50" s="126"/>
      <c r="E50" s="127"/>
      <c r="F50" s="127"/>
      <c r="G50" s="127"/>
      <c r="H50" s="127"/>
      <c r="I50" s="146"/>
      <c r="J50" s="127"/>
      <c r="K50" s="125"/>
      <c r="L50" s="125"/>
      <c r="M50" s="125"/>
      <c r="N50" s="125"/>
      <c r="O50" s="125"/>
      <c r="P50" s="125"/>
      <c r="Q50" s="128"/>
      <c r="R50" s="128"/>
      <c r="S50" s="128"/>
      <c r="T50" s="129"/>
      <c r="U50" s="125"/>
      <c r="V50" s="125"/>
      <c r="W50" s="125"/>
      <c r="X50" s="125"/>
      <c r="Y50" s="125"/>
      <c r="Z50" s="125"/>
      <c r="AA50" s="130"/>
    </row>
    <row r="51" spans="1:27" x14ac:dyDescent="0.3">
      <c r="A51" s="119">
        <v>46</v>
      </c>
      <c r="B51" s="125"/>
      <c r="C51" s="126"/>
      <c r="D51" s="126"/>
      <c r="E51" s="127"/>
      <c r="F51" s="127"/>
      <c r="G51" s="127"/>
      <c r="H51" s="127"/>
      <c r="I51" s="146"/>
      <c r="J51" s="127"/>
      <c r="K51" s="125"/>
      <c r="L51" s="125"/>
      <c r="M51" s="125"/>
      <c r="N51" s="125"/>
      <c r="O51" s="125"/>
      <c r="P51" s="125"/>
      <c r="Q51" s="128"/>
      <c r="R51" s="128"/>
      <c r="S51" s="128"/>
      <c r="T51" s="129"/>
      <c r="U51" s="125"/>
      <c r="V51" s="125"/>
      <c r="W51" s="125"/>
      <c r="X51" s="125"/>
      <c r="Y51" s="125"/>
      <c r="Z51" s="125"/>
      <c r="AA51" s="130"/>
    </row>
    <row r="52" spans="1:27" x14ac:dyDescent="0.3">
      <c r="A52" s="119">
        <v>47</v>
      </c>
      <c r="B52" s="125"/>
      <c r="C52" s="126"/>
      <c r="D52" s="126"/>
      <c r="E52" s="127"/>
      <c r="F52" s="127"/>
      <c r="G52" s="127"/>
      <c r="H52" s="127"/>
      <c r="I52" s="146"/>
      <c r="J52" s="127"/>
      <c r="K52" s="125"/>
      <c r="L52" s="125"/>
      <c r="M52" s="125"/>
      <c r="N52" s="125"/>
      <c r="O52" s="125"/>
      <c r="P52" s="125"/>
      <c r="Q52" s="128"/>
      <c r="R52" s="128"/>
      <c r="S52" s="128"/>
      <c r="T52" s="129"/>
      <c r="U52" s="125"/>
      <c r="V52" s="125"/>
      <c r="W52" s="125"/>
      <c r="X52" s="125"/>
      <c r="Y52" s="125"/>
      <c r="Z52" s="125"/>
      <c r="AA52" s="130"/>
    </row>
    <row r="53" spans="1:27" x14ac:dyDescent="0.3">
      <c r="A53" s="119">
        <v>48</v>
      </c>
      <c r="B53" s="125"/>
      <c r="C53" s="126"/>
      <c r="D53" s="126"/>
      <c r="E53" s="127"/>
      <c r="F53" s="127"/>
      <c r="G53" s="127"/>
      <c r="H53" s="127"/>
      <c r="I53" s="146"/>
      <c r="J53" s="127"/>
      <c r="K53" s="125"/>
      <c r="L53" s="125"/>
      <c r="M53" s="125"/>
      <c r="N53" s="125"/>
      <c r="O53" s="125"/>
      <c r="P53" s="125"/>
      <c r="Q53" s="128"/>
      <c r="R53" s="128"/>
      <c r="S53" s="128"/>
      <c r="T53" s="129"/>
      <c r="U53" s="125"/>
      <c r="V53" s="125"/>
      <c r="W53" s="125"/>
      <c r="X53" s="125"/>
      <c r="Y53" s="125"/>
      <c r="Z53" s="125"/>
      <c r="AA53" s="130"/>
    </row>
    <row r="54" spans="1:27" x14ac:dyDescent="0.3">
      <c r="A54" s="119">
        <v>49</v>
      </c>
      <c r="B54" s="125"/>
      <c r="C54" s="126"/>
      <c r="D54" s="126"/>
      <c r="E54" s="127"/>
      <c r="F54" s="127"/>
      <c r="G54" s="127"/>
      <c r="H54" s="127"/>
      <c r="I54" s="146"/>
      <c r="J54" s="127"/>
      <c r="K54" s="125"/>
      <c r="L54" s="125"/>
      <c r="M54" s="125"/>
      <c r="N54" s="125"/>
      <c r="O54" s="125"/>
      <c r="P54" s="125"/>
      <c r="Q54" s="128"/>
      <c r="R54" s="128"/>
      <c r="S54" s="128"/>
      <c r="T54" s="129"/>
      <c r="U54" s="125"/>
      <c r="V54" s="125"/>
      <c r="W54" s="125"/>
      <c r="X54" s="125"/>
      <c r="Y54" s="125"/>
      <c r="Z54" s="125"/>
      <c r="AA54" s="130"/>
    </row>
    <row r="55" spans="1:27" ht="17.25" thickBot="1" x14ac:dyDescent="0.35">
      <c r="A55" s="132">
        <v>50</v>
      </c>
      <c r="B55" s="133"/>
      <c r="C55" s="134"/>
      <c r="D55" s="134"/>
      <c r="E55" s="135"/>
      <c r="F55" s="135"/>
      <c r="G55" s="135"/>
      <c r="H55" s="135"/>
      <c r="I55" s="147"/>
      <c r="J55" s="135"/>
      <c r="K55" s="133"/>
      <c r="L55" s="133"/>
      <c r="M55" s="133"/>
      <c r="N55" s="133"/>
      <c r="O55" s="133"/>
      <c r="P55" s="133"/>
      <c r="Q55" s="136"/>
      <c r="R55" s="136"/>
      <c r="S55" s="136"/>
      <c r="T55" s="137"/>
      <c r="U55" s="133"/>
      <c r="V55" s="133"/>
      <c r="W55" s="133"/>
      <c r="X55" s="133"/>
      <c r="Y55" s="133"/>
      <c r="Z55" s="133"/>
      <c r="AA55" s="138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2" r:id="rId15"/>
    <hyperlink ref="G23" r:id="rId16"/>
    <hyperlink ref="G2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tabSelected="1" workbookViewId="0">
      <selection activeCell="C4" sqref="C4:C5"/>
    </sheetView>
  </sheetViews>
  <sheetFormatPr baseColWidth="10" defaultRowHeight="15" x14ac:dyDescent="0.25"/>
  <cols>
    <col min="2" max="2" width="27.5703125" customWidth="1"/>
    <col min="3" max="3" width="21.5703125" customWidth="1"/>
    <col min="4" max="4" width="24.7109375" customWidth="1"/>
    <col min="5" max="5" width="23.7109375" customWidth="1"/>
    <col min="6" max="6" width="22.42578125" customWidth="1"/>
    <col min="7" max="7" width="17.85546875" customWidth="1"/>
    <col min="8" max="8" width="16.5703125" customWidth="1"/>
    <col min="9" max="9" width="17.42578125" customWidth="1"/>
    <col min="10" max="10" width="16.28515625" customWidth="1"/>
    <col min="11" max="11" width="16.7109375" customWidth="1"/>
    <col min="12" max="12" width="30.42578125" customWidth="1"/>
  </cols>
  <sheetData>
    <row r="1" spans="1:12" ht="42.75" customHeight="1" x14ac:dyDescent="0.25">
      <c r="A1" s="212" t="s">
        <v>253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2.5" customHeight="1" x14ac:dyDescent="0.25">
      <c r="A2" s="229" t="s">
        <v>273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3.5" customHeight="1" thickBot="1" x14ac:dyDescent="0.3">
      <c r="A3" s="159"/>
      <c r="B3" s="159"/>
      <c r="C3" s="159"/>
      <c r="D3" s="159"/>
      <c r="E3" s="159"/>
      <c r="F3" s="159"/>
      <c r="G3" s="159"/>
    </row>
    <row r="4" spans="1:12" ht="63.75" customHeight="1" thickBot="1" x14ac:dyDescent="0.3">
      <c r="A4" s="219" t="s">
        <v>254</v>
      </c>
      <c r="B4" s="219" t="s">
        <v>255</v>
      </c>
      <c r="C4" s="219" t="s">
        <v>256</v>
      </c>
      <c r="D4" s="219" t="s">
        <v>264</v>
      </c>
      <c r="E4" s="219" t="s">
        <v>257</v>
      </c>
      <c r="F4" s="221" t="s">
        <v>23</v>
      </c>
      <c r="G4" s="226" t="s">
        <v>274</v>
      </c>
      <c r="H4" s="227"/>
      <c r="I4" s="227"/>
      <c r="J4" s="227"/>
      <c r="K4" s="227"/>
      <c r="L4" s="228"/>
    </row>
    <row r="5" spans="1:12" ht="56.25" customHeight="1" thickBot="1" x14ac:dyDescent="0.3">
      <c r="A5" s="220"/>
      <c r="B5" s="220"/>
      <c r="C5" s="220"/>
      <c r="D5" s="220"/>
      <c r="E5" s="220"/>
      <c r="F5" s="222"/>
      <c r="G5" s="179" t="s">
        <v>43</v>
      </c>
      <c r="H5" s="179" t="s">
        <v>275</v>
      </c>
      <c r="I5" s="179" t="s">
        <v>68</v>
      </c>
      <c r="J5" s="179" t="s">
        <v>74</v>
      </c>
      <c r="K5" s="180" t="s">
        <v>276</v>
      </c>
      <c r="L5" s="181" t="s">
        <v>6</v>
      </c>
    </row>
    <row r="6" spans="1:12" s="162" customFormat="1" ht="53.25" customHeight="1" x14ac:dyDescent="0.25">
      <c r="A6" s="186">
        <v>1</v>
      </c>
      <c r="B6" s="187" t="s">
        <v>262</v>
      </c>
      <c r="C6" s="213" t="s">
        <v>99</v>
      </c>
      <c r="D6" s="223" t="s">
        <v>265</v>
      </c>
      <c r="E6" s="216" t="s">
        <v>266</v>
      </c>
      <c r="F6" s="188">
        <v>30</v>
      </c>
      <c r="G6" s="188">
        <f>'VALLEJO SAMUDIO ALVARO ROBERTO'!O94</f>
        <v>27.833333333333332</v>
      </c>
      <c r="H6" s="189">
        <f>'VALLEJO SAMUDIO ALVARO ROBERTO'!O95</f>
        <v>12.666666666666666</v>
      </c>
      <c r="I6" s="189">
        <f>'VALLEJO SAMUDIO ALVARO ROBERTO'!O96</f>
        <v>9</v>
      </c>
      <c r="J6" s="189">
        <f>'VALLEJO SAMUDIO ALVARO ROBERTO'!O97</f>
        <v>3.3</v>
      </c>
      <c r="K6" s="190">
        <f>SUM(F6:J6)</f>
        <v>82.8</v>
      </c>
      <c r="L6" s="191" t="s">
        <v>278</v>
      </c>
    </row>
    <row r="7" spans="1:12" s="162" customFormat="1" ht="53.25" customHeight="1" x14ac:dyDescent="0.25">
      <c r="A7" s="160">
        <v>2</v>
      </c>
      <c r="B7" s="182" t="s">
        <v>258</v>
      </c>
      <c r="C7" s="214"/>
      <c r="D7" s="224"/>
      <c r="E7" s="217"/>
      <c r="F7" s="161">
        <v>23.54</v>
      </c>
      <c r="G7" s="161">
        <f>'JOHANA CELY'!O94</f>
        <v>22.333333333333332</v>
      </c>
      <c r="H7" s="184">
        <f>'JOHANA CELY'!O95</f>
        <v>12.5</v>
      </c>
      <c r="I7" s="184">
        <f>'JOHANA CELY'!O96</f>
        <v>14</v>
      </c>
      <c r="J7" s="184">
        <f>'JOHANA CELY'!O97</f>
        <v>3.6</v>
      </c>
      <c r="K7" s="185">
        <f>SUM(F7:J7)</f>
        <v>75.973333333333329</v>
      </c>
      <c r="L7" s="192" t="s">
        <v>279</v>
      </c>
    </row>
    <row r="8" spans="1:12" s="162" customFormat="1" ht="53.25" customHeight="1" thickBot="1" x14ac:dyDescent="0.3">
      <c r="A8" s="163">
        <v>3</v>
      </c>
      <c r="B8" s="193" t="s">
        <v>261</v>
      </c>
      <c r="C8" s="215"/>
      <c r="D8" s="225"/>
      <c r="E8" s="218"/>
      <c r="F8" s="164">
        <v>10</v>
      </c>
      <c r="G8" s="164">
        <v>0</v>
      </c>
      <c r="H8" s="194">
        <v>0</v>
      </c>
      <c r="I8" s="194">
        <v>0</v>
      </c>
      <c r="J8" s="194">
        <v>0</v>
      </c>
      <c r="K8" s="195">
        <f>SUM(F8:J8)</f>
        <v>10</v>
      </c>
      <c r="L8" s="183" t="s">
        <v>277</v>
      </c>
    </row>
    <row r="9" spans="1:12" ht="18" x14ac:dyDescent="0.25">
      <c r="A9" s="165" t="s">
        <v>263</v>
      </c>
      <c r="B9" s="166"/>
      <c r="C9" s="166"/>
      <c r="D9" s="166"/>
      <c r="E9" s="167"/>
      <c r="F9" s="168"/>
      <c r="G9" s="169"/>
    </row>
  </sheetData>
  <sheetProtection password="E53A" sheet="1" objects="1" scenarios="1"/>
  <sortState ref="B6:L8">
    <sortCondition descending="1" ref="K6:K8"/>
  </sortState>
  <mergeCells count="12">
    <mergeCell ref="A1:L1"/>
    <mergeCell ref="C6:C8"/>
    <mergeCell ref="E6:E8"/>
    <mergeCell ref="A4:A5"/>
    <mergeCell ref="B4:B5"/>
    <mergeCell ref="C4:C5"/>
    <mergeCell ref="E4:E5"/>
    <mergeCell ref="F4:F5"/>
    <mergeCell ref="D4:D5"/>
    <mergeCell ref="D6:D8"/>
    <mergeCell ref="G4:L4"/>
    <mergeCell ref="A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3" t="str">
        <f ca="1">MID(CELL("nombrearchivo",'VALLEJO SAMUDIO ALVARO ROBERTO'!E10),FIND("]", CELL("nombrearchivo",'VALLEJO SAMUDIO ALVARO ROBERTO'!E10),1)+1,LEN(CELL("nombrearchivo",'VALLEJO SAMUDIO ALVARO ROBERTO'!E10))-FIND("]",CELL("nombrearchivo",'VALLEJO SAMUDIO ALVARO ROBERTO'!E10),1))</f>
        <v>VALLEJO SAMUDIO ALVARO ROBERTO</v>
      </c>
    </row>
    <row r="3" spans="1:17" ht="19.5" customHeight="1" thickBot="1" x14ac:dyDescent="0.3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3"/>
    </row>
    <row r="4" spans="1:17" ht="15.75" x14ac:dyDescent="0.25">
      <c r="A4" s="366" t="s">
        <v>11</v>
      </c>
      <c r="B4" s="367"/>
      <c r="C4" s="367"/>
      <c r="D4" s="367"/>
      <c r="E4" s="368" t="str">
        <f>GENERAL!AC$2</f>
        <v>PLANTA</v>
      </c>
      <c r="F4" s="368"/>
      <c r="G4" s="368"/>
      <c r="H4" s="144"/>
      <c r="I4" s="144"/>
      <c r="J4" s="144"/>
      <c r="K4" s="144"/>
      <c r="L4" s="144"/>
      <c r="M4" s="144"/>
      <c r="N4" s="144"/>
      <c r="O4" s="145"/>
    </row>
    <row r="5" spans="1:17" ht="15.75" x14ac:dyDescent="0.25">
      <c r="A5" s="335" t="s">
        <v>12</v>
      </c>
      <c r="B5" s="336"/>
      <c r="C5" s="336"/>
      <c r="D5" s="336"/>
      <c r="E5" s="337" t="str">
        <f>GENERAL!A$2</f>
        <v>CS-P-08-9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25">
      <c r="A9" s="338" t="s">
        <v>15</v>
      </c>
      <c r="B9" s="339"/>
      <c r="C9" s="342" t="s">
        <v>16</v>
      </c>
      <c r="D9" s="172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">
      <c r="A10" s="340"/>
      <c r="B10" s="341"/>
      <c r="C10" s="343"/>
      <c r="D10" s="176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">
      <c r="A11" s="308" t="s">
        <v>269</v>
      </c>
      <c r="B11" s="309"/>
      <c r="C11" s="177">
        <f>O15</f>
        <v>4</v>
      </c>
      <c r="D11" s="178"/>
      <c r="E11" s="310">
        <f>O17</f>
        <v>0</v>
      </c>
      <c r="F11" s="311"/>
      <c r="G11" s="310">
        <f>O19</f>
        <v>0</v>
      </c>
      <c r="H11" s="311"/>
      <c r="I11" s="14">
        <f>O21</f>
        <v>6</v>
      </c>
      <c r="J11" s="14">
        <f>O28</f>
        <v>5</v>
      </c>
      <c r="K11" s="14">
        <f>O33</f>
        <v>5</v>
      </c>
      <c r="L11" s="15">
        <f>O38</f>
        <v>10</v>
      </c>
      <c r="M11" s="16"/>
      <c r="N11" s="16"/>
      <c r="O11" s="17">
        <f>IF( SUM(C11:L11)&lt;=30,SUM(C11:L11),"EXCEDE LOS 30 PUNTOS")</f>
        <v>30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0" t="s">
        <v>25</v>
      </c>
    </row>
    <row r="14" spans="1:17" ht="24" thickBot="1" x14ac:dyDescent="0.3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19"/>
    </row>
    <row r="15" spans="1:17" ht="31.5" customHeight="1" thickBot="1" x14ac:dyDescent="0.3">
      <c r="A15" s="270" t="s">
        <v>27</v>
      </c>
      <c r="B15" s="272"/>
      <c r="C15" s="21"/>
      <c r="D15" s="315" t="s">
        <v>121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24" t="s">
        <v>28</v>
      </c>
      <c r="B17" s="325"/>
      <c r="C17" s="7"/>
      <c r="D17" s="27"/>
      <c r="E17" s="329"/>
      <c r="F17" s="330"/>
      <c r="G17" s="330"/>
      <c r="H17" s="330"/>
      <c r="I17" s="330"/>
      <c r="J17" s="330"/>
      <c r="K17" s="330"/>
      <c r="L17" s="330"/>
      <c r="M17" s="331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68.25" customHeight="1" thickBot="1" x14ac:dyDescent="0.3">
      <c r="A19" s="324" t="s">
        <v>29</v>
      </c>
      <c r="B19" s="325"/>
      <c r="C19" s="21"/>
      <c r="D19" s="171"/>
      <c r="E19" s="330"/>
      <c r="F19" s="330"/>
      <c r="G19" s="330"/>
      <c r="H19" s="330"/>
      <c r="I19" s="330"/>
      <c r="J19" s="330"/>
      <c r="K19" s="330"/>
      <c r="L19" s="330"/>
      <c r="M19" s="331"/>
      <c r="N19" s="22"/>
      <c r="O19" s="23">
        <v>0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24" t="s">
        <v>30</v>
      </c>
      <c r="B21" s="325"/>
      <c r="C21" s="21"/>
      <c r="D21" s="332" t="s">
        <v>122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2"/>
      <c r="O21" s="23">
        <v>6</v>
      </c>
    </row>
    <row r="22" spans="1:18" ht="16.5" thickBot="1" x14ac:dyDescent="0.3">
      <c r="A22" s="28"/>
      <c r="B22" s="29"/>
      <c r="C22" s="17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70"/>
      <c r="O22" s="31"/>
    </row>
    <row r="23" spans="1:18" ht="19.5" thickTop="1" thickBot="1" x14ac:dyDescent="0.3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2">
        <f>IF( SUM(O15:O21)&lt;=10,SUM(O15:O21),"EXCEDE LOS 10 PUNTOS VALIDOS")</f>
        <v>10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1"/>
    </row>
    <row r="26" spans="1:18" ht="189" customHeight="1" thickBot="1" x14ac:dyDescent="0.3">
      <c r="A26" s="270" t="s">
        <v>33</v>
      </c>
      <c r="B26" s="272"/>
      <c r="C26" s="21"/>
      <c r="D26" s="315" t="s">
        <v>270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7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70"/>
      <c r="O27" s="31"/>
    </row>
    <row r="28" spans="1:18" ht="19.5" thickTop="1" thickBot="1" x14ac:dyDescent="0.3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70"/>
      <c r="O28" s="142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36"/>
      <c r="O30" s="31"/>
    </row>
    <row r="31" spans="1:18" ht="104.25" customHeight="1" thickBot="1" x14ac:dyDescent="0.3">
      <c r="A31" s="270" t="s">
        <v>36</v>
      </c>
      <c r="B31" s="272"/>
      <c r="C31" s="21"/>
      <c r="D31" s="315" t="s">
        <v>271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2"/>
      <c r="O31" s="23">
        <v>5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70"/>
      <c r="O33" s="142">
        <f>IF(O31&lt;=5,O31,"EXCEDE LOS 5 PUNTOS PERMITIDOS")</f>
        <v>5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1"/>
    </row>
    <row r="36" spans="1:15" ht="153" customHeight="1" thickBot="1" x14ac:dyDescent="0.3">
      <c r="A36" s="324" t="s">
        <v>39</v>
      </c>
      <c r="B36" s="325"/>
      <c r="C36" s="21"/>
      <c r="D36" s="315" t="s">
        <v>272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2"/>
      <c r="O36" s="23">
        <v>10</v>
      </c>
    </row>
    <row r="37" spans="1:15" ht="16.5" thickBot="1" x14ac:dyDescent="0.3">
      <c r="A37" s="28"/>
      <c r="B37" s="29"/>
      <c r="C37" s="17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0"/>
      <c r="O37" s="31"/>
    </row>
    <row r="38" spans="1:15" ht="19.5" thickTop="1" thickBot="1" x14ac:dyDescent="0.3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70"/>
      <c r="O38" s="142">
        <f>IF(O36&lt;=10,O36,"EXCEDE LOS 10 PUNTOS PERMITIDOS")</f>
        <v>10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39"/>
      <c r="O41" s="40">
        <f>IF((O23+O28+O33+O38)&lt;=30,(O23+O28+O33+O38),"ERROR EXCEDE LOS 30 PUNTOS")</f>
        <v>30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3" customHeight="1" thickBot="1" x14ac:dyDescent="0.3">
      <c r="A58" s="293" t="s">
        <v>43</v>
      </c>
      <c r="B58" s="294"/>
      <c r="C58" s="294"/>
      <c r="D58" s="294"/>
      <c r="E58" s="294"/>
      <c r="F58" s="296"/>
      <c r="G58" s="296"/>
      <c r="H58" s="297"/>
      <c r="I58" s="44" t="s">
        <v>44</v>
      </c>
      <c r="J58" s="45" t="s">
        <v>45</v>
      </c>
      <c r="K58" s="173" t="s">
        <v>46</v>
      </c>
      <c r="L58" s="46" t="s">
        <v>47</v>
      </c>
      <c r="M58" s="174"/>
      <c r="N58" s="7"/>
      <c r="O58" s="47" t="s">
        <v>48</v>
      </c>
    </row>
    <row r="59" spans="1:15" ht="38.25" customHeight="1" thickTop="1" thickBot="1" x14ac:dyDescent="0.3">
      <c r="A59" s="48">
        <v>1</v>
      </c>
      <c r="B59" s="298" t="s">
        <v>49</v>
      </c>
      <c r="C59" s="298"/>
      <c r="D59" s="298"/>
      <c r="E59" s="298"/>
      <c r="F59" s="265"/>
      <c r="G59" s="265"/>
      <c r="H59" s="265"/>
      <c r="I59" s="49" t="s">
        <v>50</v>
      </c>
      <c r="J59" s="50">
        <v>2</v>
      </c>
      <c r="K59" s="50">
        <v>2</v>
      </c>
      <c r="L59" s="51">
        <v>2</v>
      </c>
      <c r="M59" s="36"/>
      <c r="N59" s="36"/>
      <c r="O59" s="52">
        <f>J59+K59+L59</f>
        <v>6</v>
      </c>
    </row>
    <row r="60" spans="1:15" ht="38.25" customHeight="1" thickTop="1" thickBot="1" x14ac:dyDescent="0.3">
      <c r="A60" s="53">
        <v>2</v>
      </c>
      <c r="B60" s="266" t="s">
        <v>51</v>
      </c>
      <c r="C60" s="299"/>
      <c r="D60" s="299"/>
      <c r="E60" s="299"/>
      <c r="F60" s="267"/>
      <c r="G60" s="267"/>
      <c r="H60" s="267"/>
      <c r="I60" s="54" t="s">
        <v>50</v>
      </c>
      <c r="J60" s="55">
        <v>2</v>
      </c>
      <c r="K60" s="55">
        <v>2</v>
      </c>
      <c r="L60" s="56">
        <v>1</v>
      </c>
      <c r="M60" s="36"/>
      <c r="N60" s="36"/>
      <c r="O60" s="52">
        <f t="shared" ref="O60:O65" si="0">J60+K60+L60</f>
        <v>5</v>
      </c>
    </row>
    <row r="61" spans="1:15" ht="38.25" customHeight="1" thickTop="1" thickBot="1" x14ac:dyDescent="0.3">
      <c r="A61" s="53">
        <v>3</v>
      </c>
      <c r="B61" s="299" t="s">
        <v>52</v>
      </c>
      <c r="C61" s="299"/>
      <c r="D61" s="299"/>
      <c r="E61" s="299"/>
      <c r="F61" s="267"/>
      <c r="G61" s="267"/>
      <c r="H61" s="267"/>
      <c r="I61" s="54" t="s">
        <v>53</v>
      </c>
      <c r="J61" s="55">
        <v>7</v>
      </c>
      <c r="K61" s="55">
        <v>7</v>
      </c>
      <c r="L61" s="56">
        <v>4</v>
      </c>
      <c r="M61" s="36"/>
      <c r="N61" s="36"/>
      <c r="O61" s="52">
        <f t="shared" si="0"/>
        <v>18</v>
      </c>
    </row>
    <row r="62" spans="1:15" ht="38.25" customHeight="1" thickTop="1" thickBot="1" x14ac:dyDescent="0.3">
      <c r="A62" s="53">
        <v>4</v>
      </c>
      <c r="B62" s="299" t="s">
        <v>54</v>
      </c>
      <c r="C62" s="299"/>
      <c r="D62" s="299"/>
      <c r="E62" s="299"/>
      <c r="F62" s="267"/>
      <c r="G62" s="267"/>
      <c r="H62" s="267"/>
      <c r="I62" s="54" t="s">
        <v>53</v>
      </c>
      <c r="J62" s="55">
        <v>7</v>
      </c>
      <c r="K62" s="55">
        <v>3</v>
      </c>
      <c r="L62" s="56">
        <v>4</v>
      </c>
      <c r="M62" s="36"/>
      <c r="N62" s="36"/>
      <c r="O62" s="52">
        <f t="shared" si="0"/>
        <v>14</v>
      </c>
    </row>
    <row r="63" spans="1:15" ht="38.25" customHeight="1" thickTop="1" thickBot="1" x14ac:dyDescent="0.3">
      <c r="A63" s="53">
        <v>5</v>
      </c>
      <c r="B63" s="299" t="s">
        <v>55</v>
      </c>
      <c r="C63" s="299"/>
      <c r="D63" s="299"/>
      <c r="E63" s="299"/>
      <c r="F63" s="267"/>
      <c r="G63" s="267"/>
      <c r="H63" s="267"/>
      <c r="I63" s="54" t="s">
        <v>53</v>
      </c>
      <c r="J63" s="55">
        <v>7</v>
      </c>
      <c r="K63" s="55">
        <v>6</v>
      </c>
      <c r="L63" s="56">
        <v>5</v>
      </c>
      <c r="M63" s="36"/>
      <c r="N63" s="36"/>
      <c r="O63" s="52">
        <f t="shared" si="0"/>
        <v>18</v>
      </c>
    </row>
    <row r="64" spans="1:15" ht="38.25" customHeight="1" thickTop="1" thickBot="1" x14ac:dyDescent="0.3">
      <c r="A64" s="53">
        <v>6</v>
      </c>
      <c r="B64" s="299" t="s">
        <v>56</v>
      </c>
      <c r="C64" s="299"/>
      <c r="D64" s="299"/>
      <c r="E64" s="299"/>
      <c r="F64" s="267"/>
      <c r="G64" s="267"/>
      <c r="H64" s="267"/>
      <c r="I64" s="54" t="s">
        <v>57</v>
      </c>
      <c r="J64" s="55">
        <v>5</v>
      </c>
      <c r="K64" s="55">
        <v>3</v>
      </c>
      <c r="L64" s="56">
        <v>4</v>
      </c>
      <c r="M64" s="36"/>
      <c r="N64" s="36"/>
      <c r="O64" s="52">
        <f t="shared" si="0"/>
        <v>12</v>
      </c>
    </row>
    <row r="65" spans="1:15" ht="38.25" customHeight="1" thickTop="1" thickBot="1" x14ac:dyDescent="0.3">
      <c r="A65" s="57">
        <v>7</v>
      </c>
      <c r="B65" s="300" t="s">
        <v>58</v>
      </c>
      <c r="C65" s="300"/>
      <c r="D65" s="300"/>
      <c r="E65" s="300"/>
      <c r="F65" s="269"/>
      <c r="G65" s="269"/>
      <c r="H65" s="269"/>
      <c r="I65" s="58" t="s">
        <v>57</v>
      </c>
      <c r="J65" s="59">
        <v>5</v>
      </c>
      <c r="K65" s="59">
        <v>2</v>
      </c>
      <c r="L65" s="60">
        <v>3.5</v>
      </c>
      <c r="M65" s="36"/>
      <c r="N65" s="36"/>
      <c r="O65" s="52">
        <f t="shared" si="0"/>
        <v>10.5</v>
      </c>
    </row>
    <row r="66" spans="1:15" ht="16.5" thickBot="1" x14ac:dyDescent="0.3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1">
        <f>SUM(J59:J65)</f>
        <v>35</v>
      </c>
      <c r="K66" s="62">
        <f>SUM(K59:K65)</f>
        <v>25</v>
      </c>
      <c r="L66" s="63">
        <f>SUM(L59:L65)</f>
        <v>23.5</v>
      </c>
      <c r="M66" s="64"/>
      <c r="N66" s="36"/>
      <c r="O66" s="65">
        <f>SUM(O59:O65)</f>
        <v>83.5</v>
      </c>
    </row>
    <row r="67" spans="1:15" ht="19.5" thickTop="1" thickBot="1" x14ac:dyDescent="0.3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66"/>
      <c r="O67" s="67">
        <f>O66/3</f>
        <v>27.833333333333332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3" customHeight="1" thickBot="1" x14ac:dyDescent="0.3">
      <c r="A69" s="293" t="s">
        <v>61</v>
      </c>
      <c r="B69" s="294"/>
      <c r="C69" s="294"/>
      <c r="D69" s="294"/>
      <c r="E69" s="294"/>
      <c r="F69" s="294"/>
      <c r="G69" s="294"/>
      <c r="H69" s="295"/>
      <c r="I69" s="68" t="s">
        <v>44</v>
      </c>
      <c r="J69" s="45" t="s">
        <v>45</v>
      </c>
      <c r="K69" s="173" t="s">
        <v>46</v>
      </c>
      <c r="L69" s="46" t="s">
        <v>47</v>
      </c>
      <c r="M69" s="174"/>
      <c r="N69" s="7"/>
      <c r="O69" s="47" t="s">
        <v>48</v>
      </c>
    </row>
    <row r="70" spans="1:15" ht="31.5" customHeight="1" thickTop="1" thickBot="1" x14ac:dyDescent="0.3">
      <c r="A70" s="48">
        <v>1</v>
      </c>
      <c r="B70" s="264" t="s">
        <v>62</v>
      </c>
      <c r="C70" s="264"/>
      <c r="D70" s="264"/>
      <c r="E70" s="264"/>
      <c r="F70" s="265"/>
      <c r="G70" s="265"/>
      <c r="H70" s="265"/>
      <c r="I70" s="69" t="s">
        <v>63</v>
      </c>
      <c r="J70" s="70">
        <v>5</v>
      </c>
      <c r="K70" s="70">
        <v>4</v>
      </c>
      <c r="L70" s="71">
        <v>4</v>
      </c>
      <c r="M70" s="72"/>
      <c r="N70" s="36"/>
      <c r="O70" s="52">
        <f>J70+K70+L70</f>
        <v>13</v>
      </c>
    </row>
    <row r="71" spans="1:15" ht="31.5" customHeight="1" thickTop="1" thickBot="1" x14ac:dyDescent="0.3">
      <c r="A71" s="53">
        <v>2</v>
      </c>
      <c r="B71" s="266" t="s">
        <v>64</v>
      </c>
      <c r="C71" s="266"/>
      <c r="D71" s="266"/>
      <c r="E71" s="266"/>
      <c r="F71" s="267"/>
      <c r="G71" s="267"/>
      <c r="H71" s="267"/>
      <c r="I71" s="73" t="s">
        <v>63</v>
      </c>
      <c r="J71" s="74">
        <v>5</v>
      </c>
      <c r="K71" s="74">
        <v>5</v>
      </c>
      <c r="L71" s="75">
        <v>4</v>
      </c>
      <c r="M71" s="72"/>
      <c r="N71" s="36"/>
      <c r="O71" s="52">
        <f>J71+K71+L71</f>
        <v>14</v>
      </c>
    </row>
    <row r="72" spans="1:15" ht="31.5" customHeight="1" thickTop="1" thickBot="1" x14ac:dyDescent="0.3">
      <c r="A72" s="57">
        <v>3</v>
      </c>
      <c r="B72" s="268" t="s">
        <v>65</v>
      </c>
      <c r="C72" s="268"/>
      <c r="D72" s="268"/>
      <c r="E72" s="268"/>
      <c r="F72" s="269"/>
      <c r="G72" s="269"/>
      <c r="H72" s="269"/>
      <c r="I72" s="76" t="s">
        <v>63</v>
      </c>
      <c r="J72" s="77">
        <v>5</v>
      </c>
      <c r="K72" s="77">
        <v>3</v>
      </c>
      <c r="L72" s="78">
        <v>3</v>
      </c>
      <c r="M72" s="72"/>
      <c r="N72" s="36"/>
      <c r="O72" s="52">
        <f>J72+K72+L72</f>
        <v>11</v>
      </c>
    </row>
    <row r="73" spans="1:15" ht="16.5" thickTop="1" thickBot="1" x14ac:dyDescent="0.3">
      <c r="A73" s="35"/>
      <c r="B73" s="270" t="s">
        <v>66</v>
      </c>
      <c r="C73" s="271"/>
      <c r="D73" s="271"/>
      <c r="E73" s="271"/>
      <c r="F73" s="271"/>
      <c r="G73" s="271"/>
      <c r="H73" s="271"/>
      <c r="I73" s="272"/>
      <c r="J73" s="79">
        <f>SUM(J70:J72)</f>
        <v>15</v>
      </c>
      <c r="K73" s="79">
        <f>SUM(K70:K72)</f>
        <v>12</v>
      </c>
      <c r="L73" s="80">
        <f>SUM(L70:L72)</f>
        <v>11</v>
      </c>
      <c r="M73" s="72"/>
      <c r="N73" s="36"/>
      <c r="O73" s="81">
        <f>SUM(O70:O72)</f>
        <v>38</v>
      </c>
    </row>
    <row r="74" spans="1:15" ht="19.5" thickTop="1" thickBot="1" x14ac:dyDescent="0.3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72"/>
      <c r="N74" s="36"/>
      <c r="O74" s="67">
        <f>O73/3</f>
        <v>12.666666666666666</v>
      </c>
    </row>
    <row r="75" spans="1:15" ht="19.5" thickTop="1" thickBot="1" x14ac:dyDescent="0.3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72"/>
      <c r="N75" s="36"/>
      <c r="O75" s="175"/>
    </row>
    <row r="76" spans="1:15" ht="26.25" thickBot="1" x14ac:dyDescent="0.3">
      <c r="A76" s="279" t="s">
        <v>68</v>
      </c>
      <c r="B76" s="280"/>
      <c r="C76" s="280"/>
      <c r="D76" s="280"/>
      <c r="E76" s="280"/>
      <c r="F76" s="280"/>
      <c r="G76" s="280"/>
      <c r="H76" s="281"/>
      <c r="I76" s="82" t="s">
        <v>44</v>
      </c>
      <c r="J76" s="47" t="s">
        <v>45</v>
      </c>
      <c r="K76" s="174"/>
      <c r="L76" s="174"/>
      <c r="M76" s="72"/>
      <c r="N76" s="36"/>
      <c r="O76" s="83" t="s">
        <v>48</v>
      </c>
    </row>
    <row r="77" spans="1:15" ht="30" customHeight="1" thickBot="1" x14ac:dyDescent="0.3">
      <c r="A77" s="84">
        <v>1</v>
      </c>
      <c r="B77" s="282" t="s">
        <v>69</v>
      </c>
      <c r="C77" s="282"/>
      <c r="D77" s="282"/>
      <c r="E77" s="282"/>
      <c r="F77" s="283"/>
      <c r="G77" s="284"/>
      <c r="H77" s="285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0" customHeight="1" thickBot="1" x14ac:dyDescent="0.3">
      <c r="A78" s="53">
        <v>2</v>
      </c>
      <c r="B78" s="266" t="s">
        <v>70</v>
      </c>
      <c r="C78" s="266"/>
      <c r="D78" s="266"/>
      <c r="E78" s="266"/>
      <c r="F78" s="267"/>
      <c r="G78" s="286"/>
      <c r="H78" s="287"/>
      <c r="I78" s="87" t="s">
        <v>63</v>
      </c>
      <c r="J78" s="88">
        <v>3</v>
      </c>
      <c r="K78" s="72"/>
      <c r="L78" s="72"/>
      <c r="M78" s="72"/>
      <c r="N78" s="36"/>
      <c r="O78" s="86">
        <f>J78</f>
        <v>3</v>
      </c>
    </row>
    <row r="79" spans="1:15" ht="30" customHeight="1" thickBot="1" x14ac:dyDescent="0.3">
      <c r="A79" s="57">
        <v>3</v>
      </c>
      <c r="B79" s="268" t="s">
        <v>71</v>
      </c>
      <c r="C79" s="268"/>
      <c r="D79" s="268"/>
      <c r="E79" s="268"/>
      <c r="F79" s="269"/>
      <c r="G79" s="288"/>
      <c r="H79" s="289"/>
      <c r="I79" s="89" t="s">
        <v>63</v>
      </c>
      <c r="J79" s="90">
        <v>3</v>
      </c>
      <c r="K79" s="72"/>
      <c r="L79" s="72"/>
      <c r="M79" s="72"/>
      <c r="N79" s="36"/>
      <c r="O79" s="86">
        <f>J79</f>
        <v>3</v>
      </c>
    </row>
    <row r="80" spans="1:15" ht="16.5" thickBot="1" x14ac:dyDescent="0.3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0">
        <f>SUM(J77:J79)</f>
        <v>9</v>
      </c>
      <c r="K80" s="64"/>
      <c r="L80" s="64"/>
      <c r="M80" s="64"/>
      <c r="N80" s="36"/>
      <c r="O80" s="31"/>
    </row>
    <row r="81" spans="1:15" ht="19.5" thickTop="1" thickBot="1" x14ac:dyDescent="0.3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64"/>
      <c r="N81" s="36"/>
      <c r="O81" s="67">
        <f>SUM(O77:O79)</f>
        <v>9</v>
      </c>
    </row>
    <row r="82" spans="1:15" x14ac:dyDescent="0.25">
      <c r="A82" s="37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38" t="s">
        <v>75</v>
      </c>
      <c r="B86" s="239"/>
      <c r="C86" s="239"/>
      <c r="D86" s="239"/>
      <c r="E86" s="239"/>
      <c r="F86" s="240"/>
      <c r="G86" s="240"/>
      <c r="H86" s="241"/>
      <c r="I86" s="82" t="s">
        <v>44</v>
      </c>
      <c r="J86" s="174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42" t="s">
        <v>76</v>
      </c>
      <c r="C87" s="243"/>
      <c r="D87" s="243"/>
      <c r="E87" s="243"/>
      <c r="F87" s="244"/>
      <c r="G87" s="244"/>
      <c r="H87" s="245"/>
      <c r="I87" s="92" t="s">
        <v>77</v>
      </c>
      <c r="J87" s="93"/>
      <c r="K87" s="42"/>
      <c r="L87" s="42"/>
      <c r="M87" s="42"/>
      <c r="N87" s="36"/>
      <c r="O87" s="94">
        <v>3.3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93"/>
      <c r="M89" s="7"/>
      <c r="N89" s="98"/>
      <c r="O89" s="99">
        <f>O87</f>
        <v>3.3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0"/>
      <c r="M93" s="100"/>
      <c r="N93" s="101"/>
      <c r="O93" s="102">
        <f>O41</f>
        <v>30</v>
      </c>
    </row>
    <row r="94" spans="1:15" ht="18" x14ac:dyDescent="0.25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0"/>
      <c r="M94" s="100"/>
      <c r="N94" s="101"/>
      <c r="O94" s="103">
        <f>O67</f>
        <v>27.833333333333332</v>
      </c>
    </row>
    <row r="95" spans="1:15" ht="18" x14ac:dyDescent="0.25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0"/>
      <c r="M95" s="100"/>
      <c r="N95" s="101"/>
      <c r="O95" s="104">
        <f>O74</f>
        <v>12.666666666666666</v>
      </c>
    </row>
    <row r="96" spans="1:15" ht="18" x14ac:dyDescent="0.25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0"/>
      <c r="M96" s="100"/>
      <c r="N96" s="101"/>
      <c r="O96" s="105">
        <f>O81</f>
        <v>9</v>
      </c>
    </row>
    <row r="97" spans="1:15" ht="18.75" thickBot="1" x14ac:dyDescent="0.3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0"/>
      <c r="M97" s="100"/>
      <c r="N97" s="101"/>
      <c r="O97" s="105">
        <f>O87</f>
        <v>3.3</v>
      </c>
    </row>
    <row r="98" spans="1:15" ht="24.75" thickTop="1" thickBot="1" x14ac:dyDescent="0.3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06"/>
      <c r="M98" s="107"/>
      <c r="N98" s="108"/>
      <c r="O98" s="109">
        <f>SUM(O93:O97)</f>
        <v>82.8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O88" sqref="O8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3" t="str">
        <f ca="1">MID(CELL("nombrearchivo",'JOHANA CELY'!E10),FIND("]", CELL("nombrearchivo",'JOHANA CELY'!E10),1)+1,LEN(CELL("nombrearchivo",'JOHANA CELY'!E10))-FIND("]",CELL("nombrearchivo",'JOHANA CELY'!E10),1))</f>
        <v>JOHANA CELY</v>
      </c>
    </row>
    <row r="3" spans="1:17" ht="19.5" customHeight="1" thickBot="1" x14ac:dyDescent="0.3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3"/>
    </row>
    <row r="4" spans="1:17" ht="15.75" x14ac:dyDescent="0.25">
      <c r="A4" s="366" t="s">
        <v>11</v>
      </c>
      <c r="B4" s="367"/>
      <c r="C4" s="367"/>
      <c r="D4" s="367"/>
      <c r="E4" s="368" t="str">
        <f>GENERAL!AC$2</f>
        <v>PLANTA</v>
      </c>
      <c r="F4" s="368"/>
      <c r="G4" s="368"/>
      <c r="H4" s="144"/>
      <c r="I4" s="144"/>
      <c r="J4" s="144"/>
      <c r="K4" s="144"/>
      <c r="L4" s="144"/>
      <c r="M4" s="144"/>
      <c r="N4" s="144"/>
      <c r="O4" s="145"/>
    </row>
    <row r="5" spans="1:17" ht="15.75" x14ac:dyDescent="0.25">
      <c r="A5" s="335" t="s">
        <v>12</v>
      </c>
      <c r="B5" s="336"/>
      <c r="C5" s="336"/>
      <c r="D5" s="336"/>
      <c r="E5" s="337" t="str">
        <f>GENERAL!A$2</f>
        <v>CS-P-08-9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25">
      <c r="A9" s="338" t="s">
        <v>15</v>
      </c>
      <c r="B9" s="339"/>
      <c r="C9" s="342" t="s">
        <v>16</v>
      </c>
      <c r="D9" s="152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">
      <c r="A10" s="340"/>
      <c r="B10" s="341"/>
      <c r="C10" s="343"/>
      <c r="D10" s="156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">
      <c r="A11" s="308" t="s">
        <v>258</v>
      </c>
      <c r="B11" s="309"/>
      <c r="C11" s="157">
        <f>O15</f>
        <v>4</v>
      </c>
      <c r="D11" s="158"/>
      <c r="E11" s="310">
        <f>O17</f>
        <v>1</v>
      </c>
      <c r="F11" s="311"/>
      <c r="G11" s="310">
        <f>O19</f>
        <v>3</v>
      </c>
      <c r="H11" s="311"/>
      <c r="I11" s="14">
        <f>O21</f>
        <v>0</v>
      </c>
      <c r="J11" s="14">
        <f>O28</f>
        <v>4.42</v>
      </c>
      <c r="K11" s="14">
        <f>O33</f>
        <v>1.79</v>
      </c>
      <c r="L11" s="15">
        <f>O38</f>
        <v>9.33</v>
      </c>
      <c r="M11" s="16"/>
      <c r="N11" s="16"/>
      <c r="O11" s="17">
        <f>IF( SUM(C11:L11)&lt;=30,SUM(C11:L11),"EXCEDE LOS 30 PUNTOS")</f>
        <v>23.54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0" t="s">
        <v>25</v>
      </c>
    </row>
    <row r="14" spans="1:17" ht="24" thickBot="1" x14ac:dyDescent="0.3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19"/>
    </row>
    <row r="15" spans="1:17" ht="31.5" customHeight="1" thickBot="1" x14ac:dyDescent="0.3">
      <c r="A15" s="270" t="s">
        <v>27</v>
      </c>
      <c r="B15" s="272"/>
      <c r="C15" s="21"/>
      <c r="D15" s="315" t="s">
        <v>224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24" t="s">
        <v>28</v>
      </c>
      <c r="B17" s="325"/>
      <c r="C17" s="7"/>
      <c r="D17" s="27"/>
      <c r="E17" s="329" t="s">
        <v>225</v>
      </c>
      <c r="F17" s="330"/>
      <c r="G17" s="330"/>
      <c r="H17" s="330"/>
      <c r="I17" s="330"/>
      <c r="J17" s="330"/>
      <c r="K17" s="330"/>
      <c r="L17" s="330"/>
      <c r="M17" s="331"/>
      <c r="N17" s="22"/>
      <c r="O17" s="23">
        <v>1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68.25" customHeight="1" thickBot="1" x14ac:dyDescent="0.3">
      <c r="A19" s="324" t="s">
        <v>29</v>
      </c>
      <c r="B19" s="325"/>
      <c r="C19" s="21"/>
      <c r="D19" s="151"/>
      <c r="E19" s="330" t="s">
        <v>226</v>
      </c>
      <c r="F19" s="330"/>
      <c r="G19" s="330"/>
      <c r="H19" s="330"/>
      <c r="I19" s="330"/>
      <c r="J19" s="330"/>
      <c r="K19" s="330"/>
      <c r="L19" s="330"/>
      <c r="M19" s="331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24" t="s">
        <v>30</v>
      </c>
      <c r="B21" s="325"/>
      <c r="C21" s="21"/>
      <c r="D21" s="332" t="s">
        <v>101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2"/>
      <c r="O21" s="23">
        <v>0</v>
      </c>
    </row>
    <row r="22" spans="1:18" ht="16.5" thickBot="1" x14ac:dyDescent="0.3">
      <c r="A22" s="28"/>
      <c r="B22" s="29"/>
      <c r="C22" s="15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50"/>
      <c r="O22" s="31"/>
    </row>
    <row r="23" spans="1:18" ht="19.5" thickTop="1" thickBot="1" x14ac:dyDescent="0.3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2">
        <f>IF( SUM(O15:O21)&lt;=10,SUM(O15:O21),"EXCEDE LOS 10 PUNTOS VALIDOS")</f>
        <v>8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1"/>
    </row>
    <row r="26" spans="1:18" ht="189" customHeight="1" thickBot="1" x14ac:dyDescent="0.3">
      <c r="A26" s="270" t="s">
        <v>33</v>
      </c>
      <c r="B26" s="272"/>
      <c r="C26" s="21"/>
      <c r="D26" s="315" t="s">
        <v>268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2"/>
      <c r="O26" s="23">
        <v>4.42</v>
      </c>
      <c r="Q26" s="34"/>
      <c r="R26" s="34"/>
    </row>
    <row r="27" spans="1:18" ht="16.5" thickBot="1" x14ac:dyDescent="0.3">
      <c r="A27" s="28"/>
      <c r="B27" s="29"/>
      <c r="C27" s="15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50"/>
      <c r="O27" s="31"/>
    </row>
    <row r="28" spans="1:18" ht="19.5" thickTop="1" thickBot="1" x14ac:dyDescent="0.3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50"/>
      <c r="O28" s="142">
        <f>IF(O26&lt;=5,O26,"EXCEDE LOS 5 PUNTOS PERMITIDOS")</f>
        <v>4.42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36"/>
      <c r="O30" s="31"/>
    </row>
    <row r="31" spans="1:18" ht="104.25" customHeight="1" thickBot="1" x14ac:dyDescent="0.3">
      <c r="A31" s="270" t="s">
        <v>36</v>
      </c>
      <c r="B31" s="272"/>
      <c r="C31" s="21"/>
      <c r="D31" s="315" t="s">
        <v>259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2"/>
      <c r="O31" s="23">
        <f>0.33+0.34+1.12</f>
        <v>1.79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50"/>
      <c r="O33" s="142">
        <f>IF(O31&lt;=5,O31,"EXCEDE LOS 5 PUNTOS PERMITIDOS")</f>
        <v>1.79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1"/>
    </row>
    <row r="36" spans="1:15" ht="105" customHeight="1" thickBot="1" x14ac:dyDescent="0.3">
      <c r="A36" s="324" t="s">
        <v>39</v>
      </c>
      <c r="B36" s="325"/>
      <c r="C36" s="21"/>
      <c r="D36" s="315" t="s">
        <v>267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2"/>
      <c r="O36" s="23">
        <f>4+4+1.33</f>
        <v>9.33</v>
      </c>
    </row>
    <row r="37" spans="1:15" ht="16.5" thickBot="1" x14ac:dyDescent="0.3">
      <c r="A37" s="28"/>
      <c r="B37" s="29"/>
      <c r="C37" s="15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50"/>
      <c r="O37" s="31"/>
    </row>
    <row r="38" spans="1:15" ht="19.5" thickTop="1" thickBot="1" x14ac:dyDescent="0.3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50"/>
      <c r="O38" s="142">
        <f>IF(O36&lt;=10,O36,"EXCEDE LOS 10 PUNTOS PERMITIDOS")</f>
        <v>9.33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39"/>
      <c r="O41" s="40">
        <f>IF((O23+O28+O33+O38)&lt;=30,(O23+O28+O33+O38),"ERROR EXCEDE LOS 30 PUNTOS")</f>
        <v>23.54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2.25" customHeight="1" thickBot="1" x14ac:dyDescent="0.3">
      <c r="A58" s="293" t="s">
        <v>43</v>
      </c>
      <c r="B58" s="294"/>
      <c r="C58" s="294"/>
      <c r="D58" s="294"/>
      <c r="E58" s="294"/>
      <c r="F58" s="296"/>
      <c r="G58" s="296"/>
      <c r="H58" s="297"/>
      <c r="I58" s="44" t="s">
        <v>44</v>
      </c>
      <c r="J58" s="45" t="s">
        <v>45</v>
      </c>
      <c r="K58" s="153" t="s">
        <v>46</v>
      </c>
      <c r="L58" s="46" t="s">
        <v>47</v>
      </c>
      <c r="M58" s="154"/>
      <c r="N58" s="7"/>
      <c r="O58" s="47" t="s">
        <v>48</v>
      </c>
    </row>
    <row r="59" spans="1:15" ht="38.25" customHeight="1" thickTop="1" thickBot="1" x14ac:dyDescent="0.3">
      <c r="A59" s="48">
        <v>1</v>
      </c>
      <c r="B59" s="298" t="s">
        <v>49</v>
      </c>
      <c r="C59" s="298"/>
      <c r="D59" s="298"/>
      <c r="E59" s="298"/>
      <c r="F59" s="265"/>
      <c r="G59" s="265"/>
      <c r="H59" s="265"/>
      <c r="I59" s="49" t="s">
        <v>50</v>
      </c>
      <c r="J59" s="50">
        <v>2</v>
      </c>
      <c r="K59" s="50">
        <v>2</v>
      </c>
      <c r="L59" s="51">
        <v>1</v>
      </c>
      <c r="M59" s="36"/>
      <c r="N59" s="36"/>
      <c r="O59" s="52">
        <f>J59+K59+L59</f>
        <v>5</v>
      </c>
    </row>
    <row r="60" spans="1:15" ht="38.25" customHeight="1" thickTop="1" thickBot="1" x14ac:dyDescent="0.3">
      <c r="A60" s="53">
        <v>2</v>
      </c>
      <c r="B60" s="266" t="s">
        <v>51</v>
      </c>
      <c r="C60" s="299"/>
      <c r="D60" s="299"/>
      <c r="E60" s="299"/>
      <c r="F60" s="267"/>
      <c r="G60" s="267"/>
      <c r="H60" s="267"/>
      <c r="I60" s="54" t="s">
        <v>50</v>
      </c>
      <c r="J60" s="55">
        <v>2</v>
      </c>
      <c r="K60" s="55">
        <v>2</v>
      </c>
      <c r="L60" s="56">
        <v>1</v>
      </c>
      <c r="M60" s="36"/>
      <c r="N60" s="36"/>
      <c r="O60" s="52">
        <f t="shared" ref="O60:O65" si="0">J60+K60+L60</f>
        <v>5</v>
      </c>
    </row>
    <row r="61" spans="1:15" ht="38.25" customHeight="1" thickTop="1" thickBot="1" x14ac:dyDescent="0.3">
      <c r="A61" s="53">
        <v>3</v>
      </c>
      <c r="B61" s="299" t="s">
        <v>52</v>
      </c>
      <c r="C61" s="299"/>
      <c r="D61" s="299"/>
      <c r="E61" s="299"/>
      <c r="F61" s="267"/>
      <c r="G61" s="267"/>
      <c r="H61" s="267"/>
      <c r="I61" s="54" t="s">
        <v>53</v>
      </c>
      <c r="J61" s="55">
        <v>4</v>
      </c>
      <c r="K61" s="55">
        <v>7</v>
      </c>
      <c r="L61" s="56">
        <v>3</v>
      </c>
      <c r="M61" s="36"/>
      <c r="N61" s="36"/>
      <c r="O61" s="52">
        <f t="shared" si="0"/>
        <v>14</v>
      </c>
    </row>
    <row r="62" spans="1:15" ht="38.25" customHeight="1" thickTop="1" thickBot="1" x14ac:dyDescent="0.3">
      <c r="A62" s="53">
        <v>4</v>
      </c>
      <c r="B62" s="299" t="s">
        <v>54</v>
      </c>
      <c r="C62" s="299"/>
      <c r="D62" s="299"/>
      <c r="E62" s="299"/>
      <c r="F62" s="267"/>
      <c r="G62" s="267"/>
      <c r="H62" s="267"/>
      <c r="I62" s="54" t="s">
        <v>53</v>
      </c>
      <c r="J62" s="55">
        <v>5</v>
      </c>
      <c r="K62" s="55">
        <v>6</v>
      </c>
      <c r="L62" s="56">
        <v>3</v>
      </c>
      <c r="M62" s="36"/>
      <c r="N62" s="36"/>
      <c r="O62" s="52">
        <f t="shared" si="0"/>
        <v>14</v>
      </c>
    </row>
    <row r="63" spans="1:15" ht="38.25" customHeight="1" thickTop="1" thickBot="1" x14ac:dyDescent="0.3">
      <c r="A63" s="53">
        <v>5</v>
      </c>
      <c r="B63" s="299" t="s">
        <v>55</v>
      </c>
      <c r="C63" s="299"/>
      <c r="D63" s="299"/>
      <c r="E63" s="299"/>
      <c r="F63" s="267"/>
      <c r="G63" s="267"/>
      <c r="H63" s="267"/>
      <c r="I63" s="54" t="s">
        <v>53</v>
      </c>
      <c r="J63" s="55">
        <v>3</v>
      </c>
      <c r="K63" s="55">
        <v>6</v>
      </c>
      <c r="L63" s="56">
        <v>2</v>
      </c>
      <c r="M63" s="36"/>
      <c r="N63" s="36"/>
      <c r="O63" s="52">
        <f t="shared" si="0"/>
        <v>11</v>
      </c>
    </row>
    <row r="64" spans="1:15" ht="38.25" customHeight="1" thickTop="1" thickBot="1" x14ac:dyDescent="0.3">
      <c r="A64" s="53">
        <v>6</v>
      </c>
      <c r="B64" s="299" t="s">
        <v>56</v>
      </c>
      <c r="C64" s="299"/>
      <c r="D64" s="299"/>
      <c r="E64" s="299"/>
      <c r="F64" s="267"/>
      <c r="G64" s="267"/>
      <c r="H64" s="267"/>
      <c r="I64" s="54" t="s">
        <v>57</v>
      </c>
      <c r="J64" s="55">
        <v>3</v>
      </c>
      <c r="K64" s="55">
        <v>5</v>
      </c>
      <c r="L64" s="56">
        <v>2</v>
      </c>
      <c r="M64" s="36"/>
      <c r="N64" s="36"/>
      <c r="O64" s="52">
        <f t="shared" si="0"/>
        <v>10</v>
      </c>
    </row>
    <row r="65" spans="1:15" ht="38.25" customHeight="1" thickTop="1" thickBot="1" x14ac:dyDescent="0.3">
      <c r="A65" s="57">
        <v>7</v>
      </c>
      <c r="B65" s="300" t="s">
        <v>58</v>
      </c>
      <c r="C65" s="300"/>
      <c r="D65" s="300"/>
      <c r="E65" s="300"/>
      <c r="F65" s="269"/>
      <c r="G65" s="269"/>
      <c r="H65" s="269"/>
      <c r="I65" s="58" t="s">
        <v>57</v>
      </c>
      <c r="J65" s="59">
        <v>3</v>
      </c>
      <c r="K65" s="59">
        <v>3</v>
      </c>
      <c r="L65" s="60">
        <v>2</v>
      </c>
      <c r="M65" s="36"/>
      <c r="N65" s="36"/>
      <c r="O65" s="52">
        <f t="shared" si="0"/>
        <v>8</v>
      </c>
    </row>
    <row r="66" spans="1:15" ht="16.5" thickBot="1" x14ac:dyDescent="0.3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1">
        <f>SUM(J59:J65)</f>
        <v>22</v>
      </c>
      <c r="K66" s="62">
        <f>SUM(K59:K65)</f>
        <v>31</v>
      </c>
      <c r="L66" s="63">
        <f>SUM(L59:L65)</f>
        <v>14</v>
      </c>
      <c r="M66" s="64"/>
      <c r="N66" s="36"/>
      <c r="O66" s="65">
        <f>SUM(O59:O65)</f>
        <v>67</v>
      </c>
    </row>
    <row r="67" spans="1:15" ht="19.5" thickTop="1" thickBot="1" x14ac:dyDescent="0.3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66"/>
      <c r="O67" s="67">
        <f>O66/3</f>
        <v>22.333333333333332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6" customHeight="1" thickBot="1" x14ac:dyDescent="0.3">
      <c r="A69" s="293" t="s">
        <v>61</v>
      </c>
      <c r="B69" s="294"/>
      <c r="C69" s="294"/>
      <c r="D69" s="294"/>
      <c r="E69" s="294"/>
      <c r="F69" s="294"/>
      <c r="G69" s="294"/>
      <c r="H69" s="295"/>
      <c r="I69" s="68" t="s">
        <v>44</v>
      </c>
      <c r="J69" s="45" t="s">
        <v>45</v>
      </c>
      <c r="K69" s="153" t="s">
        <v>46</v>
      </c>
      <c r="L69" s="46" t="s">
        <v>47</v>
      </c>
      <c r="M69" s="154"/>
      <c r="N69" s="7"/>
      <c r="O69" s="47" t="s">
        <v>48</v>
      </c>
    </row>
    <row r="70" spans="1:15" ht="31.5" customHeight="1" thickTop="1" thickBot="1" x14ac:dyDescent="0.3">
      <c r="A70" s="48">
        <v>1</v>
      </c>
      <c r="B70" s="264" t="s">
        <v>62</v>
      </c>
      <c r="C70" s="264"/>
      <c r="D70" s="264"/>
      <c r="E70" s="264"/>
      <c r="F70" s="265"/>
      <c r="G70" s="265"/>
      <c r="H70" s="265"/>
      <c r="I70" s="69" t="s">
        <v>63</v>
      </c>
      <c r="J70" s="70">
        <v>4</v>
      </c>
      <c r="K70" s="70">
        <v>5</v>
      </c>
      <c r="L70" s="71">
        <v>2</v>
      </c>
      <c r="M70" s="72"/>
      <c r="N70" s="36"/>
      <c r="O70" s="52">
        <f>J70+K70+L70</f>
        <v>11</v>
      </c>
    </row>
    <row r="71" spans="1:15" ht="31.5" customHeight="1" thickTop="1" thickBot="1" x14ac:dyDescent="0.3">
      <c r="A71" s="53">
        <v>2</v>
      </c>
      <c r="B71" s="266" t="s">
        <v>64</v>
      </c>
      <c r="C71" s="266"/>
      <c r="D71" s="266"/>
      <c r="E71" s="266"/>
      <c r="F71" s="267"/>
      <c r="G71" s="267"/>
      <c r="H71" s="267"/>
      <c r="I71" s="73" t="s">
        <v>63</v>
      </c>
      <c r="J71" s="74">
        <v>5</v>
      </c>
      <c r="K71" s="74">
        <v>5</v>
      </c>
      <c r="L71" s="75">
        <v>4.5</v>
      </c>
      <c r="M71" s="72"/>
      <c r="N71" s="36"/>
      <c r="O71" s="52">
        <f>J71+K71+L71</f>
        <v>14.5</v>
      </c>
    </row>
    <row r="72" spans="1:15" ht="31.5" customHeight="1" thickTop="1" thickBot="1" x14ac:dyDescent="0.3">
      <c r="A72" s="57">
        <v>3</v>
      </c>
      <c r="B72" s="268" t="s">
        <v>65</v>
      </c>
      <c r="C72" s="268"/>
      <c r="D72" s="268"/>
      <c r="E72" s="268"/>
      <c r="F72" s="269"/>
      <c r="G72" s="269"/>
      <c r="H72" s="269"/>
      <c r="I72" s="76" t="s">
        <v>63</v>
      </c>
      <c r="J72" s="77">
        <v>4</v>
      </c>
      <c r="K72" s="77">
        <v>5</v>
      </c>
      <c r="L72" s="78">
        <v>3</v>
      </c>
      <c r="M72" s="72"/>
      <c r="N72" s="36"/>
      <c r="O72" s="52">
        <f>J72+K72+L72</f>
        <v>12</v>
      </c>
    </row>
    <row r="73" spans="1:15" ht="16.5" thickTop="1" thickBot="1" x14ac:dyDescent="0.3">
      <c r="A73" s="35"/>
      <c r="B73" s="270" t="s">
        <v>66</v>
      </c>
      <c r="C73" s="271"/>
      <c r="D73" s="271"/>
      <c r="E73" s="271"/>
      <c r="F73" s="271"/>
      <c r="G73" s="271"/>
      <c r="H73" s="271"/>
      <c r="I73" s="272"/>
      <c r="J73" s="79">
        <f>SUM(J70:J72)</f>
        <v>13</v>
      </c>
      <c r="K73" s="79">
        <f>SUM(K70:K72)</f>
        <v>15</v>
      </c>
      <c r="L73" s="80">
        <f>SUM(L70:L72)</f>
        <v>9.5</v>
      </c>
      <c r="M73" s="72"/>
      <c r="N73" s="36"/>
      <c r="O73" s="81">
        <f>SUM(O70:O72)</f>
        <v>37.5</v>
      </c>
    </row>
    <row r="74" spans="1:15" ht="19.5" thickTop="1" thickBot="1" x14ac:dyDescent="0.3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72"/>
      <c r="N74" s="36"/>
      <c r="O74" s="67">
        <f>O73/3</f>
        <v>12.5</v>
      </c>
    </row>
    <row r="75" spans="1:15" ht="19.5" thickTop="1" thickBot="1" x14ac:dyDescent="0.3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72"/>
      <c r="N75" s="36"/>
      <c r="O75" s="155"/>
    </row>
    <row r="76" spans="1:15" ht="32.25" customHeight="1" thickBot="1" x14ac:dyDescent="0.3">
      <c r="A76" s="279" t="s">
        <v>68</v>
      </c>
      <c r="B76" s="280"/>
      <c r="C76" s="280"/>
      <c r="D76" s="280"/>
      <c r="E76" s="280"/>
      <c r="F76" s="280"/>
      <c r="G76" s="280"/>
      <c r="H76" s="281"/>
      <c r="I76" s="82" t="s">
        <v>44</v>
      </c>
      <c r="J76" s="47" t="s">
        <v>45</v>
      </c>
      <c r="K76" s="154"/>
      <c r="L76" s="154"/>
      <c r="M76" s="72"/>
      <c r="N76" s="36"/>
      <c r="O76" s="83" t="s">
        <v>48</v>
      </c>
    </row>
    <row r="77" spans="1:15" ht="30" customHeight="1" thickBot="1" x14ac:dyDescent="0.3">
      <c r="A77" s="84">
        <v>1</v>
      </c>
      <c r="B77" s="282" t="s">
        <v>69</v>
      </c>
      <c r="C77" s="282"/>
      <c r="D77" s="282"/>
      <c r="E77" s="282"/>
      <c r="F77" s="283"/>
      <c r="G77" s="284"/>
      <c r="H77" s="285"/>
      <c r="I77" s="85" t="s">
        <v>63</v>
      </c>
      <c r="J77" s="80">
        <v>4</v>
      </c>
      <c r="K77" s="72"/>
      <c r="L77" s="72"/>
      <c r="M77" s="72"/>
      <c r="N77" s="36"/>
      <c r="O77" s="86">
        <f>J77</f>
        <v>4</v>
      </c>
    </row>
    <row r="78" spans="1:15" ht="30" customHeight="1" thickBot="1" x14ac:dyDescent="0.3">
      <c r="A78" s="53">
        <v>2</v>
      </c>
      <c r="B78" s="266" t="s">
        <v>70</v>
      </c>
      <c r="C78" s="266"/>
      <c r="D78" s="266"/>
      <c r="E78" s="266"/>
      <c r="F78" s="267"/>
      <c r="G78" s="286"/>
      <c r="H78" s="287"/>
      <c r="I78" s="87" t="s">
        <v>63</v>
      </c>
      <c r="J78" s="88">
        <v>5</v>
      </c>
      <c r="K78" s="72"/>
      <c r="L78" s="72"/>
      <c r="M78" s="72"/>
      <c r="N78" s="36"/>
      <c r="O78" s="86">
        <f>J78</f>
        <v>5</v>
      </c>
    </row>
    <row r="79" spans="1:15" ht="30" customHeight="1" thickBot="1" x14ac:dyDescent="0.3">
      <c r="A79" s="57">
        <v>3</v>
      </c>
      <c r="B79" s="268" t="s">
        <v>71</v>
      </c>
      <c r="C79" s="268"/>
      <c r="D79" s="268"/>
      <c r="E79" s="268"/>
      <c r="F79" s="269"/>
      <c r="G79" s="288"/>
      <c r="H79" s="289"/>
      <c r="I79" s="89" t="s">
        <v>63</v>
      </c>
      <c r="J79" s="90">
        <v>5</v>
      </c>
      <c r="K79" s="72"/>
      <c r="L79" s="72"/>
      <c r="M79" s="72"/>
      <c r="N79" s="36"/>
      <c r="O79" s="86">
        <f>J79</f>
        <v>5</v>
      </c>
    </row>
    <row r="80" spans="1:15" ht="16.5" thickBot="1" x14ac:dyDescent="0.3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0">
        <f>SUM(J77:J79)</f>
        <v>14</v>
      </c>
      <c r="K80" s="64"/>
      <c r="L80" s="64"/>
      <c r="M80" s="64"/>
      <c r="N80" s="36"/>
      <c r="O80" s="31"/>
    </row>
    <row r="81" spans="1:15" ht="19.5" thickTop="1" thickBot="1" x14ac:dyDescent="0.3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64"/>
      <c r="N81" s="36"/>
      <c r="O81" s="67">
        <f>SUM(O77:O79)</f>
        <v>14</v>
      </c>
    </row>
    <row r="82" spans="1:15" x14ac:dyDescent="0.25">
      <c r="A82" s="37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38" t="s">
        <v>75</v>
      </c>
      <c r="B86" s="239"/>
      <c r="C86" s="239"/>
      <c r="D86" s="239"/>
      <c r="E86" s="239"/>
      <c r="F86" s="240"/>
      <c r="G86" s="240"/>
      <c r="H86" s="241"/>
      <c r="I86" s="82" t="s">
        <v>44</v>
      </c>
      <c r="J86" s="154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42" t="s">
        <v>76</v>
      </c>
      <c r="C87" s="243"/>
      <c r="D87" s="243"/>
      <c r="E87" s="243"/>
      <c r="F87" s="244"/>
      <c r="G87" s="244"/>
      <c r="H87" s="245"/>
      <c r="I87" s="92" t="s">
        <v>77</v>
      </c>
      <c r="J87" s="93"/>
      <c r="K87" s="42"/>
      <c r="L87" s="42"/>
      <c r="M87" s="42"/>
      <c r="N87" s="36"/>
      <c r="O87" s="94">
        <v>3.6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93"/>
      <c r="M89" s="7"/>
      <c r="N89" s="98"/>
      <c r="O89" s="99">
        <f>O87</f>
        <v>3.6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0"/>
      <c r="M93" s="100"/>
      <c r="N93" s="101"/>
      <c r="O93" s="102">
        <f>O41</f>
        <v>23.54</v>
      </c>
    </row>
    <row r="94" spans="1:15" ht="18" x14ac:dyDescent="0.25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0"/>
      <c r="M94" s="100"/>
      <c r="N94" s="101"/>
      <c r="O94" s="103">
        <f>O67</f>
        <v>22.333333333333332</v>
      </c>
    </row>
    <row r="95" spans="1:15" ht="18" x14ac:dyDescent="0.25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0"/>
      <c r="M95" s="100"/>
      <c r="N95" s="101"/>
      <c r="O95" s="104">
        <f>O74</f>
        <v>12.5</v>
      </c>
    </row>
    <row r="96" spans="1:15" ht="18" x14ac:dyDescent="0.25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0"/>
      <c r="M96" s="100"/>
      <c r="N96" s="101"/>
      <c r="O96" s="105">
        <f>O81</f>
        <v>14</v>
      </c>
    </row>
    <row r="97" spans="1:15" ht="18.75" thickBot="1" x14ac:dyDescent="0.3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0"/>
      <c r="M97" s="100"/>
      <c r="N97" s="101"/>
      <c r="O97" s="105">
        <f>O87</f>
        <v>3.6</v>
      </c>
    </row>
    <row r="98" spans="1:15" ht="24.75" thickTop="1" thickBot="1" x14ac:dyDescent="0.3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06"/>
      <c r="M98" s="107"/>
      <c r="N98" s="108"/>
      <c r="O98" s="109">
        <f>SUM(O93:O97)</f>
        <v>75.973333333333329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RESULTADOS </vt:lpstr>
      <vt:lpstr>VALLEJO SAMUDIO ALVARO ROBERTO</vt:lpstr>
      <vt:lpstr>JOHANA CELY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2015-06-06T02:43:46Z</dcterms:modified>
</cp:coreProperties>
</file>