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9. CIENCIAS HUMANAS Y ARTES\"/>
    </mc:Choice>
  </mc:AlternateContent>
  <workbookProtection workbookPassword="E53A" lockStructure="1"/>
  <bookViews>
    <workbookView xWindow="0" yWindow="0" windowWidth="12810" windowHeight="12435" tabRatio="500" firstSheet="1" activeTab="1"/>
  </bookViews>
  <sheets>
    <sheet name="CHA-P-09-8" sheetId="1" state="hidden" r:id="rId1"/>
    <sheet name="RESULTADOS " sheetId="6" r:id="rId2"/>
    <sheet name="MORENO JURADO CARLOS ALBERTO" sheetId="2" r:id="rId3"/>
    <sheet name="ESPINOSA BONILLA ADRIANA" sheetId="5" r:id="rId4"/>
  </sheets>
  <definedNames>
    <definedName name="_xlnm._FilterDatabase" localSheetId="0" hidden="1">'CHA-P-09-8'!$B$3:$WWA$5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F8" i="6"/>
  <c r="J7" i="6"/>
  <c r="I7" i="6"/>
  <c r="H7" i="6"/>
  <c r="G7" i="6"/>
  <c r="F7" i="6"/>
  <c r="K7" i="6" s="1"/>
  <c r="K8" i="6" l="1"/>
  <c r="K73" i="5"/>
  <c r="O97" i="5" l="1"/>
  <c r="O89" i="5"/>
  <c r="J80" i="5"/>
  <c r="O79" i="5"/>
  <c r="O78" i="5"/>
  <c r="O77" i="5"/>
  <c r="L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73" i="5" l="1"/>
  <c r="O74" i="5" s="1"/>
  <c r="O95" i="5" s="1"/>
  <c r="O66" i="5"/>
  <c r="O67" i="5" s="1"/>
  <c r="O94" i="5" s="1"/>
  <c r="O81" i="5"/>
  <c r="O96" i="5" s="1"/>
  <c r="O41" i="5"/>
  <c r="O93" i="5" s="1"/>
  <c r="O11" i="5"/>
  <c r="O98" i="5" l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5" s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66" i="2" l="1"/>
  <c r="O67" i="2" s="1"/>
  <c r="O94" i="2" s="1"/>
  <c r="O11" i="2"/>
  <c r="O73" i="2"/>
  <c r="O74" i="2" s="1"/>
  <c r="O95" i="2" s="1"/>
  <c r="O93" i="2"/>
  <c r="O98" i="2" l="1"/>
</calcChain>
</file>

<file path=xl/sharedStrings.xml><?xml version="1.0" encoding="utf-8"?>
<sst xmlns="http://schemas.openxmlformats.org/spreadsheetml/2006/main" count="393" uniqueCount="228">
  <si>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</si>
  <si>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</si>
  <si>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</si>
  <si>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</si>
  <si>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</si>
  <si>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</si>
  <si>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</si>
  <si>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</si>
  <si>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</si>
  <si>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</si>
  <si>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</si>
  <si>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</si>
  <si>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</si>
  <si>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</si>
  <si>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</si>
  <si>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</si>
  <si>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</si>
  <si>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</si>
  <si>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</si>
  <si>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</si>
  <si>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</si>
  <si>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</si>
  <si>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</si>
  <si>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</si>
  <si>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</si>
  <si>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</si>
  <si>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</si>
  <si>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</si>
  <si>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</si>
  <si>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</si>
  <si>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</si>
  <si>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</si>
  <si>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</si>
  <si>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</si>
  <si>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</si>
  <si>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</si>
  <si>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</si>
  <si>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</si>
  <si>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</si>
  <si>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</si>
  <si>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</si>
  <si>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</si>
  <si>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</si>
  <si>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</si>
  <si>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</si>
  <si>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</si>
  <si>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</si>
  <si>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</si>
  <si>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</si>
  <si>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</si>
  <si>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</si>
  <si>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</si>
  <si>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</si>
  <si>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</si>
  <si>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</si>
  <si>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</si>
  <si>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</si>
  <si>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</si>
  <si>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</si>
  <si>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</si>
  <si>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</si>
  <si>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</si>
  <si>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</si>
  <si>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</si>
  <si>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</si>
  <si>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</si>
  <si>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</si>
  <si>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</si>
  <si>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</si>
  <si>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</si>
  <si>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</si>
  <si>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</si>
  <si>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</si>
  <si>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</si>
  <si>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</si>
  <si>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</si>
  <si>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</si>
  <si>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</si>
  <si>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</si>
  <si>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</si>
  <si>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</si>
  <si>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</si>
  <si>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</si>
  <si>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</si>
  <si>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</si>
  <si>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</si>
  <si>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</si>
  <si>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</si>
  <si>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</si>
  <si>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</si>
  <si>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</si>
  <si>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</si>
  <si>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</si>
  <si>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</si>
  <si>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</si>
  <si>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</si>
  <si>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</si>
  <si>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</si>
  <si>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</si>
  <si>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</si>
  <si>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</si>
  <si>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</si>
  <si>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PERSONAL </t>
  </si>
  <si>
    <t xml:space="preserve">BOGOTA DC </t>
  </si>
  <si>
    <t xml:space="preserve">CUNDINAMARCA </t>
  </si>
  <si>
    <t xml:space="preserve">BONILLA DIEZ </t>
  </si>
  <si>
    <t>MARCO ANTONIO</t>
  </si>
  <si>
    <t>8067721
3108786304</t>
  </si>
  <si>
    <t>marcobd@hotmail.com</t>
  </si>
  <si>
    <t>CRA 24 NO 22 42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</si>
  <si>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</si>
  <si>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</si>
  <si>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</si>
  <si>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IBAGUE </t>
  </si>
  <si>
    <t>CHA -P -09-8</t>
  </si>
  <si>
    <t xml:space="preserve">ESPINOSA  BONILLA </t>
  </si>
  <si>
    <t>ADRIANA</t>
  </si>
  <si>
    <t>adrianenespinos@yahoo.com</t>
  </si>
  <si>
    <t xml:space="preserve">CALLE 13E NO 50 24 APTO 201 </t>
  </si>
  <si>
    <t xml:space="preserve">CALI </t>
  </si>
  <si>
    <t>VALLE</t>
  </si>
  <si>
    <t>SOCIOLOGA - UNIVERSIDAD DEL VALLE -28-04-1989</t>
  </si>
  <si>
    <t>ESPECIALISTA EN TEORIA Y METODOS DE INVESTIGACION EN SOCIOLOGIA - 19-04-1996</t>
  </si>
  <si>
    <t>MAGISTER EN SOCIOLOGIA - UNIVERSIDAD DEL VALLE -08-06-2011</t>
  </si>
  <si>
    <t xml:space="preserve">DOCTORADO PENDIENTE DE SUSTENTAR TESIS </t>
  </si>
  <si>
    <t>FORERO LONDOÑO</t>
  </si>
  <si>
    <t>OSCAR FERNANDO</t>
  </si>
  <si>
    <t>5359383 
3168894443</t>
  </si>
  <si>
    <t>fernandoforerol@mail.com</t>
  </si>
  <si>
    <t>CRA 2 NO 34 59 IN 7 APTO. 503 PARQUE DE LAS FLORES 111</t>
  </si>
  <si>
    <t xml:space="preserve">CHIA </t>
  </si>
  <si>
    <t>BOGOTA DC</t>
  </si>
  <si>
    <t>SOCIOLOGO UNICERSIDAD NACIONAL DE COLOMBIA - BOGOTA -25-08-2006
LICENCIADO EN CIENCIAS SOCIALES - UNIVERSIDAD PEDAGOGICA NACIONAL - BOGOTA - 17-07-1998</t>
  </si>
  <si>
    <t>MAGISTER EN INVESTIGACION SOCIAL INTERDICIPLINARIA - UNIVERSIDAD DISTRITAL FRANCISCO JOSE DE CALDAS -31-10-2008</t>
  </si>
  <si>
    <t xml:space="preserve">DOCTORADO - SIN GRADUACION </t>
  </si>
  <si>
    <t xml:space="preserve">CASTRO TORRES </t>
  </si>
  <si>
    <t>STEFANI</t>
  </si>
  <si>
    <t>scastanotorres@gmail.com</t>
  </si>
  <si>
    <t xml:space="preserve">CALLE 55 NO 63 128 APTO 301 </t>
  </si>
  <si>
    <t>BELLO</t>
  </si>
  <si>
    <t xml:space="preserve">ANTIOQUIA </t>
  </si>
  <si>
    <t>SOCIOLOGA - UNIVERSIDAD DE ANTIOQUIA - 14-05-2008</t>
  </si>
  <si>
    <t>MASTER EN INVESTIGACION EDUCATIVA - UNIVERSIDAD DE ALICANTE - ESPAÑA - 19-07-2012</t>
  </si>
  <si>
    <t>MEDINA MUÑOZ</t>
  </si>
  <si>
    <t>LINA ROCIO</t>
  </si>
  <si>
    <t>ir.medina 61@uniandes.edu.co</t>
  </si>
  <si>
    <t>CRA 101A NO 152A 74 BLOQUE 10 APTO 219</t>
  </si>
  <si>
    <t>SOCIOLOGA - UNIVERSIDAD NACIONAL DE COLOMBIA - BOGOTA - 12-11-1998</t>
  </si>
  <si>
    <t>MAGISTER EN HISTORIA UNIVERSIDAD NACIONAL DE COLOMBIA - BOGOTA - 22-07-2010</t>
  </si>
  <si>
    <t>PERSONAL</t>
  </si>
  <si>
    <t>2910749*5</t>
  </si>
  <si>
    <t xml:space="preserve">PALACIOS MENA </t>
  </si>
  <si>
    <t>NANCY</t>
  </si>
  <si>
    <t>6634982
3216436803</t>
  </si>
  <si>
    <t>nancypalacios26@hotmail.com</t>
  </si>
  <si>
    <t>CRA 22 NO 72W 05</t>
  </si>
  <si>
    <t>LICENCIADA EN CIENCIAS SOCIALES - UNIVERSIDAD DEL VALLE - 23-05-2003</t>
  </si>
  <si>
    <t>MAGISTER  EN SOCIOLOGIA - UNIVERSIDAD DEL VALLE - 1-11-2008</t>
  </si>
  <si>
    <t>DOCTORADO - SIN SUSTENTAR TESIS</t>
  </si>
  <si>
    <t xml:space="preserve">ORTIZ BERNAL </t>
  </si>
  <si>
    <t xml:space="preserve">JOSE AFRANIO </t>
  </si>
  <si>
    <t>2785025
3124022414</t>
  </si>
  <si>
    <t>afranioortiz@hotmail.com</t>
  </si>
  <si>
    <t>CALLE 38 NO 4I 56 APTO 201 BARRIO MAGISTERIO</t>
  </si>
  <si>
    <t>TOLIMA</t>
  </si>
  <si>
    <t>LICENCIADO ENSOCIOLOGIA - UNIVERSIDAD DE PARIS VIII-VINCENNES - JUNIO--1992</t>
  </si>
  <si>
    <t>MAESTRIA EN SOCIOLOGIA - UNIVERSIDAD DE PARIS VIII-VINCENNES - 22-11-1983</t>
  </si>
  <si>
    <t>DOCTORADO  EN ANTROPOLOGIA EN SOCIEDAD POLITICA - UNIVERSIDAD DE PARIS VIII-VINCENNES - 25-06-1998</t>
  </si>
  <si>
    <t xml:space="preserve">1 LIBRO 
4 COPIAS </t>
  </si>
  <si>
    <t xml:space="preserve">MORENO JURADO </t>
  </si>
  <si>
    <t>CARLOS ALBERTO</t>
  </si>
  <si>
    <t>2643498
3118493679</t>
  </si>
  <si>
    <t>caomorenoj@ut.deu.co</t>
  </si>
  <si>
    <t>CRA 4 G NO 42 40 BARRIO METAIMA 1</t>
  </si>
  <si>
    <t>SOCIOLOGO - UNIVERSIDAD DEL TOLIMA - 26-09-2014</t>
  </si>
  <si>
    <t>MAGISTER  EN INVESTIGACION SOCIAL INTERDICIPLINARIA - UNIVERSIDAD DISTRITAL FRANCISCO JOSE DE CALDAS - BOGOTA -16-04-2010</t>
  </si>
  <si>
    <t xml:space="preserve">FLETSCHER FERNANDEZ </t>
  </si>
  <si>
    <t>ELMA CONSTANZA DEL ROCIO</t>
  </si>
  <si>
    <t>6716398
3193943834</t>
  </si>
  <si>
    <t>ayanabe@gmail.com</t>
  </si>
  <si>
    <t>DIAGONAL 182 NO 20 72 TORRE 2 APTO 401</t>
  </si>
  <si>
    <t>ESPECIALISTA EN GERENCIA EN SALUD OCUPACIONAL - UNIVERSIDAD COLEGIO MAYOR DE CUNDINAMACA - 25-06-1999</t>
  </si>
  <si>
    <t>PROFESIONAL EN TERAPIA OCUPACIONAL - FUNDACION UNIVERSITARIA MANUELA BELTRAN - UMB-0612-1996
SOCIOLOGA - UNIVERSIDAD NACIONAL DE COLOMBIA - 15-09-2005</t>
  </si>
  <si>
    <t>MAGISTER EN ANTROPOLOGIA - UNIVERSIDAD NACIONAL DE COLOMBIA - 8-05-2010</t>
  </si>
  <si>
    <t xml:space="preserve">DOCTORADO  - CANDIDATA </t>
  </si>
  <si>
    <t>12CP934557</t>
  </si>
  <si>
    <t xml:space="preserve">VILLEGAS LOPEZ </t>
  </si>
  <si>
    <t>JAVIER ARQUIMEDES FERNANDO</t>
  </si>
  <si>
    <t>33-6-23142371</t>
  </si>
  <si>
    <t>javiervillegas327@hotmai.com</t>
  </si>
  <si>
    <t>2 RUE POTTIER 93250</t>
  </si>
  <si>
    <t>VILLEMOMBLE</t>
  </si>
  <si>
    <t xml:space="preserve">FRANCIA </t>
  </si>
  <si>
    <t>MAESTRIA EN SOCIOLOGIA - UNIVERSITE DE RENNES II HAUTE BRETAGNE -1809-1997</t>
  </si>
  <si>
    <t>MAGISTER  EN SOCIOLOGIA - UNIVERSITE DE RENNES II HAUTE BRETAGNE -15-09-2000</t>
  </si>
  <si>
    <t>DOCTOR EN SOCIOLOGIA - ECOLE DES HAUTES ETUDES EN SCIENCES SOCIALES- 17-12-2012</t>
  </si>
  <si>
    <t>ELECTRONICO</t>
  </si>
  <si>
    <t>MARTINEZ BARRIOS</t>
  </si>
  <si>
    <t>HERMES EMILIO</t>
  </si>
  <si>
    <t>hermesmartinez19@yahoo.com</t>
  </si>
  <si>
    <t xml:space="preserve">CALLE 13 NO 13 48 BARRIO OBRERO </t>
  </si>
  <si>
    <t>VALLEDUPAR</t>
  </si>
  <si>
    <t>SOCIOLOGO - UNIVERSIDAD POPULAR DEL CESAR - 03-06-2005</t>
  </si>
  <si>
    <t>ESPECIALISTA EN EDUCACION  CON ENFASIS EN EVALUACION EDUCATIVA - UNIVERSIDAD SNATO TOMAS - 19-09-2008</t>
  </si>
  <si>
    <t>MAGISTER EN TERRITORIO , CONFLICTO Y CULTURA -UNIVERSIDAD DEL TOLIMA - 22-02-2013</t>
  </si>
  <si>
    <t xml:space="preserve">DOCTORADO EN LENGUAJE Y CULTURA - ACTUALMENTE ESTUDIANDO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</si>
  <si>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</si>
  <si>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</si>
  <si>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</si>
  <si>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</si>
  <si>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</si>
  <si>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SOCIOLOGÍA CLÁSICA</t>
  </si>
  <si>
    <t>SOCIÓLOGO CON MAESTRÍA O DOCTORADO EN EL ÁREA DE LAS CIENCIAS SOCIALES. CON EXPERIENCIA DOCENTE UNIVERSITARIA EN EL ÁREA DEL CONCURSO.</t>
  </si>
  <si>
    <t>ESPINOSA BONILLA ADRIANA</t>
  </si>
  <si>
    <t>MORENO JURADO CARLOS ALBERTO</t>
  </si>
  <si>
    <t>ECOPETROL 18 MESES: 1,5 PUNTOS, FOSTER PARENTS 15 MESES: 1,25 PUNTOS, INCIVA 6 MESES:0,5 PUNTOS, CONSORCIO SMA-CEI-IP 8 MESES. 0,66 PUNTOS, ONCOERCOSIS-OEPA 1 MES: 0,08 PUNTOS,  COINVESTIGADORA ICESI:   MEDIO TIEMPO 8MESES. 0,33 PUNTOS</t>
  </si>
  <si>
    <t>PROFESORA TIEMPO COMPLETO  UNIVERSIDAD DEL PACIFICO 46 MESES: 3,83 PUNTOS, PROFESORA CATEDRATICA UNIVERSIDAD DEL PACIFICO 224 HORAS. 0,46 PUNTOS, PROFSORA CATEDRATICA  UNIVERSIDAD DEL VALE SEDE PACIFICO 320 HORAS. 0,66 PUNTOS, PROFESORA CATEDRATICA ICESI  560 HORAS :1,16 PUNTOS. SE ASIGNA EL MAXIMO DE PUNTOS</t>
  </si>
  <si>
    <t>ARTICULO REVSIT AINDEXADA A2 UNIVERSITAS HUMANISTICA 2011: 4 PUNTOS, ARTICULO REVISTA INDEXADA A1  SALUD PUBLICA 2011: 4 PUNTOS. A RTICUO REVISTA INDEXADA B CS: 2 PUNTOS, SE ASIGNA  EL MAXIMO DE PUNTOS</t>
  </si>
  <si>
    <t>UNIVERSIDAD NACIONAL 1 AÑO. 1 PUNTO,  HOSPITAL DE USME  3 AÑOS: 3 PUNTOS,  HOSPITAL VISTA HERMOSA.  5 MESES: 0,41 PUNTOS,  CAJA DE COMPENSACION FAMILIAR AMAZONAS 3 MESES: 0,10 PUNTOS</t>
  </si>
  <si>
    <t>PROFESOR CATEDRATICO UNIVERSIDAD DEL TOLIMA 2486 HORAS: 5,17 PUNTOS, SE ASIGNA  EL MAXIMO PUNTAJE</t>
  </si>
  <si>
    <t>ÁREA</t>
  </si>
  <si>
    <t>PRUEBA DE CONOCIMIENTOS</t>
  </si>
  <si>
    <t>PRESENTACIÓN ORAL/ EVALUACION JURADOS AREA (HASTA 15 PUNTOS)</t>
  </si>
  <si>
    <t>TOTAL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</si>
  <si>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</si>
  <si>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VAC/BENÍTEZ/ESTEBAN LARA.</t>
  </si>
  <si>
    <t xml:space="preserve">                                                      LISTADO DE GANADORES AL CÓDIGO DE CONCURSO CHA-P-09-8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</si>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</sst>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0" borderId="49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0" fillId="0" borderId="0" xfId="0" applyFill="1"/>
    <xf numFmtId="49" fontId="7" fillId="0" borderId="44" xfId="4" applyNumberFormat="1" applyFont="1" applyFill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26" fillId="0" borderId="50" xfId="0" applyNumberFormat="1" applyFont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2" xfId="4" applyNumberFormat="1" applyFont="1" applyFill="1" applyBorder="1" applyAlignment="1" applyProtection="1">
      <alignment horizontal="center" vertical="center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0" fontId="35" fillId="5" borderId="1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66677</xdr:rowOff>
    </xdr:from>
    <xdr:to>
      <xdr:col>1</xdr:col>
      <xdr:colOff>790575</xdr:colOff>
      <xdr:row>2</xdr:row>
      <xdr:rowOff>127019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7"/>
          <a:ext cx="1476375" cy="479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obd@hotmail.com" TargetMode="External"/><Relationship Id="rId3" Type="http://schemas.openxmlformats.org/officeDocument/2006/relationships/hyperlink" Target="mailto:scastanotorres@gmail.com" TargetMode="External"/><Relationship Id="rId7" Type="http://schemas.openxmlformats.org/officeDocument/2006/relationships/hyperlink" Target="mailto:ayanabe@gmail.com" TargetMode="External"/><Relationship Id="rId2" Type="http://schemas.openxmlformats.org/officeDocument/2006/relationships/hyperlink" Target="mailto:fernandoforerol@mail.com" TargetMode="External"/><Relationship Id="rId1" Type="http://schemas.openxmlformats.org/officeDocument/2006/relationships/hyperlink" Target="mailto:adrianenespinos@yahoo.com" TargetMode="External"/><Relationship Id="rId6" Type="http://schemas.openxmlformats.org/officeDocument/2006/relationships/hyperlink" Target="mailto:caomorenoj@ut.deu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franioortiz@hotmail.com" TargetMode="External"/><Relationship Id="rId10" Type="http://schemas.openxmlformats.org/officeDocument/2006/relationships/hyperlink" Target="mailto:hermesmartinez19@yahoo.com" TargetMode="External"/><Relationship Id="rId4" Type="http://schemas.openxmlformats.org/officeDocument/2006/relationships/hyperlink" Target="mailto:nancypalacios26@hotmail.com" TargetMode="External"/><Relationship Id="rId9" Type="http://schemas.openxmlformats.org/officeDocument/2006/relationships/hyperlink" Target="mailto:javiervillegas327@hotma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3"/>
  <sheetViews>
    <sheetView topLeftCell="L7" zoomScale="80" zoomScaleNormal="80" workbookViewId="0">
      <selection activeCell="N10" sqref="N10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4.42578125" style="142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9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78" t="s">
        <v>101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C1" s="118">
        <f>COUNTA(C:C)-1</f>
        <v>11</v>
      </c>
    </row>
    <row r="2" spans="1:29" ht="17.25" thickBot="1" x14ac:dyDescent="0.35">
      <c r="A2" s="178" t="s">
        <v>114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85" t="s">
        <v>93</v>
      </c>
      <c r="B3" s="182" t="s">
        <v>91</v>
      </c>
      <c r="C3" s="182" t="s">
        <v>92</v>
      </c>
      <c r="D3" s="182" t="s">
        <v>89</v>
      </c>
      <c r="E3" s="182" t="s">
        <v>90</v>
      </c>
      <c r="F3" s="182" t="s">
        <v>0</v>
      </c>
      <c r="G3" s="182" t="s">
        <v>1</v>
      </c>
      <c r="H3" s="182" t="s">
        <v>2</v>
      </c>
      <c r="I3" s="175" t="s">
        <v>3</v>
      </c>
      <c r="J3" s="175" t="s">
        <v>99</v>
      </c>
      <c r="K3" s="188" t="s">
        <v>4</v>
      </c>
      <c r="L3" s="189"/>
      <c r="M3" s="189"/>
      <c r="N3" s="190"/>
      <c r="O3" s="182" t="s">
        <v>5</v>
      </c>
      <c r="P3" s="182" t="s">
        <v>88</v>
      </c>
      <c r="Q3" s="175" t="s">
        <v>96</v>
      </c>
      <c r="R3" s="175" t="s">
        <v>97</v>
      </c>
      <c r="S3" s="182" t="s">
        <v>6</v>
      </c>
      <c r="T3" s="180" t="s">
        <v>16</v>
      </c>
      <c r="U3" s="180" t="s">
        <v>17</v>
      </c>
      <c r="V3" s="180" t="s">
        <v>18</v>
      </c>
      <c r="W3" s="180" t="s">
        <v>19</v>
      </c>
      <c r="X3" s="180" t="s">
        <v>20</v>
      </c>
      <c r="Y3" s="180" t="s">
        <v>21</v>
      </c>
      <c r="Z3" s="180" t="s">
        <v>22</v>
      </c>
      <c r="AA3" s="175" t="s">
        <v>94</v>
      </c>
    </row>
    <row r="4" spans="1:29" s="1" customFormat="1" ht="15.75" customHeight="1" thickBot="1" x14ac:dyDescent="0.25">
      <c r="A4" s="186"/>
      <c r="B4" s="183"/>
      <c r="C4" s="183"/>
      <c r="D4" s="183"/>
      <c r="E4" s="183"/>
      <c r="F4" s="183"/>
      <c r="G4" s="183"/>
      <c r="H4" s="183"/>
      <c r="I4" s="176"/>
      <c r="J4" s="176"/>
      <c r="K4" s="175" t="s">
        <v>7</v>
      </c>
      <c r="L4" s="119"/>
      <c r="M4" s="119" t="s">
        <v>8</v>
      </c>
      <c r="N4" s="120"/>
      <c r="O4" s="183"/>
      <c r="P4" s="183"/>
      <c r="Q4" s="176"/>
      <c r="R4" s="176"/>
      <c r="S4" s="183"/>
      <c r="T4" s="181"/>
      <c r="U4" s="181"/>
      <c r="V4" s="181"/>
      <c r="W4" s="181"/>
      <c r="X4" s="181"/>
      <c r="Y4" s="181"/>
      <c r="Z4" s="181"/>
      <c r="AA4" s="176"/>
    </row>
    <row r="5" spans="1:29" s="1" customFormat="1" ht="13.5" customHeight="1" thickBot="1" x14ac:dyDescent="0.25">
      <c r="A5" s="187"/>
      <c r="B5" s="184"/>
      <c r="C5" s="184"/>
      <c r="D5" s="184"/>
      <c r="E5" s="184"/>
      <c r="F5" s="184"/>
      <c r="G5" s="184"/>
      <c r="H5" s="184"/>
      <c r="I5" s="177"/>
      <c r="J5" s="177"/>
      <c r="K5" s="177"/>
      <c r="L5" s="120" t="s">
        <v>85</v>
      </c>
      <c r="M5" s="121" t="s">
        <v>86</v>
      </c>
      <c r="N5" s="121" t="s">
        <v>87</v>
      </c>
      <c r="O5" s="184"/>
      <c r="P5" s="184"/>
      <c r="Q5" s="177"/>
      <c r="R5" s="177"/>
      <c r="S5" s="184"/>
      <c r="T5" s="181"/>
      <c r="U5" s="181"/>
      <c r="V5" s="181"/>
      <c r="W5" s="181"/>
      <c r="X5" s="181"/>
      <c r="Y5" s="181"/>
      <c r="Z5" s="181"/>
      <c r="AA5" s="177"/>
    </row>
    <row r="6" spans="1:29" ht="150" customHeight="1" x14ac:dyDescent="0.3">
      <c r="A6" s="122">
        <v>33</v>
      </c>
      <c r="B6" s="123" t="s">
        <v>98</v>
      </c>
      <c r="C6" s="124">
        <v>31915338</v>
      </c>
      <c r="D6" s="124" t="s">
        <v>115</v>
      </c>
      <c r="E6" s="125" t="s">
        <v>116</v>
      </c>
      <c r="F6" s="140">
        <v>923100737</v>
      </c>
      <c r="G6" s="143" t="s">
        <v>117</v>
      </c>
      <c r="H6" s="125" t="s">
        <v>118</v>
      </c>
      <c r="I6" s="140" t="s">
        <v>119</v>
      </c>
      <c r="J6" s="125" t="s">
        <v>120</v>
      </c>
      <c r="K6" s="140" t="s">
        <v>121</v>
      </c>
      <c r="L6" s="140" t="s">
        <v>122</v>
      </c>
      <c r="M6" s="140" t="s">
        <v>123</v>
      </c>
      <c r="N6" s="123" t="s">
        <v>124</v>
      </c>
      <c r="O6" s="125">
        <v>89</v>
      </c>
      <c r="P6" s="123" t="s">
        <v>100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3">
      <c r="A7" s="122"/>
      <c r="B7" s="123" t="s">
        <v>98</v>
      </c>
      <c r="C7" s="124">
        <v>79863288</v>
      </c>
      <c r="D7" s="144" t="s">
        <v>125</v>
      </c>
      <c r="E7" s="140" t="s">
        <v>126</v>
      </c>
      <c r="F7" s="140" t="s">
        <v>127</v>
      </c>
      <c r="G7" s="143" t="s">
        <v>128</v>
      </c>
      <c r="H7" s="140" t="s">
        <v>129</v>
      </c>
      <c r="I7" s="140" t="s">
        <v>130</v>
      </c>
      <c r="J7" s="125" t="s">
        <v>131</v>
      </c>
      <c r="K7" s="140" t="s">
        <v>132</v>
      </c>
      <c r="L7" s="123"/>
      <c r="M7" s="140" t="s">
        <v>133</v>
      </c>
      <c r="N7" s="123" t="s">
        <v>134</v>
      </c>
      <c r="O7" s="125">
        <v>94</v>
      </c>
      <c r="P7" s="123" t="s">
        <v>100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3">
      <c r="A8" s="122"/>
      <c r="B8" s="123" t="s">
        <v>98</v>
      </c>
      <c r="C8" s="124">
        <v>1020395774</v>
      </c>
      <c r="D8" s="124" t="s">
        <v>135</v>
      </c>
      <c r="E8" s="125" t="s">
        <v>136</v>
      </c>
      <c r="F8" s="140">
        <v>4663485</v>
      </c>
      <c r="G8" s="143" t="s">
        <v>137</v>
      </c>
      <c r="H8" s="140" t="s">
        <v>138</v>
      </c>
      <c r="I8" s="140" t="s">
        <v>139</v>
      </c>
      <c r="J8" s="125" t="s">
        <v>140</v>
      </c>
      <c r="K8" s="140" t="s">
        <v>141</v>
      </c>
      <c r="L8" s="123"/>
      <c r="M8" s="140" t="s">
        <v>142</v>
      </c>
      <c r="N8" s="123"/>
      <c r="O8" s="123">
        <v>56</v>
      </c>
      <c r="P8" s="123" t="s">
        <v>100</v>
      </c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3">
      <c r="A9" s="122"/>
      <c r="B9" s="123" t="s">
        <v>98</v>
      </c>
      <c r="C9" s="124">
        <v>52075528</v>
      </c>
      <c r="D9" s="124" t="s">
        <v>143</v>
      </c>
      <c r="E9" s="146" t="s">
        <v>144</v>
      </c>
      <c r="F9" s="140">
        <v>3118722826</v>
      </c>
      <c r="G9" s="143" t="s">
        <v>145</v>
      </c>
      <c r="H9" s="140" t="s">
        <v>146</v>
      </c>
      <c r="I9" s="140" t="s">
        <v>103</v>
      </c>
      <c r="J9" s="125" t="s">
        <v>104</v>
      </c>
      <c r="K9" s="140" t="s">
        <v>147</v>
      </c>
      <c r="L9" s="140"/>
      <c r="M9" s="140" t="s">
        <v>148</v>
      </c>
      <c r="N9" s="123"/>
      <c r="O9" s="125">
        <v>59</v>
      </c>
      <c r="P9" s="123" t="s">
        <v>149</v>
      </c>
      <c r="Q9" s="145">
        <v>1</v>
      </c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3">
      <c r="A10" s="122"/>
      <c r="B10" s="123" t="s">
        <v>98</v>
      </c>
      <c r="C10" s="124" t="s">
        <v>150</v>
      </c>
      <c r="D10" s="124" t="s">
        <v>151</v>
      </c>
      <c r="E10" s="125" t="s">
        <v>152</v>
      </c>
      <c r="F10" s="140" t="s">
        <v>153</v>
      </c>
      <c r="G10" s="143" t="s">
        <v>154</v>
      </c>
      <c r="H10" s="125" t="s">
        <v>155</v>
      </c>
      <c r="I10" s="140" t="s">
        <v>119</v>
      </c>
      <c r="J10" s="125" t="s">
        <v>120</v>
      </c>
      <c r="K10" s="140" t="s">
        <v>156</v>
      </c>
      <c r="L10" s="123"/>
      <c r="M10" s="140" t="s">
        <v>157</v>
      </c>
      <c r="N10" s="123" t="s">
        <v>158</v>
      </c>
      <c r="O10" s="125">
        <v>212</v>
      </c>
      <c r="P10" s="123" t="s">
        <v>149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3">
      <c r="A11" s="122"/>
      <c r="B11" s="123" t="s">
        <v>98</v>
      </c>
      <c r="C11" s="124">
        <v>19301014</v>
      </c>
      <c r="D11" s="124" t="s">
        <v>159</v>
      </c>
      <c r="E11" s="125" t="s">
        <v>160</v>
      </c>
      <c r="F11" s="140" t="s">
        <v>161</v>
      </c>
      <c r="G11" s="143" t="s">
        <v>162</v>
      </c>
      <c r="H11" s="140" t="s">
        <v>163</v>
      </c>
      <c r="I11" s="140" t="s">
        <v>113</v>
      </c>
      <c r="J11" s="125" t="s">
        <v>164</v>
      </c>
      <c r="K11" s="140" t="s">
        <v>165</v>
      </c>
      <c r="L11" s="140"/>
      <c r="M11" s="140" t="s">
        <v>166</v>
      </c>
      <c r="N11" s="140" t="s">
        <v>167</v>
      </c>
      <c r="O11" s="125">
        <v>36</v>
      </c>
      <c r="P11" s="123" t="s">
        <v>149</v>
      </c>
      <c r="Q11" s="147" t="s">
        <v>168</v>
      </c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3">
      <c r="A12" s="122"/>
      <c r="B12" s="123" t="s">
        <v>98</v>
      </c>
      <c r="C12" s="124">
        <v>80028353</v>
      </c>
      <c r="D12" s="124" t="s">
        <v>169</v>
      </c>
      <c r="E12" s="125" t="s">
        <v>170</v>
      </c>
      <c r="F12" s="140" t="s">
        <v>171</v>
      </c>
      <c r="G12" s="143" t="s">
        <v>172</v>
      </c>
      <c r="H12" s="140" t="s">
        <v>173</v>
      </c>
      <c r="I12" s="140" t="s">
        <v>113</v>
      </c>
      <c r="J12" s="125" t="s">
        <v>164</v>
      </c>
      <c r="K12" s="140" t="s">
        <v>174</v>
      </c>
      <c r="L12" s="123"/>
      <c r="M12" s="140" t="s">
        <v>175</v>
      </c>
      <c r="N12" s="140"/>
      <c r="O12" s="140">
        <v>44</v>
      </c>
      <c r="P12" s="123" t="s">
        <v>149</v>
      </c>
      <c r="Q12" s="126"/>
      <c r="R12" s="126"/>
      <c r="S12" s="126"/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3">
      <c r="A13" s="122"/>
      <c r="B13" s="123" t="s">
        <v>98</v>
      </c>
      <c r="C13" s="124">
        <v>52261831</v>
      </c>
      <c r="D13" s="124" t="s">
        <v>176</v>
      </c>
      <c r="E13" s="125" t="s">
        <v>177</v>
      </c>
      <c r="F13" s="140" t="s">
        <v>178</v>
      </c>
      <c r="G13" s="143" t="s">
        <v>179</v>
      </c>
      <c r="H13" s="140" t="s">
        <v>180</v>
      </c>
      <c r="I13" s="140" t="s">
        <v>103</v>
      </c>
      <c r="J13" s="125" t="s">
        <v>104</v>
      </c>
      <c r="K13" s="140" t="s">
        <v>182</v>
      </c>
      <c r="L13" s="140" t="s">
        <v>181</v>
      </c>
      <c r="M13" s="140" t="s">
        <v>183</v>
      </c>
      <c r="N13" s="140" t="s">
        <v>184</v>
      </c>
      <c r="O13" s="123">
        <v>100</v>
      </c>
      <c r="P13" s="123" t="s">
        <v>100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3">
      <c r="A14" s="122">
        <v>33</v>
      </c>
      <c r="B14" s="123" t="s">
        <v>98</v>
      </c>
      <c r="C14" s="124">
        <v>74180988</v>
      </c>
      <c r="D14" s="124" t="s">
        <v>105</v>
      </c>
      <c r="E14" s="125" t="s">
        <v>106</v>
      </c>
      <c r="F14" s="140" t="s">
        <v>107</v>
      </c>
      <c r="G14" s="143" t="s">
        <v>108</v>
      </c>
      <c r="H14" s="125" t="s">
        <v>109</v>
      </c>
      <c r="I14" s="140" t="s">
        <v>103</v>
      </c>
      <c r="J14" s="125" t="s">
        <v>104</v>
      </c>
      <c r="K14" s="140" t="s">
        <v>110</v>
      </c>
      <c r="L14" s="140" t="s">
        <v>111</v>
      </c>
      <c r="M14" s="140" t="s">
        <v>112</v>
      </c>
      <c r="N14" s="123"/>
      <c r="O14" s="125">
        <v>17</v>
      </c>
      <c r="P14" s="123" t="s">
        <v>102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3">
      <c r="A15" s="122"/>
      <c r="B15" s="123" t="s">
        <v>98</v>
      </c>
      <c r="C15" s="124" t="s">
        <v>185</v>
      </c>
      <c r="D15" s="124" t="s">
        <v>186</v>
      </c>
      <c r="E15" s="140" t="s">
        <v>187</v>
      </c>
      <c r="F15" s="125" t="s">
        <v>188</v>
      </c>
      <c r="G15" s="143" t="s">
        <v>189</v>
      </c>
      <c r="H15" s="125" t="s">
        <v>190</v>
      </c>
      <c r="I15" s="140" t="s">
        <v>191</v>
      </c>
      <c r="J15" s="125" t="s">
        <v>192</v>
      </c>
      <c r="K15" s="140" t="s">
        <v>193</v>
      </c>
      <c r="L15" s="140" t="s">
        <v>194</v>
      </c>
      <c r="M15" s="140" t="s">
        <v>195</v>
      </c>
      <c r="N15" s="123"/>
      <c r="O15" s="123"/>
      <c r="P15" s="123" t="s">
        <v>196</v>
      </c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3">
      <c r="A16" s="122"/>
      <c r="B16" s="123" t="s">
        <v>98</v>
      </c>
      <c r="C16" s="124">
        <v>15170802</v>
      </c>
      <c r="D16" s="124" t="s">
        <v>197</v>
      </c>
      <c r="E16" s="125" t="s">
        <v>198</v>
      </c>
      <c r="F16" s="125">
        <v>3004772562</v>
      </c>
      <c r="G16" s="143" t="s">
        <v>199</v>
      </c>
      <c r="H16" s="140" t="s">
        <v>200</v>
      </c>
      <c r="I16" s="140" t="s">
        <v>201</v>
      </c>
      <c r="J16" s="125"/>
      <c r="K16" s="140" t="s">
        <v>202</v>
      </c>
      <c r="L16" s="140" t="s">
        <v>203</v>
      </c>
      <c r="M16" s="140" t="s">
        <v>204</v>
      </c>
      <c r="N16" s="140" t="s">
        <v>205</v>
      </c>
      <c r="O16" s="123">
        <v>200</v>
      </c>
      <c r="P16" s="123" t="s">
        <v>100</v>
      </c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3">
      <c r="A17" s="122"/>
      <c r="B17" s="123"/>
      <c r="C17" s="124"/>
      <c r="D17" s="124"/>
      <c r="E17" s="125"/>
      <c r="F17" s="125"/>
      <c r="G17" s="125"/>
      <c r="H17" s="125"/>
      <c r="I17" s="140"/>
      <c r="J17" s="125"/>
      <c r="K17" s="123"/>
      <c r="L17" s="123"/>
      <c r="M17" s="123"/>
      <c r="N17" s="123"/>
      <c r="O17" s="123"/>
      <c r="P17" s="123"/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3">
      <c r="A18" s="122"/>
      <c r="B18" s="123"/>
      <c r="C18" s="124"/>
      <c r="D18" s="124"/>
      <c r="E18" s="125"/>
      <c r="F18" s="125"/>
      <c r="G18" s="125"/>
      <c r="H18" s="125"/>
      <c r="I18" s="140"/>
      <c r="J18" s="125"/>
      <c r="K18" s="123"/>
      <c r="L18" s="123"/>
      <c r="M18" s="123"/>
      <c r="N18" s="123"/>
      <c r="O18" s="123"/>
      <c r="P18" s="123"/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3">
      <c r="A19" s="122"/>
      <c r="B19" s="123"/>
      <c r="C19" s="124"/>
      <c r="D19" s="124"/>
      <c r="E19" s="125"/>
      <c r="F19" s="125"/>
      <c r="G19" s="125"/>
      <c r="H19" s="125"/>
      <c r="I19" s="140"/>
      <c r="J19" s="125"/>
      <c r="K19" s="123"/>
      <c r="L19" s="123"/>
      <c r="M19" s="123"/>
      <c r="N19" s="123"/>
      <c r="O19" s="123"/>
      <c r="P19" s="123"/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3">
      <c r="A20" s="122">
        <v>47</v>
      </c>
      <c r="B20" s="123"/>
      <c r="C20" s="124"/>
      <c r="D20" s="124"/>
      <c r="E20" s="125"/>
      <c r="F20" s="125"/>
      <c r="G20" s="125"/>
      <c r="H20" s="125"/>
      <c r="I20" s="140"/>
      <c r="J20" s="125"/>
      <c r="K20" s="123"/>
      <c r="L20" s="123"/>
      <c r="M20" s="123"/>
      <c r="N20" s="123"/>
      <c r="O20" s="123"/>
      <c r="P20" s="123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57.75" customHeight="1" x14ac:dyDescent="0.3">
      <c r="A21" s="122">
        <v>48</v>
      </c>
      <c r="B21" s="123"/>
      <c r="C21" s="124"/>
      <c r="D21" s="124"/>
      <c r="E21" s="125"/>
      <c r="F21" s="125"/>
      <c r="G21" s="125"/>
      <c r="H21" s="125"/>
      <c r="I21" s="140"/>
      <c r="J21" s="125"/>
      <c r="K21" s="123"/>
      <c r="L21" s="123"/>
      <c r="M21" s="123"/>
      <c r="N21" s="123"/>
      <c r="O21" s="123"/>
      <c r="P21" s="123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57.75" customHeight="1" x14ac:dyDescent="0.3">
      <c r="A22" s="122">
        <v>49</v>
      </c>
      <c r="B22" s="123"/>
      <c r="C22" s="124"/>
      <c r="D22" s="124"/>
      <c r="E22" s="125"/>
      <c r="F22" s="125"/>
      <c r="G22" s="125"/>
      <c r="H22" s="125"/>
      <c r="I22" s="140"/>
      <c r="J22" s="125"/>
      <c r="K22" s="123"/>
      <c r="L22" s="123"/>
      <c r="M22" s="123"/>
      <c r="N22" s="123"/>
      <c r="O22" s="123"/>
      <c r="P22" s="123"/>
      <c r="Q22" s="126"/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17.25" thickBot="1" x14ac:dyDescent="0.35">
      <c r="A23" s="129">
        <v>50</v>
      </c>
      <c r="B23" s="130"/>
      <c r="C23" s="131"/>
      <c r="D23" s="131"/>
      <c r="E23" s="132"/>
      <c r="F23" s="132"/>
      <c r="G23" s="132"/>
      <c r="H23" s="132"/>
      <c r="I23" s="141"/>
      <c r="J23" s="132"/>
      <c r="K23" s="130"/>
      <c r="L23" s="130"/>
      <c r="M23" s="130"/>
      <c r="N23" s="130"/>
      <c r="O23" s="130"/>
      <c r="P23" s="130"/>
      <c r="Q23" s="133"/>
      <c r="R23" s="133"/>
      <c r="S23" s="133"/>
      <c r="T23" s="134"/>
      <c r="U23" s="130"/>
      <c r="V23" s="130"/>
      <c r="W23" s="130"/>
      <c r="X23" s="130"/>
      <c r="Y23" s="130"/>
      <c r="Z23" s="130"/>
      <c r="AA23" s="135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abSelected="1" workbookViewId="0">
      <selection activeCell="B8" sqref="B8"/>
    </sheetView>
  </sheetViews>
  <sheetFormatPr baseColWidth="10" defaultRowHeight="15" x14ac:dyDescent="0.25"/>
  <cols>
    <col min="2" max="2" width="31.42578125" customWidth="1"/>
    <col min="3" max="3" width="20.85546875" customWidth="1"/>
    <col min="4" max="4" width="20.28515625" customWidth="1"/>
    <col min="5" max="5" width="28.28515625" customWidth="1"/>
    <col min="6" max="6" width="18.42578125" customWidth="1"/>
    <col min="7" max="7" width="17.7109375" customWidth="1"/>
    <col min="8" max="8" width="17" customWidth="1"/>
    <col min="9" max="9" width="18.28515625" customWidth="1"/>
    <col min="10" max="10" width="16.140625" customWidth="1"/>
    <col min="11" max="11" width="18.28515625" customWidth="1"/>
    <col min="12" max="12" width="34.7109375" customWidth="1"/>
  </cols>
  <sheetData>
    <row r="1" spans="1:12" ht="18" x14ac:dyDescent="0.25">
      <c r="A1" s="198" t="s">
        <v>206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x14ac:dyDescent="0.25">
      <c r="A2" s="199" t="s">
        <v>226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.75" thickBot="1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166" customFormat="1" ht="57" customHeight="1" thickBot="1" x14ac:dyDescent="0.3">
      <c r="A4" s="207" t="s">
        <v>227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9"/>
    </row>
    <row r="5" spans="1:12" ht="16.5" thickBot="1" x14ac:dyDescent="0.3">
      <c r="A5" s="200" t="s">
        <v>207</v>
      </c>
      <c r="B5" s="200" t="s">
        <v>208</v>
      </c>
      <c r="C5" s="200" t="s">
        <v>209</v>
      </c>
      <c r="D5" s="200" t="s">
        <v>220</v>
      </c>
      <c r="E5" s="200" t="s">
        <v>210</v>
      </c>
      <c r="F5" s="202" t="s">
        <v>23</v>
      </c>
      <c r="G5" s="204" t="s">
        <v>221</v>
      </c>
      <c r="H5" s="205"/>
      <c r="I5" s="205"/>
      <c r="J5" s="205"/>
      <c r="K5" s="205"/>
      <c r="L5" s="206"/>
    </row>
    <row r="6" spans="1:12" ht="45.75" thickBot="1" x14ac:dyDescent="0.3">
      <c r="A6" s="201"/>
      <c r="B6" s="201"/>
      <c r="C6" s="201"/>
      <c r="D6" s="201"/>
      <c r="E6" s="201"/>
      <c r="F6" s="203"/>
      <c r="G6" s="162" t="s">
        <v>43</v>
      </c>
      <c r="H6" s="162" t="s">
        <v>222</v>
      </c>
      <c r="I6" s="162" t="s">
        <v>68</v>
      </c>
      <c r="J6" s="162" t="s">
        <v>74</v>
      </c>
      <c r="K6" s="163" t="s">
        <v>223</v>
      </c>
      <c r="L6" s="164" t="s">
        <v>6</v>
      </c>
    </row>
    <row r="7" spans="1:12" ht="107.25" customHeight="1" x14ac:dyDescent="0.25">
      <c r="A7" s="148">
        <v>1</v>
      </c>
      <c r="B7" s="167" t="s">
        <v>214</v>
      </c>
      <c r="C7" s="191" t="s">
        <v>101</v>
      </c>
      <c r="D7" s="193" t="s">
        <v>211</v>
      </c>
      <c r="E7" s="195" t="s">
        <v>212</v>
      </c>
      <c r="F7" s="149">
        <f>'MORENO JURADO CARLOS ALBERTO'!O93</f>
        <v>16.61</v>
      </c>
      <c r="G7" s="149">
        <f>'MORENO JURADO CARLOS ALBERTO'!O94</f>
        <v>18.666666666666668</v>
      </c>
      <c r="H7" s="168">
        <f>'MORENO JURADO CARLOS ALBERTO'!O95</f>
        <v>8</v>
      </c>
      <c r="I7" s="168">
        <f>'MORENO JURADO CARLOS ALBERTO'!O96</f>
        <v>12</v>
      </c>
      <c r="J7" s="168">
        <f>'MORENO JURADO CARLOS ALBERTO'!O97</f>
        <v>1.9</v>
      </c>
      <c r="K7" s="169">
        <f>SUM(F7:J7)</f>
        <v>57.176666666666669</v>
      </c>
      <c r="L7" s="170" t="s">
        <v>224</v>
      </c>
    </row>
    <row r="8" spans="1:12" ht="107.25" customHeight="1" thickBot="1" x14ac:dyDescent="0.3">
      <c r="A8" s="159">
        <v>2</v>
      </c>
      <c r="B8" s="171" t="s">
        <v>213</v>
      </c>
      <c r="C8" s="192"/>
      <c r="D8" s="194"/>
      <c r="E8" s="196"/>
      <c r="F8" s="160">
        <f>'ESPINOSA BONILLA ADRIANA'!O93</f>
        <v>27.32</v>
      </c>
      <c r="G8" s="160">
        <f>'ESPINOSA BONILLA ADRIANA'!O94</f>
        <v>5.7333333333333334</v>
      </c>
      <c r="H8" s="172">
        <f>'ESPINOSA BONILLA ADRIANA'!O95</f>
        <v>2.4500000000000002</v>
      </c>
      <c r="I8" s="172">
        <f>'ESPINOSA BONILLA ADRIANA'!O96</f>
        <v>14</v>
      </c>
      <c r="J8" s="172">
        <f>'ESPINOSA BONILLA ADRIANA'!O97</f>
        <v>3.3</v>
      </c>
      <c r="K8" s="173">
        <f>SUM(F8:J8)</f>
        <v>52.803333333333335</v>
      </c>
      <c r="L8" s="174" t="s">
        <v>224</v>
      </c>
    </row>
    <row r="9" spans="1:12" x14ac:dyDescent="0.25">
      <c r="A9" s="197" t="s">
        <v>225</v>
      </c>
      <c r="B9" s="197"/>
      <c r="C9" s="197"/>
      <c r="G9" s="161"/>
      <c r="H9" s="161"/>
      <c r="I9" s="161"/>
      <c r="J9" s="161"/>
      <c r="K9" s="161"/>
    </row>
  </sheetData>
  <sheetProtection password="E53A" sheet="1" objects="1" scenarios="1"/>
  <mergeCells count="14">
    <mergeCell ref="C7:C8"/>
    <mergeCell ref="D7:D8"/>
    <mergeCell ref="E7:E8"/>
    <mergeCell ref="A9:C9"/>
    <mergeCell ref="A1:L1"/>
    <mergeCell ref="A2:L2"/>
    <mergeCell ref="A5:A6"/>
    <mergeCell ref="B5:B6"/>
    <mergeCell ref="C5:C6"/>
    <mergeCell ref="D5:D6"/>
    <mergeCell ref="E5:E6"/>
    <mergeCell ref="F5:F6"/>
    <mergeCell ref="G5:L5"/>
    <mergeCell ref="A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J79" sqref="J79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42578125" style="5"/>
    <col min="9" max="9" width="13.42578125" style="5" customWidth="1"/>
    <col min="10" max="10" width="13.28515625" style="5" customWidth="1"/>
    <col min="11" max="12" width="12.42578125" style="5" customWidth="1"/>
    <col min="13" max="13" width="5.85546875" style="5" customWidth="1"/>
    <col min="14" max="14" width="5.5703125" style="5" customWidth="1"/>
    <col min="15" max="15" width="14.5703125" style="5" customWidth="1"/>
    <col min="16" max="16" width="11.42578125" style="5"/>
    <col min="17" max="17" width="11.85546875" style="5" bestFit="1" customWidth="1"/>
    <col min="18" max="257" width="11.42578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42578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42578125" style="5"/>
    <col min="270" max="270" width="5.5703125" style="5" customWidth="1"/>
    <col min="271" max="271" width="14.140625" style="5" customWidth="1"/>
    <col min="272" max="513" width="11.42578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42578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42578125" style="5"/>
    <col min="526" max="526" width="5.5703125" style="5" customWidth="1"/>
    <col min="527" max="527" width="14.140625" style="5" customWidth="1"/>
    <col min="528" max="769" width="11.42578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42578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42578125" style="5"/>
    <col min="782" max="782" width="5.5703125" style="5" customWidth="1"/>
    <col min="783" max="783" width="14.140625" style="5" customWidth="1"/>
    <col min="784" max="1025" width="11.42578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42578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42578125" style="5"/>
    <col min="1038" max="1038" width="5.5703125" style="5" customWidth="1"/>
    <col min="1039" max="1039" width="14.140625" style="5" customWidth="1"/>
    <col min="1040" max="1281" width="11.42578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42578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42578125" style="5"/>
    <col min="1294" max="1294" width="5.5703125" style="5" customWidth="1"/>
    <col min="1295" max="1295" width="14.140625" style="5" customWidth="1"/>
    <col min="1296" max="1537" width="11.42578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42578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42578125" style="5"/>
    <col min="1550" max="1550" width="5.5703125" style="5" customWidth="1"/>
    <col min="1551" max="1551" width="14.140625" style="5" customWidth="1"/>
    <col min="1552" max="1793" width="11.42578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42578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42578125" style="5"/>
    <col min="1806" max="1806" width="5.5703125" style="5" customWidth="1"/>
    <col min="1807" max="1807" width="14.140625" style="5" customWidth="1"/>
    <col min="1808" max="2049" width="11.42578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42578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42578125" style="5"/>
    <col min="2062" max="2062" width="5.5703125" style="5" customWidth="1"/>
    <col min="2063" max="2063" width="14.140625" style="5" customWidth="1"/>
    <col min="2064" max="2305" width="11.42578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42578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42578125" style="5"/>
    <col min="2318" max="2318" width="5.5703125" style="5" customWidth="1"/>
    <col min="2319" max="2319" width="14.140625" style="5" customWidth="1"/>
    <col min="2320" max="2561" width="11.42578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42578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42578125" style="5"/>
    <col min="2574" max="2574" width="5.5703125" style="5" customWidth="1"/>
    <col min="2575" max="2575" width="14.140625" style="5" customWidth="1"/>
    <col min="2576" max="2817" width="11.42578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42578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42578125" style="5"/>
    <col min="2830" max="2830" width="5.5703125" style="5" customWidth="1"/>
    <col min="2831" max="2831" width="14.140625" style="5" customWidth="1"/>
    <col min="2832" max="3073" width="11.42578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42578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42578125" style="5"/>
    <col min="3086" max="3086" width="5.5703125" style="5" customWidth="1"/>
    <col min="3087" max="3087" width="14.140625" style="5" customWidth="1"/>
    <col min="3088" max="3329" width="11.42578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42578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42578125" style="5"/>
    <col min="3342" max="3342" width="5.5703125" style="5" customWidth="1"/>
    <col min="3343" max="3343" width="14.140625" style="5" customWidth="1"/>
    <col min="3344" max="3585" width="11.42578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42578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42578125" style="5"/>
    <col min="3598" max="3598" width="5.5703125" style="5" customWidth="1"/>
    <col min="3599" max="3599" width="14.140625" style="5" customWidth="1"/>
    <col min="3600" max="3841" width="11.42578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42578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42578125" style="5"/>
    <col min="3854" max="3854" width="5.5703125" style="5" customWidth="1"/>
    <col min="3855" max="3855" width="14.140625" style="5" customWidth="1"/>
    <col min="3856" max="4097" width="11.42578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42578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42578125" style="5"/>
    <col min="4110" max="4110" width="5.5703125" style="5" customWidth="1"/>
    <col min="4111" max="4111" width="14.140625" style="5" customWidth="1"/>
    <col min="4112" max="4353" width="11.42578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42578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42578125" style="5"/>
    <col min="4366" max="4366" width="5.5703125" style="5" customWidth="1"/>
    <col min="4367" max="4367" width="14.140625" style="5" customWidth="1"/>
    <col min="4368" max="4609" width="11.42578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42578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42578125" style="5"/>
    <col min="4622" max="4622" width="5.5703125" style="5" customWidth="1"/>
    <col min="4623" max="4623" width="14.140625" style="5" customWidth="1"/>
    <col min="4624" max="4865" width="11.42578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42578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42578125" style="5"/>
    <col min="4878" max="4878" width="5.5703125" style="5" customWidth="1"/>
    <col min="4879" max="4879" width="14.140625" style="5" customWidth="1"/>
    <col min="4880" max="5121" width="11.42578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42578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42578125" style="5"/>
    <col min="5134" max="5134" width="5.5703125" style="5" customWidth="1"/>
    <col min="5135" max="5135" width="14.140625" style="5" customWidth="1"/>
    <col min="5136" max="5377" width="11.42578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42578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42578125" style="5"/>
    <col min="5390" max="5390" width="5.5703125" style="5" customWidth="1"/>
    <col min="5391" max="5391" width="14.140625" style="5" customWidth="1"/>
    <col min="5392" max="5633" width="11.42578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42578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42578125" style="5"/>
    <col min="5646" max="5646" width="5.5703125" style="5" customWidth="1"/>
    <col min="5647" max="5647" width="14.140625" style="5" customWidth="1"/>
    <col min="5648" max="5889" width="11.42578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42578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42578125" style="5"/>
    <col min="5902" max="5902" width="5.5703125" style="5" customWidth="1"/>
    <col min="5903" max="5903" width="14.140625" style="5" customWidth="1"/>
    <col min="5904" max="6145" width="11.42578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42578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42578125" style="5"/>
    <col min="6158" max="6158" width="5.5703125" style="5" customWidth="1"/>
    <col min="6159" max="6159" width="14.140625" style="5" customWidth="1"/>
    <col min="6160" max="6401" width="11.42578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42578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42578125" style="5"/>
    <col min="6414" max="6414" width="5.5703125" style="5" customWidth="1"/>
    <col min="6415" max="6415" width="14.140625" style="5" customWidth="1"/>
    <col min="6416" max="6657" width="11.42578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42578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42578125" style="5"/>
    <col min="6670" max="6670" width="5.5703125" style="5" customWidth="1"/>
    <col min="6671" max="6671" width="14.140625" style="5" customWidth="1"/>
    <col min="6672" max="6913" width="11.42578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42578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42578125" style="5"/>
    <col min="6926" max="6926" width="5.5703125" style="5" customWidth="1"/>
    <col min="6927" max="6927" width="14.140625" style="5" customWidth="1"/>
    <col min="6928" max="7169" width="11.42578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42578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42578125" style="5"/>
    <col min="7182" max="7182" width="5.5703125" style="5" customWidth="1"/>
    <col min="7183" max="7183" width="14.140625" style="5" customWidth="1"/>
    <col min="7184" max="7425" width="11.42578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42578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42578125" style="5"/>
    <col min="7438" max="7438" width="5.5703125" style="5" customWidth="1"/>
    <col min="7439" max="7439" width="14.140625" style="5" customWidth="1"/>
    <col min="7440" max="7681" width="11.42578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42578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42578125" style="5"/>
    <col min="7694" max="7694" width="5.5703125" style="5" customWidth="1"/>
    <col min="7695" max="7695" width="14.140625" style="5" customWidth="1"/>
    <col min="7696" max="7937" width="11.42578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42578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42578125" style="5"/>
    <col min="7950" max="7950" width="5.5703125" style="5" customWidth="1"/>
    <col min="7951" max="7951" width="14.140625" style="5" customWidth="1"/>
    <col min="7952" max="8193" width="11.42578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42578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42578125" style="5"/>
    <col min="8206" max="8206" width="5.5703125" style="5" customWidth="1"/>
    <col min="8207" max="8207" width="14.140625" style="5" customWidth="1"/>
    <col min="8208" max="8449" width="11.42578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42578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42578125" style="5"/>
    <col min="8462" max="8462" width="5.5703125" style="5" customWidth="1"/>
    <col min="8463" max="8463" width="14.140625" style="5" customWidth="1"/>
    <col min="8464" max="8705" width="11.42578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42578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42578125" style="5"/>
    <col min="8718" max="8718" width="5.5703125" style="5" customWidth="1"/>
    <col min="8719" max="8719" width="14.140625" style="5" customWidth="1"/>
    <col min="8720" max="8961" width="11.42578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42578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42578125" style="5"/>
    <col min="8974" max="8974" width="5.5703125" style="5" customWidth="1"/>
    <col min="8975" max="8975" width="14.140625" style="5" customWidth="1"/>
    <col min="8976" max="9217" width="11.42578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42578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42578125" style="5"/>
    <col min="9230" max="9230" width="5.5703125" style="5" customWidth="1"/>
    <col min="9231" max="9231" width="14.140625" style="5" customWidth="1"/>
    <col min="9232" max="9473" width="11.42578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42578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42578125" style="5"/>
    <col min="9486" max="9486" width="5.5703125" style="5" customWidth="1"/>
    <col min="9487" max="9487" width="14.140625" style="5" customWidth="1"/>
    <col min="9488" max="9729" width="11.42578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42578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42578125" style="5"/>
    <col min="9742" max="9742" width="5.5703125" style="5" customWidth="1"/>
    <col min="9743" max="9743" width="14.140625" style="5" customWidth="1"/>
    <col min="9744" max="9985" width="11.42578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42578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42578125" style="5"/>
    <col min="9998" max="9998" width="5.5703125" style="5" customWidth="1"/>
    <col min="9999" max="9999" width="14.140625" style="5" customWidth="1"/>
    <col min="10000" max="10241" width="11.42578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42578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42578125" style="5"/>
    <col min="10254" max="10254" width="5.5703125" style="5" customWidth="1"/>
    <col min="10255" max="10255" width="14.140625" style="5" customWidth="1"/>
    <col min="10256" max="10497" width="11.42578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42578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42578125" style="5"/>
    <col min="10510" max="10510" width="5.5703125" style="5" customWidth="1"/>
    <col min="10511" max="10511" width="14.140625" style="5" customWidth="1"/>
    <col min="10512" max="10753" width="11.42578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42578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42578125" style="5"/>
    <col min="10766" max="10766" width="5.5703125" style="5" customWidth="1"/>
    <col min="10767" max="10767" width="14.140625" style="5" customWidth="1"/>
    <col min="10768" max="11009" width="11.42578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42578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42578125" style="5"/>
    <col min="11022" max="11022" width="5.5703125" style="5" customWidth="1"/>
    <col min="11023" max="11023" width="14.140625" style="5" customWidth="1"/>
    <col min="11024" max="11265" width="11.42578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42578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42578125" style="5"/>
    <col min="11278" max="11278" width="5.5703125" style="5" customWidth="1"/>
    <col min="11279" max="11279" width="14.140625" style="5" customWidth="1"/>
    <col min="11280" max="11521" width="11.42578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42578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42578125" style="5"/>
    <col min="11534" max="11534" width="5.5703125" style="5" customWidth="1"/>
    <col min="11535" max="11535" width="14.140625" style="5" customWidth="1"/>
    <col min="11536" max="11777" width="11.42578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42578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42578125" style="5"/>
    <col min="11790" max="11790" width="5.5703125" style="5" customWidth="1"/>
    <col min="11791" max="11791" width="14.140625" style="5" customWidth="1"/>
    <col min="11792" max="12033" width="11.42578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42578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42578125" style="5"/>
    <col min="12046" max="12046" width="5.5703125" style="5" customWidth="1"/>
    <col min="12047" max="12047" width="14.140625" style="5" customWidth="1"/>
    <col min="12048" max="12289" width="11.42578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42578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42578125" style="5"/>
    <col min="12302" max="12302" width="5.5703125" style="5" customWidth="1"/>
    <col min="12303" max="12303" width="14.140625" style="5" customWidth="1"/>
    <col min="12304" max="12545" width="11.42578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42578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42578125" style="5"/>
    <col min="12558" max="12558" width="5.5703125" style="5" customWidth="1"/>
    <col min="12559" max="12559" width="14.140625" style="5" customWidth="1"/>
    <col min="12560" max="12801" width="11.42578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42578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42578125" style="5"/>
    <col min="12814" max="12814" width="5.5703125" style="5" customWidth="1"/>
    <col min="12815" max="12815" width="14.140625" style="5" customWidth="1"/>
    <col min="12816" max="13057" width="11.42578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42578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42578125" style="5"/>
    <col min="13070" max="13070" width="5.5703125" style="5" customWidth="1"/>
    <col min="13071" max="13071" width="14.140625" style="5" customWidth="1"/>
    <col min="13072" max="13313" width="11.42578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42578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42578125" style="5"/>
    <col min="13326" max="13326" width="5.5703125" style="5" customWidth="1"/>
    <col min="13327" max="13327" width="14.140625" style="5" customWidth="1"/>
    <col min="13328" max="13569" width="11.42578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42578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42578125" style="5"/>
    <col min="13582" max="13582" width="5.5703125" style="5" customWidth="1"/>
    <col min="13583" max="13583" width="14.140625" style="5" customWidth="1"/>
    <col min="13584" max="13825" width="11.42578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42578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42578125" style="5"/>
    <col min="13838" max="13838" width="5.5703125" style="5" customWidth="1"/>
    <col min="13839" max="13839" width="14.140625" style="5" customWidth="1"/>
    <col min="13840" max="14081" width="11.42578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42578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42578125" style="5"/>
    <col min="14094" max="14094" width="5.5703125" style="5" customWidth="1"/>
    <col min="14095" max="14095" width="14.140625" style="5" customWidth="1"/>
    <col min="14096" max="14337" width="11.42578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42578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42578125" style="5"/>
    <col min="14350" max="14350" width="5.5703125" style="5" customWidth="1"/>
    <col min="14351" max="14351" width="14.140625" style="5" customWidth="1"/>
    <col min="14352" max="14593" width="11.42578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42578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42578125" style="5"/>
    <col min="14606" max="14606" width="5.5703125" style="5" customWidth="1"/>
    <col min="14607" max="14607" width="14.140625" style="5" customWidth="1"/>
    <col min="14608" max="14849" width="11.42578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42578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42578125" style="5"/>
    <col min="14862" max="14862" width="5.5703125" style="5" customWidth="1"/>
    <col min="14863" max="14863" width="14.140625" style="5" customWidth="1"/>
    <col min="14864" max="15105" width="11.42578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42578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42578125" style="5"/>
    <col min="15118" max="15118" width="5.5703125" style="5" customWidth="1"/>
    <col min="15119" max="15119" width="14.140625" style="5" customWidth="1"/>
    <col min="15120" max="15361" width="11.42578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42578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42578125" style="5"/>
    <col min="15374" max="15374" width="5.5703125" style="5" customWidth="1"/>
    <col min="15375" max="15375" width="14.140625" style="5" customWidth="1"/>
    <col min="15376" max="15617" width="11.42578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42578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42578125" style="5"/>
    <col min="15630" max="15630" width="5.5703125" style="5" customWidth="1"/>
    <col min="15631" max="15631" width="14.140625" style="5" customWidth="1"/>
    <col min="15632" max="15873" width="11.42578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42578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42578125" style="5"/>
    <col min="15886" max="15886" width="5.5703125" style="5" customWidth="1"/>
    <col min="15887" max="15887" width="14.140625" style="5" customWidth="1"/>
    <col min="15888" max="16129" width="11.42578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42578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42578125" style="5"/>
    <col min="16142" max="16142" width="5.5703125" style="5" customWidth="1"/>
    <col min="16143" max="16143" width="14.140625" style="5" customWidth="1"/>
    <col min="16144" max="16384" width="11.42578125" style="5"/>
  </cols>
  <sheetData>
    <row r="1" spans="1:17" ht="21.75" customHeight="1" thickBot="1" x14ac:dyDescent="0.3">
      <c r="A1" s="338"/>
      <c r="B1" s="339"/>
      <c r="C1" s="339"/>
      <c r="D1" s="339"/>
      <c r="E1" s="340"/>
      <c r="F1" s="336" t="s">
        <v>9</v>
      </c>
      <c r="G1" s="336"/>
      <c r="H1" s="336"/>
      <c r="I1" s="336"/>
      <c r="J1" s="336"/>
      <c r="K1" s="336"/>
      <c r="L1" s="336"/>
      <c r="M1" s="336"/>
      <c r="N1" s="336"/>
      <c r="O1" s="337"/>
    </row>
    <row r="2" spans="1:17" ht="45" customHeight="1" thickBot="1" x14ac:dyDescent="0.3">
      <c r="A2" s="341"/>
      <c r="B2" s="342"/>
      <c r="C2" s="342"/>
      <c r="D2" s="342"/>
      <c r="E2" s="343"/>
      <c r="F2" s="336" t="s">
        <v>10</v>
      </c>
      <c r="G2" s="336"/>
      <c r="H2" s="336"/>
      <c r="I2" s="336"/>
      <c r="J2" s="336"/>
      <c r="K2" s="336"/>
      <c r="L2" s="336"/>
      <c r="M2" s="336"/>
      <c r="N2" s="336"/>
      <c r="O2" s="337"/>
      <c r="Q2" s="137" t="str">
        <f ca="1">MID(CELL("nombrearchivo",'MORENO JURADO CARLOS ALBERTO'!E10),FIND("]", CELL("nombrearchivo",'MORENO JURADO CARLOS ALBERTO'!E10),1)+1,LEN(CELL("nombrearchivo",'MORENO JURADO CARLOS ALBERTO'!E10))-FIND("]",CELL("nombrearchivo",'MORENO JURADO CARLOS ALBERTO'!E10),1))</f>
        <v>MORENO JURADO CARLOS ALBERTO</v>
      </c>
    </row>
    <row r="3" spans="1:17" ht="19.5" customHeight="1" thickBot="1" x14ac:dyDescent="0.3">
      <c r="A3" s="344"/>
      <c r="B3" s="345"/>
      <c r="C3" s="345"/>
      <c r="D3" s="345"/>
      <c r="E3" s="346"/>
      <c r="F3" s="336" t="s">
        <v>95</v>
      </c>
      <c r="G3" s="336"/>
      <c r="H3" s="336"/>
      <c r="I3" s="336"/>
      <c r="J3" s="336"/>
      <c r="K3" s="336"/>
      <c r="L3" s="336"/>
      <c r="M3" s="336"/>
      <c r="N3" s="336"/>
      <c r="O3" s="337"/>
      <c r="Q3" s="137"/>
    </row>
    <row r="4" spans="1:17" ht="15.75" x14ac:dyDescent="0.25">
      <c r="A4" s="334" t="s">
        <v>11</v>
      </c>
      <c r="B4" s="335"/>
      <c r="C4" s="335"/>
      <c r="D4" s="335"/>
      <c r="E4" s="347" t="str">
        <f>'CHA-P-09-8'!AC$2</f>
        <v>PLANTA</v>
      </c>
      <c r="F4" s="347"/>
      <c r="G4" s="347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08" t="s">
        <v>12</v>
      </c>
      <c r="B5" s="309"/>
      <c r="C5" s="309"/>
      <c r="D5" s="309"/>
      <c r="E5" s="348" t="str">
        <f>'CHA-P-09-8'!A$2</f>
        <v>CHA -P -09-8</v>
      </c>
      <c r="F5" s="348"/>
      <c r="G5" s="348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308" t="s">
        <v>13</v>
      </c>
      <c r="B6" s="309"/>
      <c r="C6" s="309"/>
      <c r="D6" s="309"/>
      <c r="E6" s="6" t="str">
        <f>'CHA-P-09-8'!A$1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17" ht="15" customHeight="1" x14ac:dyDescent="0.25">
      <c r="A9" s="310" t="s">
        <v>15</v>
      </c>
      <c r="B9" s="311"/>
      <c r="C9" s="314" t="s">
        <v>16</v>
      </c>
      <c r="D9" s="13"/>
      <c r="E9" s="327" t="s">
        <v>17</v>
      </c>
      <c r="F9" s="328"/>
      <c r="G9" s="327" t="s">
        <v>18</v>
      </c>
      <c r="H9" s="328"/>
      <c r="I9" s="316" t="s">
        <v>19</v>
      </c>
      <c r="J9" s="316" t="s">
        <v>20</v>
      </c>
      <c r="K9" s="316" t="s">
        <v>21</v>
      </c>
      <c r="L9" s="332" t="s">
        <v>22</v>
      </c>
      <c r="M9" s="318"/>
      <c r="N9" s="318"/>
      <c r="O9" s="320" t="s">
        <v>23</v>
      </c>
    </row>
    <row r="10" spans="1:17" ht="31.5" customHeight="1" thickBot="1" x14ac:dyDescent="0.3">
      <c r="A10" s="312"/>
      <c r="B10" s="313"/>
      <c r="C10" s="315"/>
      <c r="D10" s="15"/>
      <c r="E10" s="315"/>
      <c r="F10" s="329"/>
      <c r="G10" s="315"/>
      <c r="H10" s="329"/>
      <c r="I10" s="317"/>
      <c r="J10" s="317"/>
      <c r="K10" s="317"/>
      <c r="L10" s="333"/>
      <c r="M10" s="319"/>
      <c r="N10" s="319"/>
      <c r="O10" s="321"/>
    </row>
    <row r="11" spans="1:17" ht="44.25" customHeight="1" thickBot="1" x14ac:dyDescent="0.3">
      <c r="A11" s="322" t="s">
        <v>214</v>
      </c>
      <c r="B11" s="323"/>
      <c r="C11" s="16">
        <f>O15</f>
        <v>4</v>
      </c>
      <c r="D11" s="17"/>
      <c r="E11" s="330">
        <f>O17</f>
        <v>0</v>
      </c>
      <c r="F11" s="331"/>
      <c r="G11" s="330">
        <f>O19</f>
        <v>3</v>
      </c>
      <c r="H11" s="331"/>
      <c r="I11" s="18">
        <f>O21</f>
        <v>0</v>
      </c>
      <c r="J11" s="18">
        <f>O28</f>
        <v>4.6100000000000003</v>
      </c>
      <c r="K11" s="18">
        <f>O33</f>
        <v>5</v>
      </c>
      <c r="L11" s="19">
        <f>O38</f>
        <v>0</v>
      </c>
      <c r="M11" s="20"/>
      <c r="N11" s="20"/>
      <c r="O11" s="21">
        <f>IF( SUM(C11:L11)&lt;=30,SUM(C11:L11),"EXCEDE LOS 30 PUNTOS")</f>
        <v>16.61</v>
      </c>
    </row>
    <row r="12" spans="1:17" ht="16.5" thickTop="1" thickBot="1" x14ac:dyDescent="0.3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.75" thickBot="1" x14ac:dyDescent="0.3">
      <c r="A13" s="324" t="s">
        <v>24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24" t="s">
        <v>25</v>
      </c>
    </row>
    <row r="14" spans="1:17" ht="24" thickBot="1" x14ac:dyDescent="0.3">
      <c r="A14" s="291" t="s">
        <v>26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3"/>
      <c r="N14" s="6"/>
      <c r="O14" s="23"/>
    </row>
    <row r="15" spans="1:17" ht="31.5" customHeight="1" thickBot="1" x14ac:dyDescent="0.3">
      <c r="A15" s="241" t="s">
        <v>27</v>
      </c>
      <c r="B15" s="243"/>
      <c r="C15" s="25"/>
      <c r="D15" s="294" t="s">
        <v>174</v>
      </c>
      <c r="E15" s="295"/>
      <c r="F15" s="295"/>
      <c r="G15" s="295"/>
      <c r="H15" s="295"/>
      <c r="I15" s="295"/>
      <c r="J15" s="295"/>
      <c r="K15" s="295"/>
      <c r="L15" s="295"/>
      <c r="M15" s="296"/>
      <c r="N15" s="26"/>
      <c r="O15" s="27">
        <v>4</v>
      </c>
    </row>
    <row r="16" spans="1:17" ht="15.75" thickBot="1" x14ac:dyDescent="0.3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">
      <c r="A17" s="297" t="s">
        <v>28</v>
      </c>
      <c r="B17" s="298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/>
    </row>
    <row r="18" spans="1:18" ht="15.75" thickBot="1" x14ac:dyDescent="0.3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">
      <c r="A19" s="297" t="s">
        <v>29</v>
      </c>
      <c r="B19" s="298"/>
      <c r="C19" s="25"/>
      <c r="D19" s="32"/>
      <c r="E19" s="306" t="s">
        <v>175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.75" thickBot="1" x14ac:dyDescent="0.3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">
      <c r="A21" s="297" t="s">
        <v>30</v>
      </c>
      <c r="B21" s="298"/>
      <c r="C21" s="25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6"/>
      <c r="O21" s="27">
        <v>0</v>
      </c>
    </row>
    <row r="22" spans="1:18" ht="16.5" thickBot="1" x14ac:dyDescent="0.3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9.5" thickTop="1" thickBot="1" x14ac:dyDescent="0.3">
      <c r="A23" s="288" t="s">
        <v>31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90"/>
      <c r="N23" s="6"/>
      <c r="O23" s="136">
        <f>IF( SUM(O15:O21)&lt;=10,SUM(O15:O21),"EXCEDE LOS 10 PUNTOS VALIDOS")</f>
        <v>7</v>
      </c>
    </row>
    <row r="24" spans="1:18" ht="18.75" thickBot="1" x14ac:dyDescent="0.3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4" thickBot="1" x14ac:dyDescent="0.3">
      <c r="A25" s="291" t="s">
        <v>32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3"/>
      <c r="N25" s="6"/>
      <c r="O25" s="37"/>
    </row>
    <row r="26" spans="1:18" ht="79.900000000000006" customHeight="1" thickBot="1" x14ac:dyDescent="0.3">
      <c r="A26" s="241" t="s">
        <v>33</v>
      </c>
      <c r="B26" s="243"/>
      <c r="C26" s="25"/>
      <c r="D26" s="294" t="s">
        <v>218</v>
      </c>
      <c r="E26" s="295"/>
      <c r="F26" s="295"/>
      <c r="G26" s="295"/>
      <c r="H26" s="295"/>
      <c r="I26" s="295"/>
      <c r="J26" s="295"/>
      <c r="K26" s="295"/>
      <c r="L26" s="295"/>
      <c r="M26" s="296"/>
      <c r="N26" s="26"/>
      <c r="O26" s="27">
        <v>4.6100000000000003</v>
      </c>
      <c r="Q26" s="40"/>
      <c r="R26" s="40"/>
    </row>
    <row r="27" spans="1:18" ht="16.5" thickBot="1" x14ac:dyDescent="0.3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9.5" thickTop="1" thickBot="1" x14ac:dyDescent="0.3">
      <c r="A28" s="288" t="s">
        <v>34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90"/>
      <c r="N28" s="35"/>
      <c r="O28" s="136">
        <f>IF(O26&lt;=5,O26,"EXCEDE LOS 5 PUNTOS PERMITIDOS")</f>
        <v>4.6100000000000003</v>
      </c>
      <c r="Q28" s="40"/>
      <c r="R28" s="40"/>
    </row>
    <row r="29" spans="1:18" ht="15.75" thickBo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4" thickBot="1" x14ac:dyDescent="0.3">
      <c r="A30" s="291" t="s">
        <v>35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3"/>
      <c r="N30" s="42"/>
      <c r="O30" s="37"/>
    </row>
    <row r="31" spans="1:18" ht="51.6" customHeight="1" thickBot="1" x14ac:dyDescent="0.3">
      <c r="A31" s="241" t="s">
        <v>36</v>
      </c>
      <c r="B31" s="243"/>
      <c r="C31" s="25"/>
      <c r="D31" s="294" t="s">
        <v>219</v>
      </c>
      <c r="E31" s="295"/>
      <c r="F31" s="295"/>
      <c r="G31" s="295"/>
      <c r="H31" s="295"/>
      <c r="I31" s="295"/>
      <c r="J31" s="295"/>
      <c r="K31" s="295"/>
      <c r="L31" s="295"/>
      <c r="M31" s="296"/>
      <c r="N31" s="26"/>
      <c r="O31" s="27">
        <v>5</v>
      </c>
    </row>
    <row r="32" spans="1:18" ht="15.75" thickBot="1" x14ac:dyDescent="0.3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9.5" thickTop="1" thickBot="1" x14ac:dyDescent="0.3">
      <c r="A33" s="288" t="s">
        <v>37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90"/>
      <c r="N33" s="35"/>
      <c r="O33" s="136">
        <f>IF(O31&lt;=5,O31,"EXCEDE LOS 5 PUNTOS PERMITIDOS")</f>
        <v>5</v>
      </c>
    </row>
    <row r="34" spans="1:15" ht="15.75" thickBot="1" x14ac:dyDescent="0.3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4" thickBot="1" x14ac:dyDescent="0.3">
      <c r="A35" s="291" t="s">
        <v>38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3"/>
      <c r="N35" s="6"/>
      <c r="O35" s="37"/>
    </row>
    <row r="36" spans="1:15" ht="69" customHeight="1" thickBot="1" x14ac:dyDescent="0.3">
      <c r="A36" s="297" t="s">
        <v>39</v>
      </c>
      <c r="B36" s="298"/>
      <c r="C36" s="25"/>
      <c r="D36" s="294"/>
      <c r="E36" s="295"/>
      <c r="F36" s="295"/>
      <c r="G36" s="295"/>
      <c r="H36" s="295"/>
      <c r="I36" s="295"/>
      <c r="J36" s="295"/>
      <c r="K36" s="295"/>
      <c r="L36" s="295"/>
      <c r="M36" s="296"/>
      <c r="N36" s="26"/>
      <c r="O36" s="27">
        <v>0</v>
      </c>
    </row>
    <row r="37" spans="1:15" ht="16.5" thickBot="1" x14ac:dyDescent="0.3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9.5" thickTop="1" thickBot="1" x14ac:dyDescent="0.3">
      <c r="A38" s="288" t="s">
        <v>40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90"/>
      <c r="N38" s="35"/>
      <c r="O38" s="136">
        <f>IF(O36&lt;=10,O36,"EXCEDE LOS 10 PUNTOS PERMITIDOS")</f>
        <v>0</v>
      </c>
    </row>
    <row r="39" spans="1:15" x14ac:dyDescent="0.25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.75" thickBot="1" x14ac:dyDescent="0.3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.75" thickTop="1" thickBot="1" x14ac:dyDescent="0.3">
      <c r="A41" s="299" t="s">
        <v>23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45"/>
      <c r="O41" s="46">
        <f>IF((O23+O28+O33+O38)&lt;=30,(O23+O28+O33+O38),"ERROR EXCEDE LOS 30 PUNTOS")</f>
        <v>16.61</v>
      </c>
    </row>
    <row r="42" spans="1:15" x14ac:dyDescent="0.25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25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25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25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25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25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25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25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25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25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25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25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25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.75" thickBot="1" x14ac:dyDescent="0.3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7" thickBot="1" x14ac:dyDescent="0.3">
      <c r="A56" s="236" t="s">
        <v>42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8"/>
    </row>
    <row r="57" spans="1:15" ht="15.75" thickBot="1" x14ac:dyDescent="0.3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36.75" customHeight="1" thickBot="1" x14ac:dyDescent="0.3">
      <c r="A58" s="282" t="s">
        <v>43</v>
      </c>
      <c r="B58" s="283"/>
      <c r="C58" s="283"/>
      <c r="D58" s="283"/>
      <c r="E58" s="283"/>
      <c r="F58" s="286"/>
      <c r="G58" s="286"/>
      <c r="H58" s="287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">
      <c r="A59" s="55">
        <v>1</v>
      </c>
      <c r="B59" s="271" t="s">
        <v>49</v>
      </c>
      <c r="C59" s="271"/>
      <c r="D59" s="271"/>
      <c r="E59" s="271"/>
      <c r="F59" s="272"/>
      <c r="G59" s="272"/>
      <c r="H59" s="272"/>
      <c r="I59" s="56" t="s">
        <v>50</v>
      </c>
      <c r="J59" s="57">
        <v>1.2</v>
      </c>
      <c r="K59" s="57">
        <v>1</v>
      </c>
      <c r="L59" s="58">
        <v>2</v>
      </c>
      <c r="M59" s="42"/>
      <c r="N59" s="42"/>
      <c r="O59" s="59">
        <f>J59+K59+L59</f>
        <v>4.2</v>
      </c>
    </row>
    <row r="60" spans="1:15" ht="16.5" thickTop="1" thickBot="1" x14ac:dyDescent="0.3">
      <c r="A60" s="60">
        <v>2</v>
      </c>
      <c r="B60" s="257" t="s">
        <v>51</v>
      </c>
      <c r="C60" s="273"/>
      <c r="D60" s="273"/>
      <c r="E60" s="273"/>
      <c r="F60" s="258"/>
      <c r="G60" s="258"/>
      <c r="H60" s="258"/>
      <c r="I60" s="61" t="s">
        <v>50</v>
      </c>
      <c r="J60" s="62">
        <v>1.2</v>
      </c>
      <c r="K60" s="62">
        <v>1</v>
      </c>
      <c r="L60" s="63">
        <v>2</v>
      </c>
      <c r="M60" s="42"/>
      <c r="N60" s="42"/>
      <c r="O60" s="59">
        <f t="shared" ref="O60:O65" si="0">J60+K60+L60</f>
        <v>4.2</v>
      </c>
    </row>
    <row r="61" spans="1:15" ht="41.25" customHeight="1" thickTop="1" thickBot="1" x14ac:dyDescent="0.3">
      <c r="A61" s="60">
        <v>3</v>
      </c>
      <c r="B61" s="273" t="s">
        <v>52</v>
      </c>
      <c r="C61" s="273"/>
      <c r="D61" s="273"/>
      <c r="E61" s="273"/>
      <c r="F61" s="258"/>
      <c r="G61" s="258"/>
      <c r="H61" s="258"/>
      <c r="I61" s="61" t="s">
        <v>53</v>
      </c>
      <c r="J61" s="62">
        <v>4.2</v>
      </c>
      <c r="K61" s="62">
        <v>2</v>
      </c>
      <c r="L61" s="63">
        <v>5</v>
      </c>
      <c r="M61" s="42"/>
      <c r="N61" s="42"/>
      <c r="O61" s="59">
        <f t="shared" si="0"/>
        <v>11.2</v>
      </c>
    </row>
    <row r="62" spans="1:15" ht="40.5" customHeight="1" thickTop="1" thickBot="1" x14ac:dyDescent="0.3">
      <c r="A62" s="60">
        <v>4</v>
      </c>
      <c r="B62" s="273" t="s">
        <v>54</v>
      </c>
      <c r="C62" s="273"/>
      <c r="D62" s="273"/>
      <c r="E62" s="273"/>
      <c r="F62" s="258"/>
      <c r="G62" s="258"/>
      <c r="H62" s="258"/>
      <c r="I62" s="61" t="s">
        <v>53</v>
      </c>
      <c r="J62" s="62">
        <v>4.2</v>
      </c>
      <c r="K62" s="62">
        <v>2</v>
      </c>
      <c r="L62" s="63">
        <v>5</v>
      </c>
      <c r="M62" s="42"/>
      <c r="N62" s="42"/>
      <c r="O62" s="59">
        <f t="shared" si="0"/>
        <v>11.2</v>
      </c>
    </row>
    <row r="63" spans="1:15" ht="30" customHeight="1" thickTop="1" thickBot="1" x14ac:dyDescent="0.3">
      <c r="A63" s="60">
        <v>5</v>
      </c>
      <c r="B63" s="273" t="s">
        <v>55</v>
      </c>
      <c r="C63" s="273"/>
      <c r="D63" s="273"/>
      <c r="E63" s="273"/>
      <c r="F63" s="258"/>
      <c r="G63" s="258"/>
      <c r="H63" s="258"/>
      <c r="I63" s="61" t="s">
        <v>53</v>
      </c>
      <c r="J63" s="62">
        <v>4.2</v>
      </c>
      <c r="K63" s="62">
        <v>2</v>
      </c>
      <c r="L63" s="63">
        <v>5</v>
      </c>
      <c r="M63" s="42"/>
      <c r="N63" s="42"/>
      <c r="O63" s="59">
        <f t="shared" si="0"/>
        <v>11.2</v>
      </c>
    </row>
    <row r="64" spans="1:15" ht="40.5" customHeight="1" thickTop="1" thickBot="1" x14ac:dyDescent="0.3">
      <c r="A64" s="60">
        <v>6</v>
      </c>
      <c r="B64" s="273" t="s">
        <v>56</v>
      </c>
      <c r="C64" s="273"/>
      <c r="D64" s="273"/>
      <c r="E64" s="273"/>
      <c r="F64" s="258"/>
      <c r="G64" s="258"/>
      <c r="H64" s="258"/>
      <c r="I64" s="61" t="s">
        <v>57</v>
      </c>
      <c r="J64" s="62">
        <v>3</v>
      </c>
      <c r="K64" s="62">
        <v>1</v>
      </c>
      <c r="L64" s="63">
        <v>3</v>
      </c>
      <c r="M64" s="42"/>
      <c r="N64" s="42"/>
      <c r="O64" s="59">
        <f t="shared" si="0"/>
        <v>7</v>
      </c>
    </row>
    <row r="65" spans="1:15" ht="45.75" customHeight="1" thickTop="1" thickBot="1" x14ac:dyDescent="0.3">
      <c r="A65" s="64">
        <v>7</v>
      </c>
      <c r="B65" s="274" t="s">
        <v>58</v>
      </c>
      <c r="C65" s="274"/>
      <c r="D65" s="274"/>
      <c r="E65" s="274"/>
      <c r="F65" s="240"/>
      <c r="G65" s="240"/>
      <c r="H65" s="240"/>
      <c r="I65" s="65" t="s">
        <v>57</v>
      </c>
      <c r="J65" s="66">
        <v>3</v>
      </c>
      <c r="K65" s="66">
        <v>1</v>
      </c>
      <c r="L65" s="67">
        <v>3</v>
      </c>
      <c r="M65" s="42"/>
      <c r="N65" s="42"/>
      <c r="O65" s="59">
        <f t="shared" si="0"/>
        <v>7</v>
      </c>
    </row>
    <row r="66" spans="1:15" ht="16.5" thickBot="1" x14ac:dyDescent="0.3">
      <c r="A66" s="275" t="s">
        <v>59</v>
      </c>
      <c r="B66" s="276"/>
      <c r="C66" s="276"/>
      <c r="D66" s="276"/>
      <c r="E66" s="276"/>
      <c r="F66" s="276"/>
      <c r="G66" s="276"/>
      <c r="H66" s="276"/>
      <c r="I66" s="277"/>
      <c r="J66" s="68">
        <f>SUM(J59:J65)</f>
        <v>21</v>
      </c>
      <c r="K66" s="69">
        <f>SUM(K59:K65)</f>
        <v>10</v>
      </c>
      <c r="L66" s="70">
        <f>SUM(L59:L65)</f>
        <v>25</v>
      </c>
      <c r="M66" s="71"/>
      <c r="N66" s="42"/>
      <c r="O66" s="72">
        <f>SUM(O59:O65)</f>
        <v>56</v>
      </c>
    </row>
    <row r="67" spans="1:15" ht="19.5" thickTop="1" thickBot="1" x14ac:dyDescent="0.3">
      <c r="A67" s="278" t="s">
        <v>60</v>
      </c>
      <c r="B67" s="279"/>
      <c r="C67" s="279"/>
      <c r="D67" s="279"/>
      <c r="E67" s="279"/>
      <c r="F67" s="279"/>
      <c r="G67" s="279"/>
      <c r="H67" s="279"/>
      <c r="I67" s="279"/>
      <c r="J67" s="280"/>
      <c r="K67" s="280"/>
      <c r="L67" s="281"/>
      <c r="M67" s="6"/>
      <c r="N67" s="73"/>
      <c r="O67" s="74">
        <f>O66/3</f>
        <v>18.666666666666668</v>
      </c>
    </row>
    <row r="68" spans="1:15" ht="15.75" thickBot="1" x14ac:dyDescent="0.3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34.5" customHeight="1" thickBot="1" x14ac:dyDescent="0.3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7.25" thickTop="1" thickBot="1" x14ac:dyDescent="0.3">
      <c r="A70" s="55">
        <v>1</v>
      </c>
      <c r="B70" s="285" t="s">
        <v>62</v>
      </c>
      <c r="C70" s="285"/>
      <c r="D70" s="285"/>
      <c r="E70" s="285"/>
      <c r="F70" s="272"/>
      <c r="G70" s="272"/>
      <c r="H70" s="272"/>
      <c r="I70" s="76" t="s">
        <v>63</v>
      </c>
      <c r="J70" s="77">
        <v>3</v>
      </c>
      <c r="K70" s="77">
        <v>2</v>
      </c>
      <c r="L70" s="78">
        <v>4</v>
      </c>
      <c r="M70" s="79"/>
      <c r="N70" s="42"/>
      <c r="O70" s="59">
        <f>J70+K70+L70</f>
        <v>9</v>
      </c>
    </row>
    <row r="71" spans="1:15" ht="29.25" customHeight="1" thickTop="1" thickBot="1" x14ac:dyDescent="0.3">
      <c r="A71" s="60">
        <v>2</v>
      </c>
      <c r="B71" s="257" t="s">
        <v>64</v>
      </c>
      <c r="C71" s="257"/>
      <c r="D71" s="257"/>
      <c r="E71" s="257"/>
      <c r="F71" s="258"/>
      <c r="G71" s="258"/>
      <c r="H71" s="258"/>
      <c r="I71" s="80" t="s">
        <v>63</v>
      </c>
      <c r="J71" s="81">
        <v>3</v>
      </c>
      <c r="K71" s="81">
        <v>0</v>
      </c>
      <c r="L71" s="82">
        <v>4</v>
      </c>
      <c r="M71" s="79"/>
      <c r="N71" s="42"/>
      <c r="O71" s="59">
        <f>J71+K71+L71</f>
        <v>7</v>
      </c>
    </row>
    <row r="72" spans="1:15" ht="17.25" thickTop="1" thickBot="1" x14ac:dyDescent="0.3">
      <c r="A72" s="64">
        <v>3</v>
      </c>
      <c r="B72" s="239" t="s">
        <v>65</v>
      </c>
      <c r="C72" s="239"/>
      <c r="D72" s="239"/>
      <c r="E72" s="239"/>
      <c r="F72" s="240"/>
      <c r="G72" s="240"/>
      <c r="H72" s="240"/>
      <c r="I72" s="83" t="s">
        <v>63</v>
      </c>
      <c r="J72" s="84">
        <v>3</v>
      </c>
      <c r="K72" s="84">
        <v>1</v>
      </c>
      <c r="L72" s="85">
        <v>4</v>
      </c>
      <c r="M72" s="79"/>
      <c r="N72" s="42"/>
      <c r="O72" s="59">
        <f>J72+K72+L72</f>
        <v>8</v>
      </c>
    </row>
    <row r="73" spans="1:15" ht="16.5" thickTop="1" thickBot="1" x14ac:dyDescent="0.3">
      <c r="A73" s="41"/>
      <c r="B73" s="241" t="s">
        <v>66</v>
      </c>
      <c r="C73" s="242"/>
      <c r="D73" s="242"/>
      <c r="E73" s="242"/>
      <c r="F73" s="242"/>
      <c r="G73" s="242"/>
      <c r="H73" s="242"/>
      <c r="I73" s="243"/>
      <c r="J73" s="86">
        <f>SUM(J70:J72)</f>
        <v>9</v>
      </c>
      <c r="K73" s="86">
        <f>SUM(K70:K72)</f>
        <v>3</v>
      </c>
      <c r="L73" s="87">
        <f>SUM(L70:L72)</f>
        <v>12</v>
      </c>
      <c r="M73" s="79"/>
      <c r="N73" s="42"/>
      <c r="O73" s="88">
        <f>SUM(O70:O72)</f>
        <v>24</v>
      </c>
    </row>
    <row r="74" spans="1:15" ht="19.5" thickTop="1" thickBot="1" x14ac:dyDescent="0.3">
      <c r="A74" s="244" t="s">
        <v>67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6"/>
      <c r="M74" s="79"/>
      <c r="N74" s="42"/>
      <c r="O74" s="74">
        <f>O73/3</f>
        <v>8</v>
      </c>
    </row>
    <row r="75" spans="1:15" ht="19.5" thickTop="1" thickBot="1" x14ac:dyDescent="0.3">
      <c r="A75" s="247"/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249"/>
      <c r="M75" s="79"/>
      <c r="N75" s="42"/>
      <c r="O75" s="89"/>
    </row>
    <row r="76" spans="1:15" ht="34.5" customHeight="1" thickBot="1" x14ac:dyDescent="0.3">
      <c r="A76" s="250" t="s">
        <v>68</v>
      </c>
      <c r="B76" s="251"/>
      <c r="C76" s="251"/>
      <c r="D76" s="251"/>
      <c r="E76" s="251"/>
      <c r="F76" s="251"/>
      <c r="G76" s="251"/>
      <c r="H76" s="252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42" customHeight="1" thickBot="1" x14ac:dyDescent="0.3">
      <c r="A77" s="92">
        <v>1</v>
      </c>
      <c r="B77" s="253" t="s">
        <v>69</v>
      </c>
      <c r="C77" s="253"/>
      <c r="D77" s="253"/>
      <c r="E77" s="253"/>
      <c r="F77" s="254"/>
      <c r="G77" s="255"/>
      <c r="H77" s="256"/>
      <c r="I77" s="93" t="s">
        <v>63</v>
      </c>
      <c r="J77" s="87">
        <v>4</v>
      </c>
      <c r="K77" s="79"/>
      <c r="L77" s="79"/>
      <c r="M77" s="79"/>
      <c r="N77" s="42"/>
      <c r="O77" s="94">
        <f>J77</f>
        <v>4</v>
      </c>
    </row>
    <row r="78" spans="1:15" ht="30.75" customHeight="1" thickBot="1" x14ac:dyDescent="0.3">
      <c r="A78" s="60">
        <v>2</v>
      </c>
      <c r="B78" s="257" t="s">
        <v>70</v>
      </c>
      <c r="C78" s="257"/>
      <c r="D78" s="257"/>
      <c r="E78" s="257"/>
      <c r="F78" s="258"/>
      <c r="G78" s="259"/>
      <c r="H78" s="260"/>
      <c r="I78" s="95" t="s">
        <v>63</v>
      </c>
      <c r="J78" s="96">
        <v>5</v>
      </c>
      <c r="K78" s="79"/>
      <c r="L78" s="79"/>
      <c r="M78" s="79"/>
      <c r="N78" s="42"/>
      <c r="O78" s="94">
        <f>J78</f>
        <v>5</v>
      </c>
    </row>
    <row r="79" spans="1:15" ht="30" customHeight="1" thickBot="1" x14ac:dyDescent="0.3">
      <c r="A79" s="64">
        <v>3</v>
      </c>
      <c r="B79" s="239" t="s">
        <v>71</v>
      </c>
      <c r="C79" s="239"/>
      <c r="D79" s="239"/>
      <c r="E79" s="239"/>
      <c r="F79" s="240"/>
      <c r="G79" s="261"/>
      <c r="H79" s="262"/>
      <c r="I79" s="97" t="s">
        <v>63</v>
      </c>
      <c r="J79" s="98">
        <v>3</v>
      </c>
      <c r="K79" s="79"/>
      <c r="L79" s="79"/>
      <c r="M79" s="79"/>
      <c r="N79" s="42"/>
      <c r="O79" s="94">
        <f>J79</f>
        <v>3</v>
      </c>
    </row>
    <row r="80" spans="1:15" ht="16.5" thickBot="1" x14ac:dyDescent="0.3">
      <c r="A80" s="263" t="s">
        <v>72</v>
      </c>
      <c r="B80" s="264"/>
      <c r="C80" s="264"/>
      <c r="D80" s="264"/>
      <c r="E80" s="264"/>
      <c r="F80" s="264"/>
      <c r="G80" s="264"/>
      <c r="H80" s="264"/>
      <c r="I80" s="265"/>
      <c r="J80" s="24">
        <f>SUM(J77:J79)</f>
        <v>12</v>
      </c>
      <c r="K80" s="71"/>
      <c r="L80" s="71"/>
      <c r="M80" s="71"/>
      <c r="N80" s="42"/>
      <c r="O80" s="37"/>
    </row>
    <row r="81" spans="1:15" ht="19.5" thickTop="1" thickBot="1" x14ac:dyDescent="0.3">
      <c r="A81" s="266" t="s">
        <v>73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8"/>
      <c r="M81" s="71"/>
      <c r="N81" s="42"/>
      <c r="O81" s="74">
        <f>SUM(O77:O79)</f>
        <v>12</v>
      </c>
    </row>
    <row r="82" spans="1:15" x14ac:dyDescent="0.25">
      <c r="A82" s="43"/>
      <c r="B82" s="6"/>
      <c r="C82" s="6"/>
      <c r="D82" s="6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</row>
    <row r="83" spans="1:15" ht="15.75" thickBot="1" x14ac:dyDescent="0.3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7" thickBot="1" x14ac:dyDescent="0.3">
      <c r="A84" s="236" t="s">
        <v>74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8"/>
    </row>
    <row r="85" spans="1:15" ht="15.75" thickBot="1" x14ac:dyDescent="0.3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75" thickBot="1" x14ac:dyDescent="0.3">
      <c r="A86" s="219" t="s">
        <v>75</v>
      </c>
      <c r="B86" s="220"/>
      <c r="C86" s="220"/>
      <c r="D86" s="220"/>
      <c r="E86" s="220"/>
      <c r="F86" s="221"/>
      <c r="G86" s="221"/>
      <c r="H86" s="222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7.25" thickTop="1" thickBot="1" x14ac:dyDescent="0.3">
      <c r="A87" s="99">
        <v>1</v>
      </c>
      <c r="B87" s="223" t="s">
        <v>76</v>
      </c>
      <c r="C87" s="224"/>
      <c r="D87" s="224"/>
      <c r="E87" s="224"/>
      <c r="F87" s="225"/>
      <c r="G87" s="225"/>
      <c r="H87" s="226"/>
      <c r="I87" s="100" t="s">
        <v>77</v>
      </c>
      <c r="J87" s="101"/>
      <c r="K87" s="48"/>
      <c r="L87" s="48"/>
      <c r="M87" s="48"/>
      <c r="N87" s="42"/>
      <c r="O87" s="102">
        <v>1.9</v>
      </c>
    </row>
    <row r="88" spans="1:15" ht="16.5" thickBot="1" x14ac:dyDescent="0.3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9.5" thickTop="1" thickBot="1" x14ac:dyDescent="0.3">
      <c r="A89" s="227" t="s">
        <v>78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9"/>
      <c r="L89" s="101"/>
      <c r="M89" s="6"/>
      <c r="N89" s="106"/>
      <c r="O89" s="107">
        <f>O87</f>
        <v>1.9</v>
      </c>
    </row>
    <row r="90" spans="1:15" ht="16.5" thickTop="1" thickBot="1" x14ac:dyDescent="0.3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5" thickBot="1" x14ac:dyDescent="0.3">
      <c r="A91" s="230" t="s">
        <v>79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2"/>
    </row>
    <row r="92" spans="1:15" ht="15.75" thickBot="1" x14ac:dyDescent="0.3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.75" thickTop="1" x14ac:dyDescent="0.25">
      <c r="A93" s="233" t="s">
        <v>23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5"/>
      <c r="L93" s="108"/>
      <c r="M93" s="108"/>
      <c r="N93" s="109"/>
      <c r="O93" s="110">
        <f>O41</f>
        <v>16.61</v>
      </c>
    </row>
    <row r="94" spans="1:15" ht="18" x14ac:dyDescent="0.25">
      <c r="A94" s="210" t="s">
        <v>80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2"/>
      <c r="L94" s="108"/>
      <c r="M94" s="108"/>
      <c r="N94" s="109"/>
      <c r="O94" s="111">
        <f>O67</f>
        <v>18.666666666666668</v>
      </c>
    </row>
    <row r="95" spans="1:15" ht="18" x14ac:dyDescent="0.25">
      <c r="A95" s="210" t="s">
        <v>81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2"/>
      <c r="L95" s="108"/>
      <c r="M95" s="108"/>
      <c r="N95" s="109"/>
      <c r="O95" s="112">
        <f>O74</f>
        <v>8</v>
      </c>
    </row>
    <row r="96" spans="1:15" ht="18" x14ac:dyDescent="0.25">
      <c r="A96" s="210" t="s">
        <v>82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2"/>
      <c r="L96" s="108"/>
      <c r="M96" s="108"/>
      <c r="N96" s="109"/>
      <c r="O96" s="113">
        <f>O81</f>
        <v>12</v>
      </c>
    </row>
    <row r="97" spans="1:15" ht="18.75" thickBot="1" x14ac:dyDescent="0.3">
      <c r="A97" s="213" t="s">
        <v>83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5"/>
      <c r="L97" s="108"/>
      <c r="M97" s="108"/>
      <c r="N97" s="109"/>
      <c r="O97" s="113">
        <f>O87</f>
        <v>1.9</v>
      </c>
    </row>
    <row r="98" spans="1:15" ht="24.75" thickTop="1" thickBot="1" x14ac:dyDescent="0.3">
      <c r="A98" s="216" t="s">
        <v>84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8"/>
      <c r="L98" s="114"/>
      <c r="M98" s="115"/>
      <c r="N98" s="116"/>
      <c r="O98" s="117">
        <f>SUM(O93:O97)</f>
        <v>57.176666666666669</v>
      </c>
    </row>
    <row r="99" spans="1:1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8" zoomScaleNormal="100" workbookViewId="0">
      <selection activeCell="J79" sqref="J79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6.7109375" style="5" customWidth="1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38"/>
      <c r="B1" s="339"/>
      <c r="C1" s="339"/>
      <c r="D1" s="339"/>
      <c r="E1" s="340"/>
      <c r="F1" s="336" t="s">
        <v>9</v>
      </c>
      <c r="G1" s="336"/>
      <c r="H1" s="336"/>
      <c r="I1" s="336"/>
      <c r="J1" s="336"/>
      <c r="K1" s="336"/>
      <c r="L1" s="336"/>
      <c r="M1" s="336"/>
      <c r="N1" s="336"/>
      <c r="O1" s="337"/>
    </row>
    <row r="2" spans="1:17" ht="45" customHeight="1" thickBot="1" x14ac:dyDescent="0.3">
      <c r="A2" s="341"/>
      <c r="B2" s="342"/>
      <c r="C2" s="342"/>
      <c r="D2" s="342"/>
      <c r="E2" s="343"/>
      <c r="F2" s="336" t="s">
        <v>10</v>
      </c>
      <c r="G2" s="336"/>
      <c r="H2" s="336"/>
      <c r="I2" s="336"/>
      <c r="J2" s="336"/>
      <c r="K2" s="336"/>
      <c r="L2" s="336"/>
      <c r="M2" s="336"/>
      <c r="N2" s="336"/>
      <c r="O2" s="337"/>
      <c r="Q2" s="137" t="str">
        <f ca="1">MID(CELL("nombrearchivo",'ESPINOSA BONILLA ADRIANA'!E10),FIND("]", CELL("nombrearchivo",'ESPINOSA BONILLA ADRIANA'!E10),1)+1,LEN(CELL("nombrearchivo",'ESPINOSA BONILLA ADRIANA'!E10))-FIND("]",CELL("nombrearchivo",'ESPINOSA BONILLA ADRIANA'!E10),1))</f>
        <v>ESPINOSA BONILLA ADRIANA</v>
      </c>
    </row>
    <row r="3" spans="1:17" ht="19.5" customHeight="1" thickBot="1" x14ac:dyDescent="0.3">
      <c r="A3" s="344"/>
      <c r="B3" s="345"/>
      <c r="C3" s="345"/>
      <c r="D3" s="345"/>
      <c r="E3" s="346"/>
      <c r="F3" s="336" t="s">
        <v>95</v>
      </c>
      <c r="G3" s="336"/>
      <c r="H3" s="336"/>
      <c r="I3" s="336"/>
      <c r="J3" s="336"/>
      <c r="K3" s="336"/>
      <c r="L3" s="336"/>
      <c r="M3" s="336"/>
      <c r="N3" s="336"/>
      <c r="O3" s="337"/>
      <c r="Q3" s="137"/>
    </row>
    <row r="4" spans="1:17" ht="15.75" x14ac:dyDescent="0.25">
      <c r="A4" s="334" t="s">
        <v>11</v>
      </c>
      <c r="B4" s="335"/>
      <c r="C4" s="335"/>
      <c r="D4" s="335"/>
      <c r="E4" s="347" t="str">
        <f>'CHA-P-09-8'!AC$2</f>
        <v>PLANTA</v>
      </c>
      <c r="F4" s="347"/>
      <c r="G4" s="347"/>
      <c r="H4" s="138"/>
      <c r="I4" s="138"/>
      <c r="J4" s="138"/>
      <c r="K4" s="138"/>
      <c r="L4" s="138"/>
      <c r="M4" s="138"/>
      <c r="N4" s="138"/>
      <c r="O4" s="139"/>
    </row>
    <row r="5" spans="1:17" ht="15.75" x14ac:dyDescent="0.25">
      <c r="A5" s="308" t="s">
        <v>12</v>
      </c>
      <c r="B5" s="309"/>
      <c r="C5" s="309"/>
      <c r="D5" s="309"/>
      <c r="E5" s="348" t="str">
        <f>'CHA-P-09-8'!A$2</f>
        <v>CHA -P -09-8</v>
      </c>
      <c r="F5" s="348"/>
      <c r="G5" s="348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308" t="s">
        <v>13</v>
      </c>
      <c r="B6" s="309"/>
      <c r="C6" s="309"/>
      <c r="D6" s="309"/>
      <c r="E6" s="6" t="str">
        <f>'CHA-P-09-8'!A$1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36" t="s">
        <v>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</row>
    <row r="9" spans="1:17" ht="15" customHeight="1" x14ac:dyDescent="0.25">
      <c r="A9" s="310" t="s">
        <v>15</v>
      </c>
      <c r="B9" s="311"/>
      <c r="C9" s="314" t="s">
        <v>16</v>
      </c>
      <c r="D9" s="153"/>
      <c r="E9" s="327" t="s">
        <v>17</v>
      </c>
      <c r="F9" s="328"/>
      <c r="G9" s="327" t="s">
        <v>18</v>
      </c>
      <c r="H9" s="328"/>
      <c r="I9" s="316" t="s">
        <v>19</v>
      </c>
      <c r="J9" s="316" t="s">
        <v>20</v>
      </c>
      <c r="K9" s="316" t="s">
        <v>21</v>
      </c>
      <c r="L9" s="332" t="s">
        <v>22</v>
      </c>
      <c r="M9" s="318"/>
      <c r="N9" s="318"/>
      <c r="O9" s="320" t="s">
        <v>23</v>
      </c>
    </row>
    <row r="10" spans="1:17" ht="31.5" customHeight="1" thickBot="1" x14ac:dyDescent="0.3">
      <c r="A10" s="312"/>
      <c r="B10" s="313"/>
      <c r="C10" s="315"/>
      <c r="D10" s="150"/>
      <c r="E10" s="315"/>
      <c r="F10" s="329"/>
      <c r="G10" s="315"/>
      <c r="H10" s="329"/>
      <c r="I10" s="317"/>
      <c r="J10" s="317"/>
      <c r="K10" s="317"/>
      <c r="L10" s="333"/>
      <c r="M10" s="319"/>
      <c r="N10" s="319"/>
      <c r="O10" s="321"/>
    </row>
    <row r="11" spans="1:17" ht="44.25" customHeight="1" thickBot="1" x14ac:dyDescent="0.3">
      <c r="A11" s="322" t="s">
        <v>213</v>
      </c>
      <c r="B11" s="323"/>
      <c r="C11" s="151">
        <f>O15</f>
        <v>4</v>
      </c>
      <c r="D11" s="152"/>
      <c r="E11" s="330">
        <f>O17</f>
        <v>1</v>
      </c>
      <c r="F11" s="331"/>
      <c r="G11" s="330">
        <f>O19</f>
        <v>3</v>
      </c>
      <c r="H11" s="331"/>
      <c r="I11" s="18">
        <f>O21</f>
        <v>0</v>
      </c>
      <c r="J11" s="18">
        <f>O28</f>
        <v>4.32</v>
      </c>
      <c r="K11" s="18">
        <f>O33</f>
        <v>5</v>
      </c>
      <c r="L11" s="19">
        <f>O38</f>
        <v>10</v>
      </c>
      <c r="M11" s="20"/>
      <c r="N11" s="20"/>
      <c r="O11" s="21">
        <f>IF( SUM(C11:L11)&lt;=30,SUM(C11:L11),"EXCEDE LOS 30 PUNTOS")</f>
        <v>27.32</v>
      </c>
    </row>
    <row r="12" spans="1:17" ht="16.5" thickTop="1" thickBot="1" x14ac:dyDescent="0.3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.75" thickBot="1" x14ac:dyDescent="0.3">
      <c r="A13" s="324" t="s">
        <v>24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24" t="s">
        <v>25</v>
      </c>
    </row>
    <row r="14" spans="1:17" ht="24" thickBot="1" x14ac:dyDescent="0.3">
      <c r="A14" s="291" t="s">
        <v>26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3"/>
      <c r="N14" s="6"/>
      <c r="O14" s="23"/>
    </row>
    <row r="15" spans="1:17" ht="31.5" customHeight="1" thickBot="1" x14ac:dyDescent="0.3">
      <c r="A15" s="241" t="s">
        <v>27</v>
      </c>
      <c r="B15" s="243"/>
      <c r="C15" s="25"/>
      <c r="D15" s="294" t="s">
        <v>121</v>
      </c>
      <c r="E15" s="295"/>
      <c r="F15" s="295"/>
      <c r="G15" s="295"/>
      <c r="H15" s="295"/>
      <c r="I15" s="295"/>
      <c r="J15" s="295"/>
      <c r="K15" s="295"/>
      <c r="L15" s="295"/>
      <c r="M15" s="296"/>
      <c r="N15" s="26"/>
      <c r="O15" s="27">
        <v>4</v>
      </c>
    </row>
    <row r="16" spans="1:17" ht="15.75" thickBot="1" x14ac:dyDescent="0.3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">
      <c r="A17" s="297" t="s">
        <v>28</v>
      </c>
      <c r="B17" s="298"/>
      <c r="C17" s="6"/>
      <c r="D17" s="31"/>
      <c r="E17" s="305" t="s">
        <v>122</v>
      </c>
      <c r="F17" s="306"/>
      <c r="G17" s="306"/>
      <c r="H17" s="306"/>
      <c r="I17" s="306"/>
      <c r="J17" s="306"/>
      <c r="K17" s="306"/>
      <c r="L17" s="306"/>
      <c r="M17" s="307"/>
      <c r="N17" s="26"/>
      <c r="O17" s="27">
        <v>1</v>
      </c>
    </row>
    <row r="18" spans="1:18" ht="15.75" thickBot="1" x14ac:dyDescent="0.3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">
      <c r="A19" s="297" t="s">
        <v>29</v>
      </c>
      <c r="B19" s="298"/>
      <c r="C19" s="25"/>
      <c r="D19" s="157"/>
      <c r="E19" s="306" t="s">
        <v>123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.75" thickBot="1" x14ac:dyDescent="0.3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">
      <c r="A21" s="297" t="s">
        <v>30</v>
      </c>
      <c r="B21" s="298"/>
      <c r="C21" s="25"/>
      <c r="D21" s="302"/>
      <c r="E21" s="303"/>
      <c r="F21" s="303"/>
      <c r="G21" s="303"/>
      <c r="H21" s="303"/>
      <c r="I21" s="303"/>
      <c r="J21" s="303"/>
      <c r="K21" s="303"/>
      <c r="L21" s="303"/>
      <c r="M21" s="304"/>
      <c r="N21" s="26"/>
      <c r="O21" s="27">
        <v>0</v>
      </c>
    </row>
    <row r="22" spans="1:18" ht="16.5" thickBot="1" x14ac:dyDescent="0.3">
      <c r="A22" s="33"/>
      <c r="B22" s="34"/>
      <c r="C22" s="15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8"/>
      <c r="O22" s="37"/>
    </row>
    <row r="23" spans="1:18" ht="19.5" thickTop="1" thickBot="1" x14ac:dyDescent="0.3">
      <c r="A23" s="288" t="s">
        <v>31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90"/>
      <c r="N23" s="6"/>
      <c r="O23" s="136">
        <f>IF( SUM(O15:O21)&lt;=10,SUM(O15:O21),"EXCEDE LOS 10 PUNTOS VALIDOS")</f>
        <v>8</v>
      </c>
    </row>
    <row r="24" spans="1:18" ht="18.75" thickBot="1" x14ac:dyDescent="0.3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4" thickBot="1" x14ac:dyDescent="0.3">
      <c r="A25" s="291" t="s">
        <v>32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3"/>
      <c r="N25" s="6"/>
      <c r="O25" s="37"/>
    </row>
    <row r="26" spans="1:18" ht="81.599999999999994" customHeight="1" thickBot="1" x14ac:dyDescent="0.3">
      <c r="A26" s="241" t="s">
        <v>33</v>
      </c>
      <c r="B26" s="243"/>
      <c r="C26" s="25"/>
      <c r="D26" s="294" t="s">
        <v>215</v>
      </c>
      <c r="E26" s="295"/>
      <c r="F26" s="295"/>
      <c r="G26" s="295"/>
      <c r="H26" s="295"/>
      <c r="I26" s="295"/>
      <c r="J26" s="295"/>
      <c r="K26" s="295"/>
      <c r="L26" s="295"/>
      <c r="M26" s="296"/>
      <c r="N26" s="26"/>
      <c r="O26" s="27">
        <v>4.32</v>
      </c>
      <c r="Q26" s="40"/>
      <c r="R26" s="40"/>
    </row>
    <row r="27" spans="1:18" ht="16.5" thickBot="1" x14ac:dyDescent="0.3">
      <c r="A27" s="33"/>
      <c r="B27" s="34"/>
      <c r="C27" s="15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58"/>
      <c r="O27" s="37"/>
    </row>
    <row r="28" spans="1:18" ht="19.5" thickTop="1" thickBot="1" x14ac:dyDescent="0.3">
      <c r="A28" s="288" t="s">
        <v>34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90"/>
      <c r="N28" s="158"/>
      <c r="O28" s="136">
        <f>IF(O26&lt;=5,O26,"EXCEDE LOS 5 PUNTOS PERMITIDOS")</f>
        <v>4.32</v>
      </c>
      <c r="Q28" s="40"/>
      <c r="R28" s="40"/>
    </row>
    <row r="29" spans="1:18" ht="15.75" thickBo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4" thickBot="1" x14ac:dyDescent="0.3">
      <c r="A30" s="291" t="s">
        <v>35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3"/>
      <c r="N30" s="42"/>
      <c r="O30" s="37"/>
    </row>
    <row r="31" spans="1:18" ht="78.599999999999994" customHeight="1" thickBot="1" x14ac:dyDescent="0.3">
      <c r="A31" s="241" t="s">
        <v>36</v>
      </c>
      <c r="B31" s="243"/>
      <c r="C31" s="25"/>
      <c r="D31" s="294" t="s">
        <v>216</v>
      </c>
      <c r="E31" s="295"/>
      <c r="F31" s="295"/>
      <c r="G31" s="295"/>
      <c r="H31" s="295"/>
      <c r="I31" s="295"/>
      <c r="J31" s="295"/>
      <c r="K31" s="295"/>
      <c r="L31" s="295"/>
      <c r="M31" s="296"/>
      <c r="N31" s="26"/>
      <c r="O31" s="27">
        <v>5</v>
      </c>
    </row>
    <row r="32" spans="1:18" ht="15.75" thickBot="1" x14ac:dyDescent="0.3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9.5" thickTop="1" thickBot="1" x14ac:dyDescent="0.3">
      <c r="A33" s="288" t="s">
        <v>37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90"/>
      <c r="N33" s="158"/>
      <c r="O33" s="136">
        <f>IF(O31&lt;=5,O31,"EXCEDE LOS 5 PUNTOS PERMITIDOS")</f>
        <v>5</v>
      </c>
    </row>
    <row r="34" spans="1:15" ht="15.75" thickBot="1" x14ac:dyDescent="0.3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4" thickBot="1" x14ac:dyDescent="0.3">
      <c r="A35" s="291" t="s">
        <v>38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3"/>
      <c r="N35" s="6"/>
      <c r="O35" s="37"/>
    </row>
    <row r="36" spans="1:15" ht="74.45" customHeight="1" thickBot="1" x14ac:dyDescent="0.3">
      <c r="A36" s="297" t="s">
        <v>39</v>
      </c>
      <c r="B36" s="298"/>
      <c r="C36" s="25"/>
      <c r="D36" s="294" t="s">
        <v>217</v>
      </c>
      <c r="E36" s="295"/>
      <c r="F36" s="295"/>
      <c r="G36" s="295"/>
      <c r="H36" s="295"/>
      <c r="I36" s="295"/>
      <c r="J36" s="295"/>
      <c r="K36" s="295"/>
      <c r="L36" s="295"/>
      <c r="M36" s="296"/>
      <c r="N36" s="26"/>
      <c r="O36" s="27">
        <v>10</v>
      </c>
    </row>
    <row r="37" spans="1:15" ht="16.5" thickBot="1" x14ac:dyDescent="0.3">
      <c r="A37" s="33"/>
      <c r="B37" s="34"/>
      <c r="C37" s="15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58"/>
      <c r="O37" s="37"/>
    </row>
    <row r="38" spans="1:15" ht="19.5" thickTop="1" thickBot="1" x14ac:dyDescent="0.3">
      <c r="A38" s="288" t="s">
        <v>40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90"/>
      <c r="N38" s="158"/>
      <c r="O38" s="136">
        <f>IF(O36&lt;=10,O36,"EXCEDE LOS 10 PUNTOS PERMITIDOS")</f>
        <v>10</v>
      </c>
    </row>
    <row r="39" spans="1:15" x14ac:dyDescent="0.25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.75" thickBot="1" x14ac:dyDescent="0.3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.75" thickTop="1" thickBot="1" x14ac:dyDescent="0.3">
      <c r="A41" s="299" t="s">
        <v>23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N41" s="45"/>
      <c r="O41" s="46">
        <f>IF((O23+O28+O33+O38)&lt;=30,(O23+O28+O33+O38),"ERROR EXCEDE LOS 30 PUNTOS")</f>
        <v>27.32</v>
      </c>
    </row>
    <row r="42" spans="1:15" x14ac:dyDescent="0.25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25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25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25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25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25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25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25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25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25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25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25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25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.75" thickBot="1" x14ac:dyDescent="0.3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7" thickBot="1" x14ac:dyDescent="0.3">
      <c r="A56" s="236" t="s">
        <v>42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8"/>
    </row>
    <row r="57" spans="1:15" ht="15.75" thickBot="1" x14ac:dyDescent="0.3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39.75" customHeight="1" thickBot="1" x14ac:dyDescent="0.3">
      <c r="A58" s="282" t="s">
        <v>43</v>
      </c>
      <c r="B58" s="283"/>
      <c r="C58" s="283"/>
      <c r="D58" s="283"/>
      <c r="E58" s="283"/>
      <c r="F58" s="286"/>
      <c r="G58" s="286"/>
      <c r="H58" s="287"/>
      <c r="I58" s="50" t="s">
        <v>44</v>
      </c>
      <c r="J58" s="51" t="s">
        <v>45</v>
      </c>
      <c r="K58" s="154" t="s">
        <v>46</v>
      </c>
      <c r="L58" s="53" t="s">
        <v>47</v>
      </c>
      <c r="M58" s="155"/>
      <c r="N58" s="6"/>
      <c r="O58" s="54" t="s">
        <v>48</v>
      </c>
    </row>
    <row r="59" spans="1:15" ht="23.25" customHeight="1" thickTop="1" thickBot="1" x14ac:dyDescent="0.3">
      <c r="A59" s="55">
        <v>1</v>
      </c>
      <c r="B59" s="271" t="s">
        <v>49</v>
      </c>
      <c r="C59" s="271"/>
      <c r="D59" s="271"/>
      <c r="E59" s="271"/>
      <c r="F59" s="272"/>
      <c r="G59" s="272"/>
      <c r="H59" s="272"/>
      <c r="I59" s="56" t="s">
        <v>50</v>
      </c>
      <c r="J59" s="57">
        <v>0.4</v>
      </c>
      <c r="K59" s="57">
        <v>1</v>
      </c>
      <c r="L59" s="58">
        <v>1</v>
      </c>
      <c r="M59" s="42"/>
      <c r="N59" s="42"/>
      <c r="O59" s="59">
        <f>J59+K59+L59</f>
        <v>2.4</v>
      </c>
    </row>
    <row r="60" spans="1:15" ht="16.5" thickTop="1" thickBot="1" x14ac:dyDescent="0.3">
      <c r="A60" s="60">
        <v>2</v>
      </c>
      <c r="B60" s="257" t="s">
        <v>51</v>
      </c>
      <c r="C60" s="273"/>
      <c r="D60" s="273"/>
      <c r="E60" s="273"/>
      <c r="F60" s="258"/>
      <c r="G60" s="258"/>
      <c r="H60" s="258"/>
      <c r="I60" s="61" t="s">
        <v>50</v>
      </c>
      <c r="J60" s="62">
        <v>0.4</v>
      </c>
      <c r="K60" s="62">
        <v>1</v>
      </c>
      <c r="L60" s="63">
        <v>1</v>
      </c>
      <c r="M60" s="42"/>
      <c r="N60" s="42"/>
      <c r="O60" s="59">
        <f t="shared" ref="O60:O65" si="0">J60+K60+L60</f>
        <v>2.4</v>
      </c>
    </row>
    <row r="61" spans="1:15" ht="40.5" customHeight="1" thickTop="1" thickBot="1" x14ac:dyDescent="0.3">
      <c r="A61" s="60">
        <v>3</v>
      </c>
      <c r="B61" s="273" t="s">
        <v>52</v>
      </c>
      <c r="C61" s="273"/>
      <c r="D61" s="273"/>
      <c r="E61" s="273"/>
      <c r="F61" s="258"/>
      <c r="G61" s="258"/>
      <c r="H61" s="258"/>
      <c r="I61" s="61" t="s">
        <v>53</v>
      </c>
      <c r="J61" s="62">
        <v>0.5</v>
      </c>
      <c r="K61" s="62">
        <v>1</v>
      </c>
      <c r="L61" s="63">
        <v>1</v>
      </c>
      <c r="M61" s="42"/>
      <c r="N61" s="42"/>
      <c r="O61" s="59">
        <f t="shared" si="0"/>
        <v>2.5</v>
      </c>
    </row>
    <row r="62" spans="1:15" ht="39" customHeight="1" thickTop="1" thickBot="1" x14ac:dyDescent="0.3">
      <c r="A62" s="60">
        <v>4</v>
      </c>
      <c r="B62" s="273" t="s">
        <v>54</v>
      </c>
      <c r="C62" s="273"/>
      <c r="D62" s="273"/>
      <c r="E62" s="273"/>
      <c r="F62" s="258"/>
      <c r="G62" s="258"/>
      <c r="H62" s="258"/>
      <c r="I62" s="61" t="s">
        <v>53</v>
      </c>
      <c r="J62" s="62">
        <v>0.5</v>
      </c>
      <c r="K62" s="62">
        <v>1</v>
      </c>
      <c r="L62" s="63">
        <v>1</v>
      </c>
      <c r="M62" s="42"/>
      <c r="N62" s="42"/>
      <c r="O62" s="59">
        <f t="shared" si="0"/>
        <v>2.5</v>
      </c>
    </row>
    <row r="63" spans="1:15" ht="32.25" customHeight="1" thickTop="1" thickBot="1" x14ac:dyDescent="0.3">
      <c r="A63" s="60">
        <v>5</v>
      </c>
      <c r="B63" s="273" t="s">
        <v>55</v>
      </c>
      <c r="C63" s="273"/>
      <c r="D63" s="273"/>
      <c r="E63" s="273"/>
      <c r="F63" s="258"/>
      <c r="G63" s="258"/>
      <c r="H63" s="258"/>
      <c r="I63" s="61" t="s">
        <v>53</v>
      </c>
      <c r="J63" s="62">
        <v>0.5</v>
      </c>
      <c r="K63" s="62">
        <v>1</v>
      </c>
      <c r="L63" s="63">
        <v>1</v>
      </c>
      <c r="M63" s="42"/>
      <c r="N63" s="42"/>
      <c r="O63" s="59">
        <f t="shared" si="0"/>
        <v>2.5</v>
      </c>
    </row>
    <row r="64" spans="1:15" ht="42" customHeight="1" thickTop="1" thickBot="1" x14ac:dyDescent="0.3">
      <c r="A64" s="60">
        <v>6</v>
      </c>
      <c r="B64" s="273" t="s">
        <v>56</v>
      </c>
      <c r="C64" s="273"/>
      <c r="D64" s="273"/>
      <c r="E64" s="273"/>
      <c r="F64" s="258"/>
      <c r="G64" s="258"/>
      <c r="H64" s="258"/>
      <c r="I64" s="61" t="s">
        <v>57</v>
      </c>
      <c r="J64" s="62">
        <v>0.45</v>
      </c>
      <c r="K64" s="62">
        <v>1</v>
      </c>
      <c r="L64" s="63">
        <v>1</v>
      </c>
      <c r="M64" s="42"/>
      <c r="N64" s="42"/>
      <c r="O64" s="59">
        <f t="shared" si="0"/>
        <v>2.4500000000000002</v>
      </c>
    </row>
    <row r="65" spans="1:15" ht="46.5" customHeight="1" thickTop="1" thickBot="1" x14ac:dyDescent="0.3">
      <c r="A65" s="64">
        <v>7</v>
      </c>
      <c r="B65" s="274" t="s">
        <v>58</v>
      </c>
      <c r="C65" s="274"/>
      <c r="D65" s="274"/>
      <c r="E65" s="274"/>
      <c r="F65" s="240"/>
      <c r="G65" s="240"/>
      <c r="H65" s="240"/>
      <c r="I65" s="65" t="s">
        <v>57</v>
      </c>
      <c r="J65" s="66">
        <v>0.45</v>
      </c>
      <c r="K65" s="66">
        <v>1</v>
      </c>
      <c r="L65" s="67">
        <v>1</v>
      </c>
      <c r="M65" s="42"/>
      <c r="N65" s="42"/>
      <c r="O65" s="59">
        <f t="shared" si="0"/>
        <v>2.4500000000000002</v>
      </c>
    </row>
    <row r="66" spans="1:15" ht="16.5" thickBot="1" x14ac:dyDescent="0.3">
      <c r="A66" s="275" t="s">
        <v>59</v>
      </c>
      <c r="B66" s="276"/>
      <c r="C66" s="276"/>
      <c r="D66" s="276"/>
      <c r="E66" s="276"/>
      <c r="F66" s="276"/>
      <c r="G66" s="276"/>
      <c r="H66" s="276"/>
      <c r="I66" s="277"/>
      <c r="J66" s="68">
        <f>SUM(J59:J65)</f>
        <v>3.2</v>
      </c>
      <c r="K66" s="69">
        <f>SUM(K59:K65)</f>
        <v>7</v>
      </c>
      <c r="L66" s="70">
        <f>SUM(L59:L65)</f>
        <v>7</v>
      </c>
      <c r="M66" s="71"/>
      <c r="N66" s="42"/>
      <c r="O66" s="72">
        <f>SUM(O59:O65)</f>
        <v>17.2</v>
      </c>
    </row>
    <row r="67" spans="1:15" ht="19.5" thickTop="1" thickBot="1" x14ac:dyDescent="0.3">
      <c r="A67" s="278" t="s">
        <v>60</v>
      </c>
      <c r="B67" s="279"/>
      <c r="C67" s="279"/>
      <c r="D67" s="279"/>
      <c r="E67" s="279"/>
      <c r="F67" s="279"/>
      <c r="G67" s="279"/>
      <c r="H67" s="279"/>
      <c r="I67" s="279"/>
      <c r="J67" s="280"/>
      <c r="K67" s="280"/>
      <c r="L67" s="281"/>
      <c r="M67" s="6"/>
      <c r="N67" s="73"/>
      <c r="O67" s="74">
        <f>O66/3</f>
        <v>5.7333333333333334</v>
      </c>
    </row>
    <row r="68" spans="1:15" ht="15.75" thickBot="1" x14ac:dyDescent="0.3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34.5" customHeight="1" thickBot="1" x14ac:dyDescent="0.3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54" t="s">
        <v>46</v>
      </c>
      <c r="L69" s="53" t="s">
        <v>47</v>
      </c>
      <c r="M69" s="155"/>
      <c r="N69" s="6"/>
      <c r="O69" s="54" t="s">
        <v>48</v>
      </c>
    </row>
    <row r="70" spans="1:15" ht="25.5" customHeight="1" thickTop="1" thickBot="1" x14ac:dyDescent="0.3">
      <c r="A70" s="55">
        <v>1</v>
      </c>
      <c r="B70" s="285" t="s">
        <v>62</v>
      </c>
      <c r="C70" s="285"/>
      <c r="D70" s="285"/>
      <c r="E70" s="285"/>
      <c r="F70" s="272"/>
      <c r="G70" s="272"/>
      <c r="H70" s="272"/>
      <c r="I70" s="76" t="s">
        <v>63</v>
      </c>
      <c r="J70" s="77">
        <v>0.45</v>
      </c>
      <c r="K70" s="77">
        <v>1</v>
      </c>
      <c r="L70" s="78">
        <v>1</v>
      </c>
      <c r="M70" s="79"/>
      <c r="N70" s="42"/>
      <c r="O70" s="59">
        <f>J70+K70+L70</f>
        <v>2.4500000000000002</v>
      </c>
    </row>
    <row r="71" spans="1:15" ht="28.5" customHeight="1" thickTop="1" thickBot="1" x14ac:dyDescent="0.3">
      <c r="A71" s="60">
        <v>2</v>
      </c>
      <c r="B71" s="257" t="s">
        <v>64</v>
      </c>
      <c r="C71" s="257"/>
      <c r="D71" s="257"/>
      <c r="E71" s="257"/>
      <c r="F71" s="258"/>
      <c r="G71" s="258"/>
      <c r="H71" s="258"/>
      <c r="I71" s="80" t="s">
        <v>63</v>
      </c>
      <c r="J71" s="81">
        <v>0.45</v>
      </c>
      <c r="K71" s="81">
        <v>1</v>
      </c>
      <c r="L71" s="82">
        <v>1</v>
      </c>
      <c r="M71" s="79"/>
      <c r="N71" s="42"/>
      <c r="O71" s="59">
        <f>J71+K71+L71</f>
        <v>2.4500000000000002</v>
      </c>
    </row>
    <row r="72" spans="1:15" ht="17.25" thickTop="1" thickBot="1" x14ac:dyDescent="0.3">
      <c r="A72" s="64">
        <v>3</v>
      </c>
      <c r="B72" s="239" t="s">
        <v>65</v>
      </c>
      <c r="C72" s="239"/>
      <c r="D72" s="239"/>
      <c r="E72" s="239"/>
      <c r="F72" s="240"/>
      <c r="G72" s="240"/>
      <c r="H72" s="240"/>
      <c r="I72" s="83" t="s">
        <v>63</v>
      </c>
      <c r="J72" s="84">
        <v>0.45</v>
      </c>
      <c r="K72" s="84">
        <v>1</v>
      </c>
      <c r="L72" s="85">
        <v>1</v>
      </c>
      <c r="M72" s="79"/>
      <c r="N72" s="42"/>
      <c r="O72" s="59">
        <f>J72+K72+L72</f>
        <v>2.4500000000000002</v>
      </c>
    </row>
    <row r="73" spans="1:15" ht="16.5" thickTop="1" thickBot="1" x14ac:dyDescent="0.3">
      <c r="A73" s="41"/>
      <c r="B73" s="241" t="s">
        <v>66</v>
      </c>
      <c r="C73" s="242"/>
      <c r="D73" s="242"/>
      <c r="E73" s="242"/>
      <c r="F73" s="242"/>
      <c r="G73" s="242"/>
      <c r="H73" s="242"/>
      <c r="I73" s="243"/>
      <c r="J73" s="86">
        <f>SUM(J70:J72)</f>
        <v>1.35</v>
      </c>
      <c r="K73" s="86">
        <f>SUM(K70:K72)</f>
        <v>3</v>
      </c>
      <c r="L73" s="87">
        <f>SUM(L70:L72)</f>
        <v>3</v>
      </c>
      <c r="M73" s="79"/>
      <c r="N73" s="42"/>
      <c r="O73" s="88">
        <f>SUM(O70:O72)</f>
        <v>7.3500000000000005</v>
      </c>
    </row>
    <row r="74" spans="1:15" ht="19.5" thickTop="1" thickBot="1" x14ac:dyDescent="0.3">
      <c r="A74" s="244" t="s">
        <v>67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6"/>
      <c r="M74" s="79"/>
      <c r="N74" s="42"/>
      <c r="O74" s="74">
        <f>O73/3</f>
        <v>2.4500000000000002</v>
      </c>
    </row>
    <row r="75" spans="1:15" ht="19.5" thickTop="1" thickBot="1" x14ac:dyDescent="0.3">
      <c r="A75" s="247"/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249"/>
      <c r="M75" s="79"/>
      <c r="N75" s="42"/>
      <c r="O75" s="156"/>
    </row>
    <row r="76" spans="1:15" ht="33" customHeight="1" thickBot="1" x14ac:dyDescent="0.3">
      <c r="A76" s="250" t="s">
        <v>68</v>
      </c>
      <c r="B76" s="251"/>
      <c r="C76" s="251"/>
      <c r="D76" s="251"/>
      <c r="E76" s="251"/>
      <c r="F76" s="251"/>
      <c r="G76" s="251"/>
      <c r="H76" s="252"/>
      <c r="I76" s="90" t="s">
        <v>44</v>
      </c>
      <c r="J76" s="54" t="s">
        <v>45</v>
      </c>
      <c r="K76" s="155"/>
      <c r="L76" s="155"/>
      <c r="M76" s="79"/>
      <c r="N76" s="42"/>
      <c r="O76" s="91" t="s">
        <v>48</v>
      </c>
    </row>
    <row r="77" spans="1:15" ht="39.75" customHeight="1" thickBot="1" x14ac:dyDescent="0.3">
      <c r="A77" s="92">
        <v>1</v>
      </c>
      <c r="B77" s="253" t="s">
        <v>69</v>
      </c>
      <c r="C77" s="253"/>
      <c r="D77" s="253"/>
      <c r="E77" s="253"/>
      <c r="F77" s="254"/>
      <c r="G77" s="255"/>
      <c r="H77" s="256"/>
      <c r="I77" s="93" t="s">
        <v>63</v>
      </c>
      <c r="J77" s="87">
        <v>5</v>
      </c>
      <c r="K77" s="79"/>
      <c r="L77" s="79"/>
      <c r="M77" s="79"/>
      <c r="N77" s="42"/>
      <c r="O77" s="94">
        <f>J77</f>
        <v>5</v>
      </c>
    </row>
    <row r="78" spans="1:15" ht="31.5" customHeight="1" thickBot="1" x14ac:dyDescent="0.3">
      <c r="A78" s="60">
        <v>2</v>
      </c>
      <c r="B78" s="257" t="s">
        <v>70</v>
      </c>
      <c r="C78" s="257"/>
      <c r="D78" s="257"/>
      <c r="E78" s="257"/>
      <c r="F78" s="258"/>
      <c r="G78" s="259"/>
      <c r="H78" s="260"/>
      <c r="I78" s="95" t="s">
        <v>63</v>
      </c>
      <c r="J78" s="96">
        <v>5</v>
      </c>
      <c r="K78" s="79"/>
      <c r="L78" s="79"/>
      <c r="M78" s="79"/>
      <c r="N78" s="42"/>
      <c r="O78" s="94">
        <f>J78</f>
        <v>5</v>
      </c>
    </row>
    <row r="79" spans="1:15" ht="28.5" customHeight="1" thickBot="1" x14ac:dyDescent="0.3">
      <c r="A79" s="64">
        <v>3</v>
      </c>
      <c r="B79" s="239" t="s">
        <v>71</v>
      </c>
      <c r="C79" s="239"/>
      <c r="D79" s="239"/>
      <c r="E79" s="239"/>
      <c r="F79" s="240"/>
      <c r="G79" s="261"/>
      <c r="H79" s="262"/>
      <c r="I79" s="97" t="s">
        <v>63</v>
      </c>
      <c r="J79" s="98">
        <v>4</v>
      </c>
      <c r="K79" s="79"/>
      <c r="L79" s="79"/>
      <c r="M79" s="79"/>
      <c r="N79" s="42"/>
      <c r="O79" s="94">
        <f>J79</f>
        <v>4</v>
      </c>
    </row>
    <row r="80" spans="1:15" ht="16.5" thickBot="1" x14ac:dyDescent="0.3">
      <c r="A80" s="263" t="s">
        <v>72</v>
      </c>
      <c r="B80" s="264"/>
      <c r="C80" s="264"/>
      <c r="D80" s="264"/>
      <c r="E80" s="264"/>
      <c r="F80" s="264"/>
      <c r="G80" s="264"/>
      <c r="H80" s="264"/>
      <c r="I80" s="265"/>
      <c r="J80" s="24">
        <f>SUM(J77:J79)</f>
        <v>14</v>
      </c>
      <c r="K80" s="71"/>
      <c r="L80" s="71"/>
      <c r="M80" s="71"/>
      <c r="N80" s="42"/>
      <c r="O80" s="37"/>
    </row>
    <row r="81" spans="1:15" ht="19.5" thickTop="1" thickBot="1" x14ac:dyDescent="0.3">
      <c r="A81" s="266" t="s">
        <v>73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8"/>
      <c r="M81" s="71"/>
      <c r="N81" s="42"/>
      <c r="O81" s="74">
        <f>SUM(O77:O79)</f>
        <v>14</v>
      </c>
    </row>
    <row r="82" spans="1:15" x14ac:dyDescent="0.25">
      <c r="A82" s="43"/>
      <c r="B82" s="6"/>
      <c r="C82" s="6"/>
      <c r="D82" s="6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70"/>
    </row>
    <row r="83" spans="1:15" ht="15.75" thickBot="1" x14ac:dyDescent="0.3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7" thickBot="1" x14ac:dyDescent="0.3">
      <c r="A84" s="236" t="s">
        <v>74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8"/>
    </row>
    <row r="85" spans="1:15" ht="15.75" thickBot="1" x14ac:dyDescent="0.3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75" thickBot="1" x14ac:dyDescent="0.3">
      <c r="A86" s="219" t="s">
        <v>75</v>
      </c>
      <c r="B86" s="220"/>
      <c r="C86" s="220"/>
      <c r="D86" s="220"/>
      <c r="E86" s="220"/>
      <c r="F86" s="221"/>
      <c r="G86" s="221"/>
      <c r="H86" s="222"/>
      <c r="I86" s="90" t="s">
        <v>44</v>
      </c>
      <c r="J86" s="155"/>
      <c r="K86" s="6"/>
      <c r="L86" s="6"/>
      <c r="M86" s="6"/>
      <c r="N86" s="6"/>
      <c r="O86" s="90" t="s">
        <v>48</v>
      </c>
    </row>
    <row r="87" spans="1:15" ht="17.25" thickTop="1" thickBot="1" x14ac:dyDescent="0.3">
      <c r="A87" s="99">
        <v>1</v>
      </c>
      <c r="B87" s="223" t="s">
        <v>76</v>
      </c>
      <c r="C87" s="224"/>
      <c r="D87" s="224"/>
      <c r="E87" s="224"/>
      <c r="F87" s="225"/>
      <c r="G87" s="225"/>
      <c r="H87" s="226"/>
      <c r="I87" s="100" t="s">
        <v>77</v>
      </c>
      <c r="J87" s="101"/>
      <c r="K87" s="48"/>
      <c r="L87" s="48"/>
      <c r="M87" s="48"/>
      <c r="N87" s="42"/>
      <c r="O87" s="102">
        <v>3.3</v>
      </c>
    </row>
    <row r="88" spans="1:15" ht="16.5" thickBot="1" x14ac:dyDescent="0.3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9.5" thickTop="1" thickBot="1" x14ac:dyDescent="0.3">
      <c r="A89" s="227" t="s">
        <v>78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9"/>
      <c r="L89" s="101"/>
      <c r="M89" s="6"/>
      <c r="N89" s="106"/>
      <c r="O89" s="107">
        <f>O87</f>
        <v>3.3</v>
      </c>
    </row>
    <row r="90" spans="1:15" ht="16.5" thickTop="1" thickBot="1" x14ac:dyDescent="0.3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5" thickBot="1" x14ac:dyDescent="0.3">
      <c r="A91" s="230" t="s">
        <v>79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2"/>
    </row>
    <row r="92" spans="1:15" ht="15.75" thickBot="1" x14ac:dyDescent="0.3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.75" thickTop="1" x14ac:dyDescent="0.25">
      <c r="A93" s="233" t="s">
        <v>23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5"/>
      <c r="L93" s="108"/>
      <c r="M93" s="108"/>
      <c r="N93" s="109"/>
      <c r="O93" s="110">
        <f>O41</f>
        <v>27.32</v>
      </c>
    </row>
    <row r="94" spans="1:15" ht="18" x14ac:dyDescent="0.25">
      <c r="A94" s="210" t="s">
        <v>80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2"/>
      <c r="L94" s="108"/>
      <c r="M94" s="108"/>
      <c r="N94" s="109"/>
      <c r="O94" s="111">
        <f>O67</f>
        <v>5.7333333333333334</v>
      </c>
    </row>
    <row r="95" spans="1:15" ht="18" x14ac:dyDescent="0.25">
      <c r="A95" s="210" t="s">
        <v>81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2"/>
      <c r="L95" s="108"/>
      <c r="M95" s="108"/>
      <c r="N95" s="109"/>
      <c r="O95" s="112">
        <f>O74</f>
        <v>2.4500000000000002</v>
      </c>
    </row>
    <row r="96" spans="1:15" ht="18" x14ac:dyDescent="0.25">
      <c r="A96" s="210" t="s">
        <v>82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2"/>
      <c r="L96" s="108"/>
      <c r="M96" s="108"/>
      <c r="N96" s="109"/>
      <c r="O96" s="113">
        <f>O81</f>
        <v>14</v>
      </c>
    </row>
    <row r="97" spans="1:15" ht="18.75" thickBot="1" x14ac:dyDescent="0.3">
      <c r="A97" s="213" t="s">
        <v>83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5"/>
      <c r="L97" s="108"/>
      <c r="M97" s="108"/>
      <c r="N97" s="109"/>
      <c r="O97" s="113">
        <f>O87</f>
        <v>3.3</v>
      </c>
    </row>
    <row r="98" spans="1:15" ht="24.75" thickTop="1" thickBot="1" x14ac:dyDescent="0.3">
      <c r="A98" s="216" t="s">
        <v>84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8"/>
      <c r="L98" s="114"/>
      <c r="M98" s="115"/>
      <c r="N98" s="116"/>
      <c r="O98" s="117">
        <f>SUM(O93:O97)</f>
        <v>52.803333333333335</v>
      </c>
    </row>
    <row r="99" spans="1:15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CHA-P-09-8</vt:lpstr>
      <vt:lpstr>RESULTADOS </vt:lpstr>
      <vt:lpstr>MORENO JURADO CARLOS ALBERTO</vt:lpstr>
      <vt:lpstr>ESPINOSA BONILLA ADRIANA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2015-04-15T19:47:55Z</cp:lastPrinted>
  <dcterms:created xsi:type="dcterms:W3CDTF">2014-02-18T13:10:52Z</dcterms:created>
  <dcterms:modified xsi:type="dcterms:W3CDTF">2015-06-06T02:45:23Z</dcterms:modified>
</cp:coreProperties>
</file>