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9. CIENCIAS HUMANAS Y ARTES\"/>
    </mc:Choice>
  </mc:AlternateContent>
  <workbookProtection workbookPassword="E53A" lockStructure="1"/>
  <bookViews>
    <workbookView xWindow="0" yWindow="0" windowWidth="12810" windowHeight="12435" tabRatio="500" firstSheet="1" activeTab="1"/>
  </bookViews>
  <sheets>
    <sheet name="GENERAL" sheetId="1" state="hidden" r:id="rId1"/>
    <sheet name="RESULTADOS " sheetId="4" r:id="rId2"/>
    <sheet name="PEÑA OCAMPO JHON JAIRO" sheetId="2" r:id="rId3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I6" i="4"/>
  <c r="H6" i="4"/>
  <c r="G6" i="4"/>
  <c r="F6" i="4"/>
  <c r="K6" i="4" l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O11" i="2" s="1"/>
  <c r="C11" i="2"/>
  <c r="O73" i="2" l="1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<sst xmlns="http://schemas.openxmlformats.org/spreadsheetml/2006/main" count="228" uniqueCount="176">
  <si>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</si>
  <si>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</si>
  <si>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</si>
  <si>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</si>
  <si>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</si>
  <si>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</si>
  <si>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</si>
  <si>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</si>
  <si>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</si>
  <si>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</si>
  <si>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</si>
  <si>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</si>
  <si>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</si>
  <si>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</si>
  <si>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</si>
  <si>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</si>
  <si>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</si>
  <si>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</si>
  <si>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</si>
  <si>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</si>
  <si>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</si>
  <si>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</si>
  <si>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</si>
  <si>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</si>
  <si>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</si>
  <si>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</si>
  <si>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</si>
  <si>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</si>
  <si>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</si>
  <si>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</si>
  <si>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</si>
  <si>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</si>
  <si>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</si>
  <si>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</si>
  <si>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</si>
  <si>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</si>
  <si>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</si>
  <si>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</si>
  <si>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</si>
  <si>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</si>
  <si>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</si>
  <si>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</si>
  <si>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</si>
  <si>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</si>
  <si>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</si>
  <si>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</si>
  <si>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</si>
  <si>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</si>
  <si>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</si>
  <si>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</si>
  <si>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</si>
  <si>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</si>
  <si>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</si>
  <si>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</si>
  <si>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</si>
  <si>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</si>
  <si>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</si>
  <si>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</si>
  <si>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</si>
  <si>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</si>
  <si>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</si>
  <si>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</si>
  <si>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</si>
  <si>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</si>
  <si>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</si>
  <si>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</si>
  <si>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</si>
  <si>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</si>
  <si>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</si>
  <si>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</si>
  <si>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</si>
  <si>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</si>
  <si>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</si>
  <si>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</si>
  <si>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</si>
  <si>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</si>
  <si>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</si>
  <si>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</si>
  <si>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</si>
  <si>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</si>
  <si>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</si>
  <si>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</si>
  <si>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</si>
  <si>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</si>
  <si>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</si>
  <si>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</si>
  <si>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</si>
  <si>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</si>
  <si>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</si>
  <si>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</si>
  <si>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</si>
  <si>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</si>
  <si>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</si>
  <si>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</si>
  <si>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</si>
  <si>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</si>
  <si>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</si>
  <si>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</si>
  <si>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</si>
  <si>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</si>
  <si>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CHA-P-09-3</t>
  </si>
  <si>
    <t>CIENCIAS HUMANAS Y ARTES</t>
  </si>
  <si>
    <t>ZARTA MARTINEZ</t>
  </si>
  <si>
    <t>DIEGO FERNANDO</t>
  </si>
  <si>
    <t>3153368220
2682688</t>
  </si>
  <si>
    <t>dzm23@hotmail.com</t>
  </si>
  <si>
    <t xml:space="preserve">CARRERA 5 No 68-16 NIZA NORTE </t>
  </si>
  <si>
    <t>IBAGUÉ</t>
  </si>
  <si>
    <t>ABOGADO - UNIVERSIDAD COOPERATIVA DE COLOMBIA - IBAGUÉ - 15/03/2005</t>
  </si>
  <si>
    <t>ESPECIALISTA EN CIENCIAS ADMINISTRATIVAS Y CONSTITUCIONALES - UNIVERSIDAD CATOLICA DE COLOMBIA - IBAGUÉ - 08/05/2010</t>
  </si>
  <si>
    <t>MAGISTER EN ADMINISTRACION DE EMPRESAS CON ESPECIALIDAD EN GESTIÓN  DE LA CALIDAD, SEGURIDAD Y MEDIO AMBIENTE - UNIVERSIDAD DEL MAR (CHILE) - CHILE - 17/07/2013</t>
  </si>
  <si>
    <t>FÍSICO</t>
  </si>
  <si>
    <t>ARIAS HENAO</t>
  </si>
  <si>
    <t>DIANA PATRICIA</t>
  </si>
  <si>
    <t>3142348999
6783963</t>
  </si>
  <si>
    <t>ariashenaoabogados@hotmail.com</t>
  </si>
  <si>
    <t>CARRERA 55B No 186-81 APTO 202 INTERIOR 7</t>
  </si>
  <si>
    <t>BOGOTÁ</t>
  </si>
  <si>
    <t>ABOGADO - UNIVERSIDAD SANTO TOMAS - BOGOTÁ - 25/03/2004</t>
  </si>
  <si>
    <t>ESPECIALISTA EN DERECHOS DE LAS TELECOMUNICACIONES - UNIVERSIDAD DEL ROSARIO - BOGOTÁ - 19/08/2005</t>
  </si>
  <si>
    <t>MÁESTRIA EN RELACIONES INTERNACIONALES - UNIVERSIDAD NACIONAL DE LA PLATA - ARGENTINA - 01/08/2008</t>
  </si>
  <si>
    <t>DOCTORADO EN RELACIONES INTERNACIONALES - UNIVERSIDAD NACIONAL DE LA PLATA - ARGENTINA - NO GRADUADA</t>
  </si>
  <si>
    <t>1 REVISTA</t>
  </si>
  <si>
    <t>CAVIEDES LEON</t>
  </si>
  <si>
    <t>NATHYA CAROLINA</t>
  </si>
  <si>
    <t>3112058532
8660364</t>
  </si>
  <si>
    <t>caviedescarolina@gmail.com</t>
  </si>
  <si>
    <t>CAJICA</t>
  </si>
  <si>
    <t>ABOGADO - UNIVERSIDAD CATÓLICA DE COLOMBIA - BOGOTA - 28/03/2008</t>
  </si>
  <si>
    <t>ESPECIALISTA EN DERECHO ADMINISTRATIVO Y CONSTITUCIONAL - UNIVERSIDAD CATÓLICA DE COLOMBIA - BOGTÁ - 25/09/2009
ESPECIALISTA EN DERECHO TRIBUTARIO Y ADUANERO - UNIVERSIDAD CATÓLICA DE COLOMBIA - BOGOTÁ - 11/04/2014</t>
  </si>
  <si>
    <t>PEÑA OCAMPO</t>
  </si>
  <si>
    <t>JHON JAIRO</t>
  </si>
  <si>
    <t>310292108
2642198</t>
  </si>
  <si>
    <t>jhonja19@gmail.com</t>
  </si>
  <si>
    <t>CARRERA 4 NUMERO 48-60 B/ PIEDRA PINTADA PARTE ALTA</t>
  </si>
  <si>
    <t>ABOGADO - UNIVERSIDAD COOPERATIVA DE COLOMBIA - IBAGUÉ - 14/03/2003</t>
  </si>
  <si>
    <t xml:space="preserve">ESPECIALISTA EN DERECHO ADMINISTRATIVO - UNIVERSIDAD DEL ROSARIO - BOGOTÁ - 18/11/2005
ESPECIALISTA EN DERECHO PROBATORIO - UNIVERSIDAD CATÓLICA DE COLOMBIA - IBAGUÉ - 09/05/2009
ESPECIALISTA EN DERECHO DEL TRABAJO - UNIVERSIDAD NACIONAL DE COLOMBIA - BOGOTÁ - 18/08/2011 </t>
  </si>
  <si>
    <t>MAGISTER EN DERECHO CON ÉNFASIS EN RESPOSABILIDAD CONTRACTUAL Y EXTRACONTRACTUAL CIVIL Y DEL ESTADO - UNIVERSIDAD EXTERNADO DE COLOMBIA - BOGOTÁ - 27/01/2015</t>
  </si>
  <si>
    <t>CASTILLO MORALES</t>
  </si>
  <si>
    <t>EDGAR DARIO</t>
  </si>
  <si>
    <t>541157527713
0541120682187</t>
  </si>
  <si>
    <t xml:space="preserve"> castilloedgardario@hotmail.com</t>
  </si>
  <si>
    <t>URQUIZA 717 5B, CIUDAD AUTÓNOMA DE BUENOS AIRES (ARGENTINA)</t>
  </si>
  <si>
    <t>BUENOAS AIRES</t>
  </si>
  <si>
    <t>ARGENTINA</t>
  </si>
  <si>
    <t>ABOGADO - UPTC - TUNJA - 14/12/2001</t>
  </si>
  <si>
    <t>MAESTRÍA EN RELACIONES INTERNACIONALES - UNIVERSIDAD DE LA PLATA - LA PLATA, ARGENTINA - 21/11/2012</t>
  </si>
  <si>
    <t>ELECTRONICO</t>
  </si>
  <si>
    <t xml:space="preserve">SOLANILLA ANTIA </t>
  </si>
  <si>
    <t xml:space="preserve">JUAN ANDRES </t>
  </si>
  <si>
    <t>jasolanilla@hotmail.com</t>
  </si>
  <si>
    <t>CRA 8 NO. 8-27</t>
  </si>
  <si>
    <t xml:space="preserve">CAJAMARCA </t>
  </si>
  <si>
    <t xml:space="preserve">TOLIMA </t>
  </si>
  <si>
    <t>ABOGADO - UNIVERSIDAD NACIONAL DE COLOMBIA - 13-04-2000</t>
  </si>
  <si>
    <t>ESPECIALISTA EN DERECHO ADMINISTRATIVO Y CONSTITUCIONAL - UNIVERSIDAD CATOLICA DE COLOMBIA - 9-05-2003
ESPECIALISTA CONTARATACION ESTATAL - UNIVERSIDAD EXTERNADO DE COLOMBIA - 10-05-2006</t>
  </si>
  <si>
    <t>MASTER EN DERECHO PUBLICO - UNIVERSITY PARIS 13- NORD-02-01-2010</t>
  </si>
  <si>
    <t xml:space="preserve">EL TITULO DEL MASTER NO  TINE APSOTILLE 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</si>
  <si>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</si>
  <si>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</si>
  <si>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</si>
  <si>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</si>
  <si>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</si>
  <si>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ABOGADO CON MAESTRÍA O DOCTORADO EN EL ÁREA DE DERECHOPUBLICO. CON EXPERIENCIA PROFESIONAL EN EL ÁREA DE DERECHO PUBLICO NO MENOR A TRES AÑOS. CON EXPERIENCIA EN DOCENCIA UNIVERSITARIA.</t>
  </si>
  <si>
    <t>PEÑA OCAMPO JHON JAIRO</t>
  </si>
  <si>
    <t>LOTERIA DEL TOLIMA 11 MESES:0,91 PUNTOS, DIRECTO DEPT ADMISNITRATIVO DE ASUNTOS JURIDICOS GOBERNACION DEL TOLIMA 36 MESES: 3 PUNTOS, ABOGADO COOPERATIVA TRANSPORTE MEGATAXI 36 MESES: 3 PUNTOS. SE ASIGNA EL MAXIMO DE PUNTOS.</t>
  </si>
  <si>
    <t>PROFESOR CATEDRATICO  UNIVERSIDAD COOPERATIVA DE COLOMBIA 3328 HORAS: 6,93 PUNTOS, PROFESOR CATEDRATICO UNIVERSIDAD DEL TOLIMA. SE ASIGAN EL MAXIMO DE PUNTOS.</t>
  </si>
  <si>
    <t>ARTICULO REVSIT AINDEXADA C MAGISTRO. 2012: 2 PUNTOS</t>
  </si>
  <si>
    <t>ÁREA</t>
  </si>
  <si>
    <t>PRUEBA DE CONOCIMIENTOS</t>
  </si>
  <si>
    <t>PRESENTACIÓN ORAL/ EVALUACION JURADOS AREA (HASTA 15 PUNTOS)</t>
  </si>
  <si>
    <t>TOTAL</t>
  </si>
  <si>
    <t xml:space="preserve">DERECHO PUBLICO </t>
  </si>
  <si>
    <t>GANADOR</t>
  </si>
  <si>
    <t xml:space="preserve">                                                      LISTADO DE GANADORES AL CÓDIGO DE CONCURSO CHA-P-09-3</t>
  </si>
  <si>
    <t>VAC/BENÍTEZ/CECILIA OSPINA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</si>
</sst>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2" fontId="0" fillId="0" borderId="0" xfId="0" applyNumberFormat="1"/>
    <xf numFmtId="2" fontId="33" fillId="4" borderId="2" xfId="4" applyNumberFormat="1" applyFont="1" applyFill="1" applyBorder="1" applyAlignment="1" applyProtection="1">
      <alignment horizontal="center" vertical="center" wrapText="1"/>
    </xf>
    <xf numFmtId="2" fontId="34" fillId="4" borderId="2" xfId="4" applyNumberFormat="1" applyFont="1" applyFill="1" applyBorder="1" applyAlignment="1" applyProtection="1">
      <alignment horizontal="center" vertical="center" wrapText="1"/>
    </xf>
    <xf numFmtId="0" fontId="32" fillId="4" borderId="2" xfId="4" applyFont="1" applyFill="1" applyBorder="1" applyAlignment="1" applyProtection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49" fontId="7" fillId="0" borderId="93" xfId="4" applyNumberFormat="1" applyFont="1" applyFill="1" applyBorder="1" applyAlignment="1">
      <alignment horizontal="center" vertical="center" wrapText="1"/>
    </xf>
    <xf numFmtId="0" fontId="35" fillId="0" borderId="93" xfId="0" applyFont="1" applyBorder="1" applyAlignment="1">
      <alignment horizontal="center" vertical="center" wrapText="1"/>
    </xf>
    <xf numFmtId="2" fontId="7" fillId="0" borderId="93" xfId="4" applyNumberFormat="1" applyFont="1" applyBorder="1" applyAlignment="1">
      <alignment horizontal="center" vertical="center" wrapText="1"/>
    </xf>
    <xf numFmtId="2" fontId="7" fillId="0" borderId="93" xfId="0" applyNumberFormat="1" applyFont="1" applyFill="1" applyBorder="1" applyAlignment="1">
      <alignment horizontal="center" vertical="center" wrapText="1"/>
    </xf>
    <xf numFmtId="2" fontId="13" fillId="0" borderId="93" xfId="4" applyNumberFormat="1" applyFont="1" applyBorder="1" applyAlignment="1">
      <alignment horizontal="center" vertical="center" wrapText="1"/>
    </xf>
    <xf numFmtId="2" fontId="27" fillId="0" borderId="93" xfId="0" applyNumberFormat="1" applyFont="1" applyBorder="1" applyAlignment="1">
      <alignment horizontal="center" vertical="center"/>
    </xf>
    <xf numFmtId="2" fontId="36" fillId="0" borderId="93" xfId="0" applyNumberFormat="1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0" fillId="0" borderId="0" xfId="4" applyFont="1" applyBorder="1" applyAlignment="1">
      <alignment horizontal="left" vertic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4" borderId="2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horizontal="center" vertical="center" wrapText="1"/>
    </xf>
    <xf numFmtId="2" fontId="32" fillId="4" borderId="2" xfId="4" applyNumberFormat="1" applyFont="1" applyFill="1" applyBorder="1" applyAlignment="1">
      <alignment horizontal="center" vertical="center" wrapText="1"/>
    </xf>
    <xf numFmtId="2" fontId="32" fillId="4" borderId="10" xfId="4" applyNumberFormat="1" applyFont="1" applyFill="1" applyBorder="1" applyAlignment="1">
      <alignment horizontal="center" vertical="center" wrapText="1"/>
    </xf>
    <xf numFmtId="2" fontId="32" fillId="4" borderId="92" xfId="4" applyNumberFormat="1" applyFont="1" applyFill="1" applyBorder="1" applyAlignment="1" applyProtection="1">
      <alignment horizontal="center" vertical="center"/>
    </xf>
    <xf numFmtId="2" fontId="32" fillId="4" borderId="93" xfId="4" applyNumberFormat="1" applyFont="1" applyFill="1" applyBorder="1" applyAlignment="1" applyProtection="1">
      <alignment horizontal="center" vertical="center"/>
    </xf>
    <xf numFmtId="2" fontId="32" fillId="4" borderId="94" xfId="4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20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1038225</xdr:colOff>
      <xdr:row>2</xdr:row>
      <xdr:rowOff>54269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638300" cy="473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viedescarolina@gmail.com" TargetMode="External"/><Relationship Id="rId2" Type="http://schemas.openxmlformats.org/officeDocument/2006/relationships/hyperlink" Target="mailto:ariashenaoabogados@hotmail.com" TargetMode="External"/><Relationship Id="rId1" Type="http://schemas.openxmlformats.org/officeDocument/2006/relationships/hyperlink" Target="mailto:dzm23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asolanilla@hotmail.com" TargetMode="External"/><Relationship Id="rId4" Type="http://schemas.openxmlformats.org/officeDocument/2006/relationships/hyperlink" Target="mailto:jhonja19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I10" zoomScale="80" zoomScaleNormal="80" workbookViewId="0">
      <selection activeCell="M6" sqref="M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57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83" t="s">
        <v>101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C1" s="119">
        <f>COUNTA(C:C)-1</f>
        <v>6</v>
      </c>
    </row>
    <row r="2" spans="1:29" ht="17.25" thickBot="1" x14ac:dyDescent="0.35">
      <c r="A2" s="183" t="s">
        <v>100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87" t="s">
        <v>93</v>
      </c>
      <c r="B3" s="177" t="s">
        <v>91</v>
      </c>
      <c r="C3" s="177" t="s">
        <v>92</v>
      </c>
      <c r="D3" s="177" t="s">
        <v>89</v>
      </c>
      <c r="E3" s="177" t="s">
        <v>90</v>
      </c>
      <c r="F3" s="177" t="s">
        <v>0</v>
      </c>
      <c r="G3" s="177" t="s">
        <v>1</v>
      </c>
      <c r="H3" s="177" t="s">
        <v>2</v>
      </c>
      <c r="I3" s="180" t="s">
        <v>3</v>
      </c>
      <c r="J3" s="180" t="s">
        <v>99</v>
      </c>
      <c r="K3" s="190" t="s">
        <v>4</v>
      </c>
      <c r="L3" s="191"/>
      <c r="M3" s="191"/>
      <c r="N3" s="192"/>
      <c r="O3" s="177" t="s">
        <v>5</v>
      </c>
      <c r="P3" s="177" t="s">
        <v>88</v>
      </c>
      <c r="Q3" s="180" t="s">
        <v>96</v>
      </c>
      <c r="R3" s="180" t="s">
        <v>97</v>
      </c>
      <c r="S3" s="177" t="s">
        <v>6</v>
      </c>
      <c r="T3" s="185" t="s">
        <v>16</v>
      </c>
      <c r="U3" s="185" t="s">
        <v>17</v>
      </c>
      <c r="V3" s="185" t="s">
        <v>18</v>
      </c>
      <c r="W3" s="185" t="s">
        <v>19</v>
      </c>
      <c r="X3" s="185" t="s">
        <v>20</v>
      </c>
      <c r="Y3" s="185" t="s">
        <v>21</v>
      </c>
      <c r="Z3" s="185" t="s">
        <v>22</v>
      </c>
      <c r="AA3" s="180" t="s">
        <v>94</v>
      </c>
    </row>
    <row r="4" spans="1:29" s="1" customFormat="1" ht="15.75" customHeight="1" thickBot="1" x14ac:dyDescent="0.25">
      <c r="A4" s="188"/>
      <c r="B4" s="178"/>
      <c r="C4" s="178"/>
      <c r="D4" s="178"/>
      <c r="E4" s="178"/>
      <c r="F4" s="178"/>
      <c r="G4" s="178"/>
      <c r="H4" s="178"/>
      <c r="I4" s="181"/>
      <c r="J4" s="181"/>
      <c r="K4" s="180" t="s">
        <v>7</v>
      </c>
      <c r="L4" s="121"/>
      <c r="M4" s="121" t="s">
        <v>8</v>
      </c>
      <c r="N4" s="122"/>
      <c r="O4" s="178"/>
      <c r="P4" s="178"/>
      <c r="Q4" s="181"/>
      <c r="R4" s="181"/>
      <c r="S4" s="178"/>
      <c r="T4" s="186"/>
      <c r="U4" s="186"/>
      <c r="V4" s="186"/>
      <c r="W4" s="186"/>
      <c r="X4" s="186"/>
      <c r="Y4" s="186"/>
      <c r="Z4" s="186"/>
      <c r="AA4" s="181"/>
    </row>
    <row r="5" spans="1:29" s="1" customFormat="1" ht="13.5" customHeight="1" thickBot="1" x14ac:dyDescent="0.25">
      <c r="A5" s="189"/>
      <c r="B5" s="179"/>
      <c r="C5" s="179"/>
      <c r="D5" s="179"/>
      <c r="E5" s="179"/>
      <c r="F5" s="179"/>
      <c r="G5" s="179"/>
      <c r="H5" s="179"/>
      <c r="I5" s="182"/>
      <c r="J5" s="182"/>
      <c r="K5" s="182"/>
      <c r="L5" s="122" t="s">
        <v>85</v>
      </c>
      <c r="M5" s="123" t="s">
        <v>86</v>
      </c>
      <c r="N5" s="123" t="s">
        <v>87</v>
      </c>
      <c r="O5" s="179"/>
      <c r="P5" s="179"/>
      <c r="Q5" s="182"/>
      <c r="R5" s="182"/>
      <c r="S5" s="179"/>
      <c r="T5" s="186"/>
      <c r="U5" s="186"/>
      <c r="V5" s="186"/>
      <c r="W5" s="186"/>
      <c r="X5" s="186"/>
      <c r="Y5" s="186"/>
      <c r="Z5" s="186"/>
      <c r="AA5" s="182"/>
    </row>
    <row r="6" spans="1:29" s="1" customFormat="1" ht="109.5" customHeight="1" x14ac:dyDescent="0.2">
      <c r="A6" s="126">
        <v>1</v>
      </c>
      <c r="B6" s="129" t="s">
        <v>98</v>
      </c>
      <c r="C6" s="158">
        <v>93412697</v>
      </c>
      <c r="D6" s="120" t="s">
        <v>102</v>
      </c>
      <c r="E6" s="120" t="s">
        <v>103</v>
      </c>
      <c r="F6" s="120" t="s">
        <v>104</v>
      </c>
      <c r="G6" s="150" t="s">
        <v>105</v>
      </c>
      <c r="H6" s="120" t="s">
        <v>106</v>
      </c>
      <c r="I6" s="120" t="s">
        <v>107</v>
      </c>
      <c r="J6" s="120"/>
      <c r="K6" s="120" t="s">
        <v>108</v>
      </c>
      <c r="L6" s="120" t="s">
        <v>109</v>
      </c>
      <c r="M6" s="120" t="s">
        <v>110</v>
      </c>
      <c r="N6" s="120"/>
      <c r="O6" s="120">
        <v>24</v>
      </c>
      <c r="P6" s="120" t="s">
        <v>111</v>
      </c>
      <c r="Q6" s="120">
        <v>0</v>
      </c>
      <c r="R6" s="120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109.5" customHeight="1" x14ac:dyDescent="0.2">
      <c r="A7" s="128">
        <v>2</v>
      </c>
      <c r="B7" s="129" t="s">
        <v>98</v>
      </c>
      <c r="C7" s="158">
        <v>52805031</v>
      </c>
      <c r="D7" s="120" t="s">
        <v>112</v>
      </c>
      <c r="E7" s="120" t="s">
        <v>113</v>
      </c>
      <c r="F7" s="120" t="s">
        <v>114</v>
      </c>
      <c r="G7" s="150" t="s">
        <v>115</v>
      </c>
      <c r="H7" s="120" t="s">
        <v>116</v>
      </c>
      <c r="I7" s="120" t="s">
        <v>117</v>
      </c>
      <c r="J7" s="120"/>
      <c r="K7" s="120" t="s">
        <v>118</v>
      </c>
      <c r="L7" s="120" t="s">
        <v>119</v>
      </c>
      <c r="M7" s="120" t="s">
        <v>120</v>
      </c>
      <c r="N7" s="120" t="s">
        <v>121</v>
      </c>
      <c r="O7" s="120">
        <v>231</v>
      </c>
      <c r="P7" s="120" t="s">
        <v>111</v>
      </c>
      <c r="Q7" s="125" t="s">
        <v>122</v>
      </c>
      <c r="R7" s="125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109.5" customHeight="1" x14ac:dyDescent="0.2">
      <c r="A8" s="128">
        <v>3</v>
      </c>
      <c r="B8" s="129" t="s">
        <v>98</v>
      </c>
      <c r="C8" s="120">
        <v>20500065</v>
      </c>
      <c r="D8" s="120" t="s">
        <v>123</v>
      </c>
      <c r="E8" s="120" t="s">
        <v>124</v>
      </c>
      <c r="F8" s="120" t="s">
        <v>125</v>
      </c>
      <c r="G8" s="150" t="s">
        <v>126</v>
      </c>
      <c r="H8" s="120"/>
      <c r="I8" s="120" t="s">
        <v>127</v>
      </c>
      <c r="J8" s="120"/>
      <c r="K8" s="120" t="s">
        <v>128</v>
      </c>
      <c r="L8" s="120" t="s">
        <v>129</v>
      </c>
      <c r="M8" s="120"/>
      <c r="N8" s="120"/>
      <c r="O8" s="120">
        <v>24</v>
      </c>
      <c r="P8" s="120" t="s">
        <v>111</v>
      </c>
      <c r="Q8" s="125">
        <v>0</v>
      </c>
      <c r="R8" s="125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109.5" customHeight="1" x14ac:dyDescent="0.2">
      <c r="A9" s="128">
        <v>4</v>
      </c>
      <c r="B9" s="129" t="s">
        <v>98</v>
      </c>
      <c r="C9" s="120">
        <v>93407500</v>
      </c>
      <c r="D9" s="120" t="s">
        <v>130</v>
      </c>
      <c r="E9" s="120" t="s">
        <v>131</v>
      </c>
      <c r="F9" s="120" t="s">
        <v>132</v>
      </c>
      <c r="G9" s="150" t="s">
        <v>133</v>
      </c>
      <c r="H9" s="120" t="s">
        <v>134</v>
      </c>
      <c r="I9" s="120" t="s">
        <v>107</v>
      </c>
      <c r="J9" s="120"/>
      <c r="K9" s="120" t="s">
        <v>135</v>
      </c>
      <c r="L9" s="120" t="s">
        <v>136</v>
      </c>
      <c r="M9" s="120" t="s">
        <v>137</v>
      </c>
      <c r="N9" s="120"/>
      <c r="O9" s="120">
        <v>67</v>
      </c>
      <c r="P9" s="120" t="s">
        <v>111</v>
      </c>
      <c r="Q9" s="120">
        <v>0</v>
      </c>
      <c r="R9" s="125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109.5" customHeight="1" x14ac:dyDescent="0.2">
      <c r="A10" s="128">
        <v>5</v>
      </c>
      <c r="B10" s="129" t="s">
        <v>98</v>
      </c>
      <c r="C10" s="120">
        <v>7173464</v>
      </c>
      <c r="D10" s="120" t="s">
        <v>138</v>
      </c>
      <c r="E10" s="120" t="s">
        <v>139</v>
      </c>
      <c r="F10" s="159" t="s">
        <v>140</v>
      </c>
      <c r="G10" s="150" t="s">
        <v>141</v>
      </c>
      <c r="H10" s="120" t="s">
        <v>142</v>
      </c>
      <c r="I10" s="120" t="s">
        <v>143</v>
      </c>
      <c r="J10" s="120" t="s">
        <v>144</v>
      </c>
      <c r="K10" s="120" t="s">
        <v>145</v>
      </c>
      <c r="L10" s="120"/>
      <c r="M10" s="120" t="s">
        <v>146</v>
      </c>
      <c r="N10" s="120"/>
      <c r="O10" s="120">
        <v>749</v>
      </c>
      <c r="P10" s="120" t="s">
        <v>147</v>
      </c>
      <c r="Q10" s="125">
        <v>0</v>
      </c>
      <c r="R10" s="125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109.5" customHeight="1" x14ac:dyDescent="0.2">
      <c r="A11" s="128">
        <v>6</v>
      </c>
      <c r="B11" s="160" t="s">
        <v>98</v>
      </c>
      <c r="C11" s="120">
        <v>13992075</v>
      </c>
      <c r="D11" s="120" t="s">
        <v>148</v>
      </c>
      <c r="E11" s="120" t="s">
        <v>149</v>
      </c>
      <c r="F11" s="120">
        <v>3115385724</v>
      </c>
      <c r="G11" s="150" t="s">
        <v>150</v>
      </c>
      <c r="H11" s="120" t="s">
        <v>151</v>
      </c>
      <c r="I11" s="120" t="s">
        <v>152</v>
      </c>
      <c r="J11" s="120" t="s">
        <v>153</v>
      </c>
      <c r="K11" s="120" t="s">
        <v>154</v>
      </c>
      <c r="L11" s="120" t="s">
        <v>155</v>
      </c>
      <c r="M11" s="120" t="s">
        <v>156</v>
      </c>
      <c r="N11" s="120"/>
      <c r="O11" s="120"/>
      <c r="P11" s="120" t="s">
        <v>147</v>
      </c>
      <c r="Q11" s="125"/>
      <c r="R11" s="125"/>
      <c r="S11" s="125" t="s">
        <v>157</v>
      </c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109.5" customHeight="1" x14ac:dyDescent="0.2">
      <c r="A12" s="128">
        <v>7</v>
      </c>
      <c r="B12" s="129" t="s">
        <v>98</v>
      </c>
      <c r="C12" s="120"/>
      <c r="D12" s="120"/>
      <c r="E12" s="120"/>
      <c r="F12" s="120"/>
      <c r="G12" s="150"/>
      <c r="H12" s="120"/>
      <c r="I12" s="120"/>
      <c r="J12" s="120"/>
      <c r="K12" s="120"/>
      <c r="L12" s="120"/>
      <c r="M12" s="120"/>
      <c r="N12" s="120"/>
      <c r="O12" s="120"/>
      <c r="P12" s="120"/>
      <c r="Q12" s="125"/>
      <c r="R12" s="125"/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2" customFormat="1" ht="109.5" customHeight="1" x14ac:dyDescent="0.2">
      <c r="A13" s="128">
        <v>8</v>
      </c>
      <c r="B13" s="129" t="s">
        <v>98</v>
      </c>
      <c r="C13" s="120"/>
      <c r="D13" s="120"/>
      <c r="E13" s="120"/>
      <c r="F13" s="120"/>
      <c r="G13" s="150"/>
      <c r="H13" s="120"/>
      <c r="I13" s="120"/>
      <c r="J13" s="120"/>
      <c r="K13" s="120"/>
      <c r="L13" s="120"/>
      <c r="M13" s="120"/>
      <c r="N13" s="120"/>
      <c r="O13" s="120"/>
      <c r="P13" s="120"/>
      <c r="Q13" s="125"/>
      <c r="R13" s="125"/>
      <c r="S13" s="125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09.5" customHeight="1" x14ac:dyDescent="0.2">
      <c r="A14" s="128">
        <v>9</v>
      </c>
      <c r="B14" s="129" t="s">
        <v>98</v>
      </c>
      <c r="C14" s="120"/>
      <c r="D14" s="120"/>
      <c r="E14" s="120"/>
      <c r="F14" s="120"/>
      <c r="G14" s="150"/>
      <c r="H14" s="120"/>
      <c r="I14" s="120"/>
      <c r="J14" s="120"/>
      <c r="K14" s="120"/>
      <c r="L14" s="120"/>
      <c r="M14" s="120"/>
      <c r="N14" s="120"/>
      <c r="O14" s="120"/>
      <c r="P14" s="120"/>
      <c r="Q14" s="125"/>
      <c r="R14" s="125"/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2" customFormat="1" ht="109.5" customHeight="1" x14ac:dyDescent="0.2">
      <c r="A15" s="128">
        <v>10</v>
      </c>
      <c r="B15" s="129" t="s">
        <v>98</v>
      </c>
      <c r="C15" s="120"/>
      <c r="D15" s="120"/>
      <c r="E15" s="120"/>
      <c r="F15" s="120"/>
      <c r="G15" s="15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28"/>
      <c r="U15" s="129"/>
      <c r="V15" s="129"/>
      <c r="W15" s="129"/>
      <c r="X15" s="129"/>
      <c r="Y15" s="129"/>
      <c r="Z15" s="129"/>
      <c r="AA15" s="130"/>
    </row>
    <row r="16" spans="1:29" s="1" customFormat="1" ht="109.5" customHeight="1" x14ac:dyDescent="0.2">
      <c r="A16" s="128">
        <v>11</v>
      </c>
      <c r="B16" s="129"/>
      <c r="C16" s="120"/>
      <c r="D16" s="120"/>
      <c r="E16" s="120"/>
      <c r="F16" s="120"/>
      <c r="G16" s="15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31"/>
      <c r="U16" s="132"/>
      <c r="V16" s="132"/>
      <c r="W16" s="132"/>
      <c r="X16" s="132"/>
      <c r="Y16" s="132"/>
      <c r="Z16" s="132"/>
      <c r="AA16" s="133"/>
    </row>
    <row r="17" spans="1:27" s="2" customFormat="1" ht="109.5" customHeight="1" x14ac:dyDescent="0.2">
      <c r="A17" s="128">
        <v>12</v>
      </c>
      <c r="B17" s="129"/>
      <c r="C17" s="120"/>
      <c r="D17" s="120"/>
      <c r="E17" s="120"/>
      <c r="F17" s="120"/>
      <c r="G17" s="15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109.5" customHeight="1" x14ac:dyDescent="0.2">
      <c r="A18" s="128">
        <v>13</v>
      </c>
      <c r="B18" s="129"/>
      <c r="C18" s="120"/>
      <c r="D18" s="120"/>
      <c r="E18" s="120"/>
      <c r="F18" s="120"/>
      <c r="G18" s="15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109.5" customHeight="1" x14ac:dyDescent="0.2">
      <c r="A19" s="128">
        <v>14</v>
      </c>
      <c r="B19" s="129"/>
      <c r="C19" s="120"/>
      <c r="D19" s="120"/>
      <c r="E19" s="120"/>
      <c r="F19" s="120"/>
      <c r="G19" s="15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2" customFormat="1" ht="109.5" customHeight="1" x14ac:dyDescent="0.2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28"/>
      <c r="U20" s="129"/>
      <c r="V20" s="129"/>
      <c r="W20" s="129"/>
      <c r="X20" s="129"/>
      <c r="Y20" s="129"/>
      <c r="Z20" s="129"/>
      <c r="AA20" s="130"/>
    </row>
    <row r="21" spans="1:27" s="1" customFormat="1" ht="109.5" customHeight="1" x14ac:dyDescent="0.2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31"/>
      <c r="U21" s="132"/>
      <c r="V21" s="132"/>
      <c r="W21" s="132"/>
      <c r="X21" s="132"/>
      <c r="Y21" s="132"/>
      <c r="Z21" s="132"/>
      <c r="AA21" s="133"/>
    </row>
    <row r="22" spans="1:27" s="2" customFormat="1" ht="109.5" customHeight="1" x14ac:dyDescent="0.2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109.5" customHeight="1" x14ac:dyDescent="0.2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109.5" customHeight="1" x14ac:dyDescent="0.2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ht="109.5" customHeight="1" x14ac:dyDescent="0.2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ht="109.5" customHeight="1" x14ac:dyDescent="0.3">
      <c r="A26" s="128">
        <v>21</v>
      </c>
      <c r="B26" s="129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ht="109.5" customHeight="1" x14ac:dyDescent="0.3">
      <c r="A27" s="128">
        <v>22</v>
      </c>
      <c r="B27" s="129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ht="109.5" customHeight="1" x14ac:dyDescent="0.3">
      <c r="A28" s="128">
        <v>23</v>
      </c>
      <c r="B28" s="129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ht="109.5" customHeight="1" x14ac:dyDescent="0.3">
      <c r="A29" s="128">
        <v>24</v>
      </c>
      <c r="B29" s="129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ht="109.5" customHeight="1" x14ac:dyDescent="0.3">
      <c r="A30" s="128">
        <v>25</v>
      </c>
      <c r="B30" s="129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ht="109.5" customHeight="1" x14ac:dyDescent="0.3">
      <c r="A31" s="128">
        <v>26</v>
      </c>
      <c r="B31" s="129"/>
      <c r="C31" s="135"/>
      <c r="D31" s="135"/>
      <c r="E31" s="140" t="str">
        <f>RIGHT(E29,1)</f>
        <v/>
      </c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ht="109.5" customHeight="1" x14ac:dyDescent="0.3">
      <c r="A32" s="128">
        <v>27</v>
      </c>
      <c r="B32" s="129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ht="109.5" customHeight="1" x14ac:dyDescent="0.3">
      <c r="A33" s="128">
        <v>28</v>
      </c>
      <c r="B33" s="129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ht="109.5" customHeight="1" x14ac:dyDescent="0.3">
      <c r="A34" s="128">
        <v>29</v>
      </c>
      <c r="B34" s="129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ht="109.5" customHeight="1" x14ac:dyDescent="0.3">
      <c r="A35" s="128">
        <v>30</v>
      </c>
      <c r="B35" s="129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ht="109.5" customHeight="1" x14ac:dyDescent="0.3">
      <c r="A36" s="128">
        <v>31</v>
      </c>
      <c r="B36" s="129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ht="109.5" customHeight="1" x14ac:dyDescent="0.3">
      <c r="A37" s="128">
        <v>32</v>
      </c>
      <c r="B37" s="129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ht="109.5" customHeight="1" x14ac:dyDescent="0.3">
      <c r="A38" s="128">
        <v>33</v>
      </c>
      <c r="B38" s="129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ht="109.5" customHeight="1" x14ac:dyDescent="0.3">
      <c r="A39" s="128">
        <v>34</v>
      </c>
      <c r="B39" s="129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ht="109.5" customHeight="1" x14ac:dyDescent="0.3">
      <c r="A40" s="128">
        <v>35</v>
      </c>
      <c r="B40" s="129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ht="109.5" customHeight="1" x14ac:dyDescent="0.3">
      <c r="A41" s="128">
        <v>36</v>
      </c>
      <c r="B41" s="129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ht="109.5" customHeight="1" x14ac:dyDescent="0.3">
      <c r="A42" s="128">
        <v>37</v>
      </c>
      <c r="B42" s="129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ht="109.5" customHeight="1" x14ac:dyDescent="0.3">
      <c r="A43" s="128">
        <v>38</v>
      </c>
      <c r="B43" s="129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ht="109.5" customHeight="1" x14ac:dyDescent="0.3">
      <c r="A44" s="128">
        <v>39</v>
      </c>
      <c r="B44" s="129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ht="109.5" customHeight="1" x14ac:dyDescent="0.3">
      <c r="A45" s="128">
        <v>40</v>
      </c>
      <c r="B45" s="129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ht="109.5" customHeight="1" x14ac:dyDescent="0.3">
      <c r="A46" s="128">
        <v>41</v>
      </c>
      <c r="B46" s="129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ht="109.5" customHeight="1" x14ac:dyDescent="0.3">
      <c r="A47" s="128">
        <v>42</v>
      </c>
      <c r="B47" s="129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ht="109.5" customHeight="1" x14ac:dyDescent="0.3">
      <c r="A48" s="128">
        <v>43</v>
      </c>
      <c r="B48" s="129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ht="109.5" customHeight="1" x14ac:dyDescent="0.3">
      <c r="A49" s="128">
        <v>44</v>
      </c>
      <c r="B49" s="129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3">
      <c r="A50" s="128">
        <v>45</v>
      </c>
      <c r="B50" s="129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3">
      <c r="A51" s="128">
        <v>46</v>
      </c>
      <c r="B51" s="129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55"/>
      <c r="J54" s="136"/>
      <c r="K54" s="134"/>
      <c r="L54" s="134"/>
      <c r="M54" s="134"/>
      <c r="N54" s="134"/>
      <c r="O54" s="134"/>
      <c r="P54" s="134"/>
      <c r="Q54" s="137"/>
      <c r="R54" s="137"/>
      <c r="S54" s="137"/>
      <c r="T54" s="138"/>
      <c r="U54" s="134"/>
      <c r="V54" s="134"/>
      <c r="W54" s="134"/>
      <c r="X54" s="134"/>
      <c r="Y54" s="134"/>
      <c r="Z54" s="134"/>
      <c r="AA54" s="139"/>
    </row>
    <row r="55" spans="1:27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56"/>
      <c r="J55" s="144"/>
      <c r="K55" s="142"/>
      <c r="L55" s="142"/>
      <c r="M55" s="142"/>
      <c r="N55" s="142"/>
      <c r="O55" s="142"/>
      <c r="P55" s="142"/>
      <c r="Q55" s="145"/>
      <c r="R55" s="145"/>
      <c r="S55" s="145"/>
      <c r="T55" s="146"/>
      <c r="U55" s="142"/>
      <c r="V55" s="142"/>
      <c r="W55" s="142"/>
      <c r="X55" s="142"/>
      <c r="Y55" s="142"/>
      <c r="Z55" s="142"/>
      <c r="AA55" s="147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1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E4" sqref="E4:E5"/>
    </sheetView>
  </sheetViews>
  <sheetFormatPr baseColWidth="10" defaultRowHeight="15" x14ac:dyDescent="0.25"/>
  <cols>
    <col min="2" max="2" width="17" customWidth="1"/>
    <col min="3" max="3" width="24.5703125" customWidth="1"/>
    <col min="4" max="4" width="15.85546875" customWidth="1"/>
    <col min="5" max="5" width="25.28515625" customWidth="1"/>
    <col min="6" max="6" width="19.85546875" customWidth="1"/>
    <col min="7" max="7" width="16.7109375" customWidth="1"/>
    <col min="8" max="8" width="17.42578125" customWidth="1"/>
    <col min="9" max="9" width="17.140625" customWidth="1"/>
    <col min="10" max="10" width="16.28515625" customWidth="1"/>
    <col min="11" max="11" width="15.140625" customWidth="1"/>
    <col min="12" max="12" width="24.5703125" customWidth="1"/>
  </cols>
  <sheetData>
    <row r="1" spans="1:12" ht="18" x14ac:dyDescent="0.25">
      <c r="A1" s="194" t="s">
        <v>158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x14ac:dyDescent="0.25">
      <c r="A2" s="195" t="s">
        <v>174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16.5" thickBot="1" x14ac:dyDescent="0.3">
      <c r="A3" s="162"/>
      <c r="B3" s="161"/>
      <c r="C3" s="161"/>
      <c r="D3" s="161"/>
      <c r="E3" s="161"/>
      <c r="F3" s="161"/>
      <c r="G3" s="163"/>
      <c r="H3" s="164"/>
      <c r="I3" s="164"/>
      <c r="J3" s="164"/>
      <c r="K3" s="164"/>
    </row>
    <row r="4" spans="1:12" ht="16.5" thickBot="1" x14ac:dyDescent="0.3">
      <c r="A4" s="196" t="s">
        <v>159</v>
      </c>
      <c r="B4" s="196" t="s">
        <v>160</v>
      </c>
      <c r="C4" s="196" t="s">
        <v>161</v>
      </c>
      <c r="D4" s="196" t="s">
        <v>168</v>
      </c>
      <c r="E4" s="196" t="s">
        <v>162</v>
      </c>
      <c r="F4" s="198" t="s">
        <v>23</v>
      </c>
      <c r="G4" s="200" t="s">
        <v>169</v>
      </c>
      <c r="H4" s="201"/>
      <c r="I4" s="201"/>
      <c r="J4" s="201"/>
      <c r="K4" s="201"/>
      <c r="L4" s="202"/>
    </row>
    <row r="5" spans="1:12" ht="45.75" thickBot="1" x14ac:dyDescent="0.3">
      <c r="A5" s="197"/>
      <c r="B5" s="197"/>
      <c r="C5" s="197"/>
      <c r="D5" s="197"/>
      <c r="E5" s="197"/>
      <c r="F5" s="199"/>
      <c r="G5" s="165" t="s">
        <v>43</v>
      </c>
      <c r="H5" s="165" t="s">
        <v>170</v>
      </c>
      <c r="I5" s="165" t="s">
        <v>68</v>
      </c>
      <c r="J5" s="165" t="s">
        <v>74</v>
      </c>
      <c r="K5" s="166" t="s">
        <v>171</v>
      </c>
      <c r="L5" s="167" t="s">
        <v>6</v>
      </c>
    </row>
    <row r="6" spans="1:12" ht="168" customHeight="1" thickBot="1" x14ac:dyDescent="0.3">
      <c r="A6" s="168">
        <v>1</v>
      </c>
      <c r="B6" s="169" t="s">
        <v>164</v>
      </c>
      <c r="C6" s="170" t="s">
        <v>101</v>
      </c>
      <c r="D6" s="171" t="s">
        <v>172</v>
      </c>
      <c r="E6" s="172" t="s">
        <v>163</v>
      </c>
      <c r="F6" s="173">
        <f>'PEÑA OCAMPO JHON JAIRO'!O93</f>
        <v>22</v>
      </c>
      <c r="G6" s="173">
        <f>'PEÑA OCAMPO JHON JAIRO'!O94</f>
        <v>27.166666666666668</v>
      </c>
      <c r="H6" s="174">
        <f>'PEÑA OCAMPO JHON JAIRO'!O95</f>
        <v>12.166666666666666</v>
      </c>
      <c r="I6" s="174">
        <f>'PEÑA OCAMPO JHON JAIRO'!O96</f>
        <v>8</v>
      </c>
      <c r="J6" s="174">
        <f>'PEÑA OCAMPO JHON JAIRO'!O97</f>
        <v>1.8</v>
      </c>
      <c r="K6" s="175">
        <f>SUM(F6:J6)</f>
        <v>71.13333333333334</v>
      </c>
      <c r="L6" s="176" t="s">
        <v>173</v>
      </c>
    </row>
    <row r="7" spans="1:12" x14ac:dyDescent="0.25">
      <c r="A7" s="193" t="s">
        <v>175</v>
      </c>
      <c r="B7" s="193"/>
      <c r="C7" s="193"/>
      <c r="G7" s="164"/>
      <c r="H7" s="164"/>
      <c r="I7" s="164"/>
      <c r="J7" s="164"/>
      <c r="K7" s="164"/>
    </row>
  </sheetData>
  <sheetProtection password="E53A" sheet="1" objects="1" scenarios="1"/>
  <mergeCells count="10">
    <mergeCell ref="A7:C7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6.28515625" style="6" customWidth="1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15"/>
      <c r="B1" s="216"/>
      <c r="C1" s="216"/>
      <c r="D1" s="216"/>
      <c r="E1" s="217"/>
      <c r="F1" s="213" t="s">
        <v>9</v>
      </c>
      <c r="G1" s="213"/>
      <c r="H1" s="213"/>
      <c r="I1" s="213"/>
      <c r="J1" s="213"/>
      <c r="K1" s="213"/>
      <c r="L1" s="213"/>
      <c r="M1" s="213"/>
      <c r="N1" s="213"/>
      <c r="O1" s="214"/>
    </row>
    <row r="2" spans="1:17" ht="45" customHeight="1" thickBot="1" x14ac:dyDescent="0.3">
      <c r="A2" s="218"/>
      <c r="B2" s="219"/>
      <c r="C2" s="219"/>
      <c r="D2" s="219"/>
      <c r="E2" s="220"/>
      <c r="F2" s="213" t="s">
        <v>10</v>
      </c>
      <c r="G2" s="213"/>
      <c r="H2" s="213"/>
      <c r="I2" s="213"/>
      <c r="J2" s="213"/>
      <c r="K2" s="213"/>
      <c r="L2" s="213"/>
      <c r="M2" s="213"/>
      <c r="N2" s="213"/>
      <c r="O2" s="214"/>
      <c r="Q2" s="152" t="str">
        <f ca="1">MID(CELL("nombrearchivo",'PEÑA OCAMPO JHON JAIRO'!E10),FIND("]", CELL("nombrearchivo",'PEÑA OCAMPO JHON JAIRO'!E10),1)+1,LEN(CELL("nombrearchivo",'PEÑA OCAMPO JHON JAIRO'!E10))-FIND("]",CELL("nombrearchivo",'PEÑA OCAMPO JHON JAIRO'!E10),1))</f>
        <v>PEÑA OCAMPO JHON JAIRO</v>
      </c>
    </row>
    <row r="3" spans="1:17" ht="19.5" customHeight="1" thickBot="1" x14ac:dyDescent="0.3">
      <c r="A3" s="221"/>
      <c r="B3" s="222"/>
      <c r="C3" s="222"/>
      <c r="D3" s="222"/>
      <c r="E3" s="223"/>
      <c r="F3" s="213" t="s">
        <v>95</v>
      </c>
      <c r="G3" s="213"/>
      <c r="H3" s="213"/>
      <c r="I3" s="213"/>
      <c r="J3" s="213"/>
      <c r="K3" s="213"/>
      <c r="L3" s="213"/>
      <c r="M3" s="213"/>
      <c r="N3" s="213"/>
      <c r="O3" s="214"/>
      <c r="Q3" s="152"/>
    </row>
    <row r="4" spans="1:17" ht="15.75" x14ac:dyDescent="0.25">
      <c r="A4" s="211" t="s">
        <v>11</v>
      </c>
      <c r="B4" s="212"/>
      <c r="C4" s="212"/>
      <c r="D4" s="212"/>
      <c r="E4" s="224" t="str">
        <f>GENERAL!AC$2</f>
        <v>PLANTA</v>
      </c>
      <c r="F4" s="224"/>
      <c r="G4" s="224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09" t="s">
        <v>12</v>
      </c>
      <c r="B5" s="210"/>
      <c r="C5" s="210"/>
      <c r="D5" s="210"/>
      <c r="E5" s="225" t="str">
        <f>GENERAL!A$2</f>
        <v>CHA-P-09-3</v>
      </c>
      <c r="F5" s="225"/>
      <c r="G5" s="22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09" t="s">
        <v>13</v>
      </c>
      <c r="B6" s="210"/>
      <c r="C6" s="210"/>
      <c r="D6" s="210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29" t="s">
        <v>14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</row>
    <row r="9" spans="1:17" ht="15" customHeight="1" x14ac:dyDescent="0.25">
      <c r="A9" s="232" t="s">
        <v>15</v>
      </c>
      <c r="B9" s="233"/>
      <c r="C9" s="236" t="s">
        <v>16</v>
      </c>
      <c r="D9" s="14"/>
      <c r="E9" s="203" t="s">
        <v>17</v>
      </c>
      <c r="F9" s="204"/>
      <c r="G9" s="203" t="s">
        <v>18</v>
      </c>
      <c r="H9" s="204"/>
      <c r="I9" s="237" t="s">
        <v>19</v>
      </c>
      <c r="J9" s="237" t="s">
        <v>20</v>
      </c>
      <c r="K9" s="237" t="s">
        <v>21</v>
      </c>
      <c r="L9" s="248" t="s">
        <v>22</v>
      </c>
      <c r="M9" s="239"/>
      <c r="N9" s="239"/>
      <c r="O9" s="241" t="s">
        <v>23</v>
      </c>
    </row>
    <row r="10" spans="1:17" ht="31.5" customHeight="1" thickBot="1" x14ac:dyDescent="0.3">
      <c r="A10" s="234"/>
      <c r="B10" s="235"/>
      <c r="C10" s="205"/>
      <c r="D10" s="16"/>
      <c r="E10" s="205"/>
      <c r="F10" s="206"/>
      <c r="G10" s="205"/>
      <c r="H10" s="206"/>
      <c r="I10" s="238"/>
      <c r="J10" s="238"/>
      <c r="K10" s="238"/>
      <c r="L10" s="249"/>
      <c r="M10" s="240"/>
      <c r="N10" s="240"/>
      <c r="O10" s="242"/>
    </row>
    <row r="11" spans="1:17" ht="44.25" customHeight="1" thickBot="1" x14ac:dyDescent="0.3">
      <c r="A11" s="243" t="s">
        <v>164</v>
      </c>
      <c r="B11" s="244"/>
      <c r="C11" s="17">
        <f>O15</f>
        <v>4</v>
      </c>
      <c r="D11" s="18"/>
      <c r="E11" s="207">
        <f>O17</f>
        <v>3</v>
      </c>
      <c r="F11" s="208"/>
      <c r="G11" s="207">
        <f>O19</f>
        <v>3</v>
      </c>
      <c r="H11" s="208"/>
      <c r="I11" s="19">
        <f>O21</f>
        <v>0</v>
      </c>
      <c r="J11" s="19">
        <f>O28</f>
        <v>5</v>
      </c>
      <c r="K11" s="19">
        <f>O33</f>
        <v>5</v>
      </c>
      <c r="L11" s="20">
        <f>O38</f>
        <v>2</v>
      </c>
      <c r="M11" s="21"/>
      <c r="N11" s="21"/>
      <c r="O11" s="22">
        <f>IF( SUM(C11:L11)&lt;=30,SUM(C11:L11),"EXCEDE LOS 30 PUNTOS")</f>
        <v>22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45" t="s">
        <v>24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7"/>
      <c r="O13" s="25" t="s">
        <v>25</v>
      </c>
    </row>
    <row r="14" spans="1:17" ht="24" thickBot="1" x14ac:dyDescent="0.3">
      <c r="A14" s="226" t="s">
        <v>26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8"/>
      <c r="N14" s="7"/>
      <c r="O14" s="24"/>
    </row>
    <row r="15" spans="1:17" ht="31.5" customHeight="1" thickBot="1" x14ac:dyDescent="0.3">
      <c r="A15" s="250" t="s">
        <v>27</v>
      </c>
      <c r="B15" s="251"/>
      <c r="C15" s="26"/>
      <c r="D15" s="252" t="s">
        <v>135</v>
      </c>
      <c r="E15" s="253"/>
      <c r="F15" s="253"/>
      <c r="G15" s="253"/>
      <c r="H15" s="253"/>
      <c r="I15" s="253"/>
      <c r="J15" s="253"/>
      <c r="K15" s="253"/>
      <c r="L15" s="253"/>
      <c r="M15" s="254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55" t="s">
        <v>28</v>
      </c>
      <c r="B17" s="256"/>
      <c r="C17" s="7"/>
      <c r="D17" s="32"/>
      <c r="E17" s="257" t="s">
        <v>136</v>
      </c>
      <c r="F17" s="258"/>
      <c r="G17" s="258"/>
      <c r="H17" s="258"/>
      <c r="I17" s="258"/>
      <c r="J17" s="258"/>
      <c r="K17" s="258"/>
      <c r="L17" s="258"/>
      <c r="M17" s="259"/>
      <c r="N17" s="27"/>
      <c r="O17" s="28">
        <v>3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55" t="s">
        <v>29</v>
      </c>
      <c r="B19" s="256"/>
      <c r="C19" s="26"/>
      <c r="D19" s="33"/>
      <c r="E19" s="258" t="s">
        <v>137</v>
      </c>
      <c r="F19" s="258"/>
      <c r="G19" s="258"/>
      <c r="H19" s="258"/>
      <c r="I19" s="258"/>
      <c r="J19" s="258"/>
      <c r="K19" s="258"/>
      <c r="L19" s="258"/>
      <c r="M19" s="25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55" t="s">
        <v>30</v>
      </c>
      <c r="B21" s="256"/>
      <c r="C21" s="26"/>
      <c r="D21" s="260"/>
      <c r="E21" s="261"/>
      <c r="F21" s="261"/>
      <c r="G21" s="261"/>
      <c r="H21" s="261"/>
      <c r="I21" s="261"/>
      <c r="J21" s="261"/>
      <c r="K21" s="261"/>
      <c r="L21" s="261"/>
      <c r="M21" s="262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63" t="s">
        <v>31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5"/>
      <c r="N23" s="7"/>
      <c r="O23" s="151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26" t="s">
        <v>32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8"/>
      <c r="N25" s="7"/>
      <c r="O25" s="38"/>
    </row>
    <row r="26" spans="1:18" ht="105" customHeight="1" thickBot="1" x14ac:dyDescent="0.3">
      <c r="A26" s="250" t="s">
        <v>33</v>
      </c>
      <c r="B26" s="251"/>
      <c r="C26" s="26"/>
      <c r="D26" s="252" t="s">
        <v>165</v>
      </c>
      <c r="E26" s="253"/>
      <c r="F26" s="253"/>
      <c r="G26" s="253"/>
      <c r="H26" s="253"/>
      <c r="I26" s="253"/>
      <c r="J26" s="253"/>
      <c r="K26" s="253"/>
      <c r="L26" s="253"/>
      <c r="M26" s="254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63" t="s">
        <v>34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5"/>
      <c r="N28" s="3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26" t="s">
        <v>35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8"/>
      <c r="N30" s="43"/>
      <c r="O30" s="38"/>
    </row>
    <row r="31" spans="1:18" ht="104.25" customHeight="1" thickBot="1" x14ac:dyDescent="0.3">
      <c r="A31" s="250" t="s">
        <v>36</v>
      </c>
      <c r="B31" s="251"/>
      <c r="C31" s="26"/>
      <c r="D31" s="252" t="s">
        <v>166</v>
      </c>
      <c r="E31" s="253"/>
      <c r="F31" s="253"/>
      <c r="G31" s="253"/>
      <c r="H31" s="253"/>
      <c r="I31" s="253"/>
      <c r="J31" s="253"/>
      <c r="K31" s="253"/>
      <c r="L31" s="253"/>
      <c r="M31" s="254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63" t="s">
        <v>37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5"/>
      <c r="N33" s="36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26" t="s">
        <v>38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8"/>
      <c r="N35" s="7"/>
      <c r="O35" s="38"/>
    </row>
    <row r="36" spans="1:15" ht="62.45" customHeight="1" thickBot="1" x14ac:dyDescent="0.3">
      <c r="A36" s="255" t="s">
        <v>39</v>
      </c>
      <c r="B36" s="256"/>
      <c r="C36" s="26"/>
      <c r="D36" s="252" t="s">
        <v>167</v>
      </c>
      <c r="E36" s="253"/>
      <c r="F36" s="253"/>
      <c r="G36" s="253"/>
      <c r="H36" s="253"/>
      <c r="I36" s="253"/>
      <c r="J36" s="253"/>
      <c r="K36" s="253"/>
      <c r="L36" s="253"/>
      <c r="M36" s="254"/>
      <c r="N36" s="27"/>
      <c r="O36" s="28">
        <v>2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63" t="s">
        <v>40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5"/>
      <c r="N38" s="36"/>
      <c r="O38" s="151">
        <f>IF(O36&lt;=10,O36,"EXCEDE LOS 10 PUNTOS PERMITIDOS")</f>
        <v>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70" t="s">
        <v>23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2"/>
      <c r="N41" s="46"/>
      <c r="O41" s="47">
        <f>IF((O23+O28+O33+O38)&lt;=30,(O23+O28+O33+O38),"ERROR EXCEDE LOS 30 PUNTOS")</f>
        <v>22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29" t="s">
        <v>42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1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266" t="s">
        <v>43</v>
      </c>
      <c r="B58" s="267"/>
      <c r="C58" s="267"/>
      <c r="D58" s="267"/>
      <c r="E58" s="267"/>
      <c r="F58" s="268"/>
      <c r="G58" s="268"/>
      <c r="H58" s="269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75" t="s">
        <v>49</v>
      </c>
      <c r="C59" s="275"/>
      <c r="D59" s="275"/>
      <c r="E59" s="275"/>
      <c r="F59" s="276"/>
      <c r="G59" s="276"/>
      <c r="H59" s="276"/>
      <c r="I59" s="57" t="s">
        <v>50</v>
      </c>
      <c r="J59" s="58">
        <v>2</v>
      </c>
      <c r="K59" s="58">
        <v>2</v>
      </c>
      <c r="L59" s="59">
        <v>0.5</v>
      </c>
      <c r="M59" s="43"/>
      <c r="N59" s="43"/>
      <c r="O59" s="60">
        <f>J59+K59+L59</f>
        <v>4.5</v>
      </c>
    </row>
    <row r="60" spans="1:15" ht="16.5" thickTop="1" thickBot="1" x14ac:dyDescent="0.3">
      <c r="A60" s="61">
        <v>2</v>
      </c>
      <c r="B60" s="273" t="s">
        <v>51</v>
      </c>
      <c r="C60" s="277"/>
      <c r="D60" s="277"/>
      <c r="E60" s="277"/>
      <c r="F60" s="274"/>
      <c r="G60" s="274"/>
      <c r="H60" s="274"/>
      <c r="I60" s="62" t="s">
        <v>50</v>
      </c>
      <c r="J60" s="63">
        <v>2</v>
      </c>
      <c r="K60" s="63">
        <v>2</v>
      </c>
      <c r="L60" s="64">
        <v>1.5</v>
      </c>
      <c r="M60" s="43"/>
      <c r="N60" s="43"/>
      <c r="O60" s="60">
        <f t="shared" ref="O60:O65" si="0">J60+K60+L60</f>
        <v>5.5</v>
      </c>
    </row>
    <row r="61" spans="1:15" ht="39" customHeight="1" thickTop="1" thickBot="1" x14ac:dyDescent="0.3">
      <c r="A61" s="61">
        <v>3</v>
      </c>
      <c r="B61" s="277" t="s">
        <v>52</v>
      </c>
      <c r="C61" s="277"/>
      <c r="D61" s="277"/>
      <c r="E61" s="277"/>
      <c r="F61" s="274"/>
      <c r="G61" s="274"/>
      <c r="H61" s="274"/>
      <c r="I61" s="62" t="s">
        <v>53</v>
      </c>
      <c r="J61" s="63">
        <v>7</v>
      </c>
      <c r="K61" s="63">
        <v>4</v>
      </c>
      <c r="L61" s="64">
        <v>3.5</v>
      </c>
      <c r="M61" s="43"/>
      <c r="N61" s="43"/>
      <c r="O61" s="60">
        <f t="shared" si="0"/>
        <v>14.5</v>
      </c>
    </row>
    <row r="62" spans="1:15" ht="40.5" customHeight="1" thickTop="1" thickBot="1" x14ac:dyDescent="0.3">
      <c r="A62" s="61">
        <v>4</v>
      </c>
      <c r="B62" s="277" t="s">
        <v>54</v>
      </c>
      <c r="C62" s="277"/>
      <c r="D62" s="277"/>
      <c r="E62" s="277"/>
      <c r="F62" s="274"/>
      <c r="G62" s="274"/>
      <c r="H62" s="274"/>
      <c r="I62" s="62" t="s">
        <v>53</v>
      </c>
      <c r="J62" s="63">
        <v>7</v>
      </c>
      <c r="K62" s="63">
        <v>5</v>
      </c>
      <c r="L62" s="64">
        <v>4</v>
      </c>
      <c r="M62" s="43"/>
      <c r="N62" s="43"/>
      <c r="O62" s="60">
        <f t="shared" si="0"/>
        <v>16</v>
      </c>
    </row>
    <row r="63" spans="1:15" ht="33" customHeight="1" thickTop="1" thickBot="1" x14ac:dyDescent="0.3">
      <c r="A63" s="61">
        <v>5</v>
      </c>
      <c r="B63" s="277" t="s">
        <v>55</v>
      </c>
      <c r="C63" s="277"/>
      <c r="D63" s="277"/>
      <c r="E63" s="277"/>
      <c r="F63" s="274"/>
      <c r="G63" s="274"/>
      <c r="H63" s="274"/>
      <c r="I63" s="62" t="s">
        <v>53</v>
      </c>
      <c r="J63" s="63">
        <v>7</v>
      </c>
      <c r="K63" s="63">
        <v>6</v>
      </c>
      <c r="L63" s="64">
        <v>4</v>
      </c>
      <c r="M63" s="43"/>
      <c r="N63" s="43"/>
      <c r="O63" s="60">
        <f t="shared" si="0"/>
        <v>17</v>
      </c>
    </row>
    <row r="64" spans="1:15" ht="45" customHeight="1" thickTop="1" thickBot="1" x14ac:dyDescent="0.3">
      <c r="A64" s="61">
        <v>6</v>
      </c>
      <c r="B64" s="277" t="s">
        <v>56</v>
      </c>
      <c r="C64" s="277"/>
      <c r="D64" s="277"/>
      <c r="E64" s="277"/>
      <c r="F64" s="274"/>
      <c r="G64" s="274"/>
      <c r="H64" s="274"/>
      <c r="I64" s="62" t="s">
        <v>57</v>
      </c>
      <c r="J64" s="63">
        <v>5</v>
      </c>
      <c r="K64" s="63">
        <v>4</v>
      </c>
      <c r="L64" s="64">
        <v>2</v>
      </c>
      <c r="M64" s="43"/>
      <c r="N64" s="43"/>
      <c r="O64" s="60">
        <f t="shared" si="0"/>
        <v>11</v>
      </c>
    </row>
    <row r="65" spans="1:15" ht="45.75" customHeight="1" thickTop="1" thickBot="1" x14ac:dyDescent="0.3">
      <c r="A65" s="65">
        <v>7</v>
      </c>
      <c r="B65" s="278" t="s">
        <v>58</v>
      </c>
      <c r="C65" s="278"/>
      <c r="D65" s="278"/>
      <c r="E65" s="278"/>
      <c r="F65" s="279"/>
      <c r="G65" s="279"/>
      <c r="H65" s="279"/>
      <c r="I65" s="66" t="s">
        <v>57</v>
      </c>
      <c r="J65" s="67">
        <v>5</v>
      </c>
      <c r="K65" s="67">
        <v>5</v>
      </c>
      <c r="L65" s="68">
        <v>3</v>
      </c>
      <c r="M65" s="43"/>
      <c r="N65" s="43"/>
      <c r="O65" s="60">
        <f t="shared" si="0"/>
        <v>13</v>
      </c>
    </row>
    <row r="66" spans="1:15" ht="16.5" thickBot="1" x14ac:dyDescent="0.3">
      <c r="A66" s="280" t="s">
        <v>59</v>
      </c>
      <c r="B66" s="281"/>
      <c r="C66" s="281"/>
      <c r="D66" s="281"/>
      <c r="E66" s="281"/>
      <c r="F66" s="281"/>
      <c r="G66" s="281"/>
      <c r="H66" s="281"/>
      <c r="I66" s="282"/>
      <c r="J66" s="69">
        <f>SUM(J59:J65)</f>
        <v>35</v>
      </c>
      <c r="K66" s="70">
        <f>SUM(K59:K65)</f>
        <v>28</v>
      </c>
      <c r="L66" s="71">
        <f>SUM(L59:L65)</f>
        <v>18.5</v>
      </c>
      <c r="M66" s="72"/>
      <c r="N66" s="43"/>
      <c r="O66" s="73">
        <f>SUM(O59:O65)</f>
        <v>81.5</v>
      </c>
    </row>
    <row r="67" spans="1:15" ht="19.5" thickTop="1" thickBot="1" x14ac:dyDescent="0.3">
      <c r="A67" s="283" t="s">
        <v>60</v>
      </c>
      <c r="B67" s="284"/>
      <c r="C67" s="284"/>
      <c r="D67" s="284"/>
      <c r="E67" s="284"/>
      <c r="F67" s="284"/>
      <c r="G67" s="284"/>
      <c r="H67" s="284"/>
      <c r="I67" s="284"/>
      <c r="J67" s="285"/>
      <c r="K67" s="285"/>
      <c r="L67" s="286"/>
      <c r="M67" s="7"/>
      <c r="N67" s="74"/>
      <c r="O67" s="75">
        <f>O66/3</f>
        <v>27.166666666666668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" customHeight="1" thickBot="1" x14ac:dyDescent="0.3">
      <c r="A69" s="266" t="s">
        <v>61</v>
      </c>
      <c r="B69" s="267"/>
      <c r="C69" s="267"/>
      <c r="D69" s="267"/>
      <c r="E69" s="267"/>
      <c r="F69" s="267"/>
      <c r="G69" s="267"/>
      <c r="H69" s="287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288" t="s">
        <v>62</v>
      </c>
      <c r="C70" s="288"/>
      <c r="D70" s="288"/>
      <c r="E70" s="288"/>
      <c r="F70" s="276"/>
      <c r="G70" s="276"/>
      <c r="H70" s="276"/>
      <c r="I70" s="77" t="s">
        <v>63</v>
      </c>
      <c r="J70" s="78">
        <v>5</v>
      </c>
      <c r="K70" s="78">
        <v>5</v>
      </c>
      <c r="L70" s="79">
        <v>3</v>
      </c>
      <c r="M70" s="80"/>
      <c r="N70" s="43"/>
      <c r="O70" s="60">
        <f>J70+K70+L70</f>
        <v>13</v>
      </c>
    </row>
    <row r="71" spans="1:15" ht="33.75" customHeight="1" thickTop="1" thickBot="1" x14ac:dyDescent="0.3">
      <c r="A71" s="61">
        <v>2</v>
      </c>
      <c r="B71" s="273" t="s">
        <v>64</v>
      </c>
      <c r="C71" s="273"/>
      <c r="D71" s="273"/>
      <c r="E71" s="273"/>
      <c r="F71" s="274"/>
      <c r="G71" s="274"/>
      <c r="H71" s="274"/>
      <c r="I71" s="81" t="s">
        <v>63</v>
      </c>
      <c r="J71" s="82">
        <v>4</v>
      </c>
      <c r="K71" s="82">
        <v>4</v>
      </c>
      <c r="L71" s="83">
        <v>3.5</v>
      </c>
      <c r="M71" s="80"/>
      <c r="N71" s="43"/>
      <c r="O71" s="60">
        <f>J71+K71+L71</f>
        <v>11.5</v>
      </c>
    </row>
    <row r="72" spans="1:15" ht="17.25" thickTop="1" thickBot="1" x14ac:dyDescent="0.3">
      <c r="A72" s="65">
        <v>3</v>
      </c>
      <c r="B72" s="289" t="s">
        <v>65</v>
      </c>
      <c r="C72" s="289"/>
      <c r="D72" s="289"/>
      <c r="E72" s="289"/>
      <c r="F72" s="279"/>
      <c r="G72" s="279"/>
      <c r="H72" s="279"/>
      <c r="I72" s="84" t="s">
        <v>63</v>
      </c>
      <c r="J72" s="85">
        <v>5</v>
      </c>
      <c r="K72" s="85">
        <v>5</v>
      </c>
      <c r="L72" s="86">
        <v>2</v>
      </c>
      <c r="M72" s="80"/>
      <c r="N72" s="43"/>
      <c r="O72" s="60">
        <f>J72+K72+L72</f>
        <v>12</v>
      </c>
    </row>
    <row r="73" spans="1:15" ht="16.5" thickTop="1" thickBot="1" x14ac:dyDescent="0.3">
      <c r="A73" s="42"/>
      <c r="B73" s="250" t="s">
        <v>66</v>
      </c>
      <c r="C73" s="290"/>
      <c r="D73" s="290"/>
      <c r="E73" s="290"/>
      <c r="F73" s="290"/>
      <c r="G73" s="290"/>
      <c r="H73" s="290"/>
      <c r="I73" s="251"/>
      <c r="J73" s="87">
        <f>SUM(J70:J72)</f>
        <v>14</v>
      </c>
      <c r="K73" s="87">
        <f>SUM(K70:K72)</f>
        <v>14</v>
      </c>
      <c r="L73" s="88">
        <f>SUM(L70:L72)</f>
        <v>8.5</v>
      </c>
      <c r="M73" s="80"/>
      <c r="N73" s="43"/>
      <c r="O73" s="89">
        <f>SUM(O70:O72)</f>
        <v>36.5</v>
      </c>
    </row>
    <row r="74" spans="1:15" ht="19.5" thickTop="1" thickBot="1" x14ac:dyDescent="0.3">
      <c r="A74" s="291" t="s">
        <v>67</v>
      </c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3"/>
      <c r="M74" s="80"/>
      <c r="N74" s="43"/>
      <c r="O74" s="75">
        <f>O73/3</f>
        <v>12.166666666666666</v>
      </c>
    </row>
    <row r="75" spans="1:15" ht="19.5" thickTop="1" thickBot="1" x14ac:dyDescent="0.3">
      <c r="A75" s="294"/>
      <c r="B75" s="295"/>
      <c r="C75" s="295"/>
      <c r="D75" s="295"/>
      <c r="E75" s="295"/>
      <c r="F75" s="295"/>
      <c r="G75" s="295"/>
      <c r="H75" s="295"/>
      <c r="I75" s="295"/>
      <c r="J75" s="295"/>
      <c r="K75" s="296"/>
      <c r="L75" s="296"/>
      <c r="M75" s="80"/>
      <c r="N75" s="43"/>
      <c r="O75" s="90"/>
    </row>
    <row r="76" spans="1:15" ht="34.5" customHeight="1" thickBot="1" x14ac:dyDescent="0.3">
      <c r="A76" s="297" t="s">
        <v>68</v>
      </c>
      <c r="B76" s="298"/>
      <c r="C76" s="298"/>
      <c r="D76" s="298"/>
      <c r="E76" s="298"/>
      <c r="F76" s="298"/>
      <c r="G76" s="298"/>
      <c r="H76" s="299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00" t="s">
        <v>69</v>
      </c>
      <c r="C77" s="300"/>
      <c r="D77" s="300"/>
      <c r="E77" s="300"/>
      <c r="F77" s="301"/>
      <c r="G77" s="302"/>
      <c r="H77" s="303"/>
      <c r="I77" s="94" t="s">
        <v>63</v>
      </c>
      <c r="J77" s="88">
        <v>2</v>
      </c>
      <c r="K77" s="80"/>
      <c r="L77" s="80"/>
      <c r="M77" s="80"/>
      <c r="N77" s="43"/>
      <c r="O77" s="95">
        <f>J77</f>
        <v>2</v>
      </c>
    </row>
    <row r="78" spans="1:15" ht="34.5" customHeight="1" thickBot="1" x14ac:dyDescent="0.3">
      <c r="A78" s="61">
        <v>2</v>
      </c>
      <c r="B78" s="273" t="s">
        <v>70</v>
      </c>
      <c r="C78" s="273"/>
      <c r="D78" s="273"/>
      <c r="E78" s="273"/>
      <c r="F78" s="274"/>
      <c r="G78" s="304"/>
      <c r="H78" s="305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27" customHeight="1" thickBot="1" x14ac:dyDescent="0.3">
      <c r="A79" s="65">
        <v>3</v>
      </c>
      <c r="B79" s="289" t="s">
        <v>71</v>
      </c>
      <c r="C79" s="289"/>
      <c r="D79" s="289"/>
      <c r="E79" s="289"/>
      <c r="F79" s="279"/>
      <c r="G79" s="306"/>
      <c r="H79" s="307"/>
      <c r="I79" s="98" t="s">
        <v>63</v>
      </c>
      <c r="J79" s="99">
        <v>3</v>
      </c>
      <c r="K79" s="80"/>
      <c r="L79" s="80"/>
      <c r="M79" s="80"/>
      <c r="N79" s="43"/>
      <c r="O79" s="95">
        <f>J79</f>
        <v>3</v>
      </c>
    </row>
    <row r="80" spans="1:15" ht="16.5" thickBot="1" x14ac:dyDescent="0.3">
      <c r="A80" s="308" t="s">
        <v>72</v>
      </c>
      <c r="B80" s="309"/>
      <c r="C80" s="309"/>
      <c r="D80" s="309"/>
      <c r="E80" s="309"/>
      <c r="F80" s="309"/>
      <c r="G80" s="309"/>
      <c r="H80" s="309"/>
      <c r="I80" s="310"/>
      <c r="J80" s="25">
        <f>SUM(J77:J79)</f>
        <v>8</v>
      </c>
      <c r="K80" s="72"/>
      <c r="L80" s="72"/>
      <c r="M80" s="72"/>
      <c r="N80" s="43"/>
      <c r="O80" s="38"/>
    </row>
    <row r="81" spans="1:15" ht="19.5" thickTop="1" thickBot="1" x14ac:dyDescent="0.3">
      <c r="A81" s="311" t="s">
        <v>73</v>
      </c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3"/>
      <c r="M81" s="72"/>
      <c r="N81" s="43"/>
      <c r="O81" s="75">
        <f>SUM(O77:O79)</f>
        <v>8</v>
      </c>
    </row>
    <row r="82" spans="1:15" x14ac:dyDescent="0.25">
      <c r="A82" s="44"/>
      <c r="B82" s="7"/>
      <c r="C82" s="7"/>
      <c r="D82" s="7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5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29" t="s">
        <v>74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1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25" t="s">
        <v>75</v>
      </c>
      <c r="B86" s="326"/>
      <c r="C86" s="326"/>
      <c r="D86" s="326"/>
      <c r="E86" s="326"/>
      <c r="F86" s="327"/>
      <c r="G86" s="327"/>
      <c r="H86" s="328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29" t="s">
        <v>76</v>
      </c>
      <c r="C87" s="330"/>
      <c r="D87" s="330"/>
      <c r="E87" s="330"/>
      <c r="F87" s="331"/>
      <c r="G87" s="331"/>
      <c r="H87" s="332"/>
      <c r="I87" s="101" t="s">
        <v>77</v>
      </c>
      <c r="J87" s="102"/>
      <c r="K87" s="49"/>
      <c r="L87" s="49"/>
      <c r="M87" s="49"/>
      <c r="N87" s="43"/>
      <c r="O87" s="103">
        <v>1.8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33" t="s">
        <v>78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5"/>
      <c r="L89" s="102"/>
      <c r="M89" s="7"/>
      <c r="N89" s="107"/>
      <c r="O89" s="108">
        <f>O87</f>
        <v>1.8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36" t="s">
        <v>79</v>
      </c>
      <c r="B91" s="337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8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39" t="s">
        <v>23</v>
      </c>
      <c r="B93" s="340"/>
      <c r="C93" s="340"/>
      <c r="D93" s="340"/>
      <c r="E93" s="340"/>
      <c r="F93" s="340"/>
      <c r="G93" s="340"/>
      <c r="H93" s="340"/>
      <c r="I93" s="340"/>
      <c r="J93" s="340"/>
      <c r="K93" s="341"/>
      <c r="L93" s="109"/>
      <c r="M93" s="109"/>
      <c r="N93" s="110"/>
      <c r="O93" s="111">
        <f>O41</f>
        <v>22</v>
      </c>
    </row>
    <row r="94" spans="1:15" ht="18" x14ac:dyDescent="0.25">
      <c r="A94" s="316" t="s">
        <v>80</v>
      </c>
      <c r="B94" s="317"/>
      <c r="C94" s="317"/>
      <c r="D94" s="317"/>
      <c r="E94" s="317"/>
      <c r="F94" s="317"/>
      <c r="G94" s="317"/>
      <c r="H94" s="317"/>
      <c r="I94" s="317"/>
      <c r="J94" s="317"/>
      <c r="K94" s="318"/>
      <c r="L94" s="109"/>
      <c r="M94" s="109"/>
      <c r="N94" s="110"/>
      <c r="O94" s="112">
        <f>O67</f>
        <v>27.166666666666668</v>
      </c>
    </row>
    <row r="95" spans="1:15" ht="18" x14ac:dyDescent="0.25">
      <c r="A95" s="316" t="s">
        <v>81</v>
      </c>
      <c r="B95" s="317"/>
      <c r="C95" s="317"/>
      <c r="D95" s="317"/>
      <c r="E95" s="317"/>
      <c r="F95" s="317"/>
      <c r="G95" s="317"/>
      <c r="H95" s="317"/>
      <c r="I95" s="317"/>
      <c r="J95" s="317"/>
      <c r="K95" s="318"/>
      <c r="L95" s="109"/>
      <c r="M95" s="109"/>
      <c r="N95" s="110"/>
      <c r="O95" s="113">
        <f>O74</f>
        <v>12.166666666666666</v>
      </c>
    </row>
    <row r="96" spans="1:15" ht="18" x14ac:dyDescent="0.25">
      <c r="A96" s="316" t="s">
        <v>82</v>
      </c>
      <c r="B96" s="317"/>
      <c r="C96" s="317"/>
      <c r="D96" s="317"/>
      <c r="E96" s="317"/>
      <c r="F96" s="317"/>
      <c r="G96" s="317"/>
      <c r="H96" s="317"/>
      <c r="I96" s="317"/>
      <c r="J96" s="317"/>
      <c r="K96" s="318"/>
      <c r="L96" s="109"/>
      <c r="M96" s="109"/>
      <c r="N96" s="110"/>
      <c r="O96" s="114">
        <f>O81</f>
        <v>8</v>
      </c>
    </row>
    <row r="97" spans="1:15" ht="18.75" thickBot="1" x14ac:dyDescent="0.3">
      <c r="A97" s="319" t="s">
        <v>83</v>
      </c>
      <c r="B97" s="320"/>
      <c r="C97" s="320"/>
      <c r="D97" s="320"/>
      <c r="E97" s="320"/>
      <c r="F97" s="320"/>
      <c r="G97" s="320"/>
      <c r="H97" s="320"/>
      <c r="I97" s="320"/>
      <c r="J97" s="320"/>
      <c r="K97" s="321"/>
      <c r="L97" s="109"/>
      <c r="M97" s="109"/>
      <c r="N97" s="110"/>
      <c r="O97" s="114">
        <f>O87</f>
        <v>1.8</v>
      </c>
    </row>
    <row r="98" spans="1:15" ht="24.75" thickTop="1" thickBot="1" x14ac:dyDescent="0.3">
      <c r="A98" s="322" t="s">
        <v>84</v>
      </c>
      <c r="B98" s="323"/>
      <c r="C98" s="323"/>
      <c r="D98" s="323"/>
      <c r="E98" s="323"/>
      <c r="F98" s="323"/>
      <c r="G98" s="323"/>
      <c r="H98" s="323"/>
      <c r="I98" s="323"/>
      <c r="J98" s="323"/>
      <c r="K98" s="324"/>
      <c r="L98" s="115"/>
      <c r="M98" s="116"/>
      <c r="N98" s="117"/>
      <c r="O98" s="118">
        <f>SUM(O93:O97)</f>
        <v>71.13333333333334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RESULTADOS </vt:lpstr>
      <vt:lpstr>PEÑA OCAMPO JHON JAIRO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2015-04-15T13:47:14Z</cp:lastPrinted>
  <dcterms:created xsi:type="dcterms:W3CDTF">2014-02-18T13:10:52Z</dcterms:created>
  <dcterms:modified xsi:type="dcterms:W3CDTF">2015-06-06T02:44:27Z</dcterms:modified>
</cp:coreProperties>
</file>