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9. CIENCIAS HUMANAS Y ARTES\"/>
    </mc:Choice>
  </mc:AlternateContent>
  <workbookProtection workbookPassword="E53A" lockStructure="1"/>
  <bookViews>
    <workbookView xWindow="0" yWindow="0" windowWidth="12810" windowHeight="12435" tabRatio="500" firstSheet="1" activeTab="1"/>
  </bookViews>
  <sheets>
    <sheet name="CHA-P-09-10" sheetId="1" state="hidden" r:id="rId1"/>
    <sheet name="RESULTADOS " sheetId="12" r:id="rId2"/>
    <sheet name="AREVALO OSORIO IDELBRANDO" sheetId="6" r:id="rId3"/>
    <sheet name="CABALLERO TRUYOL TOMAS F" sheetId="7" r:id="rId4"/>
    <sheet name="CABEZA MORALES ISRAEL" sheetId="9" r:id="rId5"/>
    <sheet name="GONZALEZ JARAMILLO JOSE MANUEL" sheetId="10" r:id="rId6"/>
    <sheet name="PALACIOS MENA NANCY" sheetId="5" r:id="rId7"/>
    <sheet name="TOVAR BORDA JAIME" sheetId="11" r:id="rId8"/>
    <sheet name="CASTAÑO PAREJA YOER JAVIER" sheetId="8" r:id="rId9"/>
  </sheets>
  <definedNames>
    <definedName name="_xlnm._FilterDatabase" localSheetId="0" hidden="1">'CHA-P-09-10'!$B$3:$WWA$5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2" l="1"/>
  <c r="K14" i="12"/>
  <c r="K15" i="12"/>
  <c r="K16" i="12"/>
  <c r="K17" i="12"/>
  <c r="K18" i="12"/>
  <c r="K19" i="12"/>
  <c r="K20" i="12"/>
  <c r="K21" i="12"/>
  <c r="K22" i="12"/>
  <c r="J9" i="12"/>
  <c r="I9" i="12" l="1"/>
  <c r="H9" i="12"/>
  <c r="G9" i="12"/>
  <c r="F9" i="12"/>
  <c r="J11" i="12"/>
  <c r="I11" i="12"/>
  <c r="H11" i="12"/>
  <c r="G11" i="12"/>
  <c r="F11" i="12"/>
  <c r="J7" i="12"/>
  <c r="I7" i="12"/>
  <c r="H7" i="12"/>
  <c r="G7" i="12"/>
  <c r="F7" i="12"/>
  <c r="I8" i="12"/>
  <c r="H8" i="12"/>
  <c r="G8" i="12"/>
  <c r="F8" i="12"/>
  <c r="J10" i="12"/>
  <c r="I10" i="12"/>
  <c r="H10" i="12"/>
  <c r="G10" i="12"/>
  <c r="F10" i="12"/>
  <c r="K10" i="12" s="1"/>
  <c r="J13" i="12"/>
  <c r="I13" i="12"/>
  <c r="H13" i="12"/>
  <c r="G13" i="12"/>
  <c r="F13" i="12"/>
  <c r="J12" i="12"/>
  <c r="I12" i="12"/>
  <c r="H12" i="12"/>
  <c r="G12" i="12"/>
  <c r="F12" i="12"/>
  <c r="K7" i="12" l="1"/>
  <c r="K13" i="12"/>
  <c r="K9" i="12"/>
  <c r="K8" i="12"/>
  <c r="K12" i="12"/>
  <c r="K11" i="12"/>
  <c r="O97" i="8"/>
  <c r="O89" i="8"/>
  <c r="J80" i="8"/>
  <c r="O79" i="8"/>
  <c r="O78" i="8"/>
  <c r="O77" i="8"/>
  <c r="L73" i="8"/>
  <c r="K73" i="8"/>
  <c r="J73" i="8"/>
  <c r="O72" i="8"/>
  <c r="O71" i="8"/>
  <c r="O70" i="8"/>
  <c r="L66" i="8"/>
  <c r="K66" i="8"/>
  <c r="J66" i="8"/>
  <c r="O65" i="8"/>
  <c r="O64" i="8"/>
  <c r="O63" i="8"/>
  <c r="O62" i="8"/>
  <c r="O61" i="8"/>
  <c r="O60" i="8"/>
  <c r="O59" i="8"/>
  <c r="O38" i="8"/>
  <c r="L11" i="8" s="1"/>
  <c r="O33" i="8"/>
  <c r="O28" i="8"/>
  <c r="J11" i="8" s="1"/>
  <c r="O23" i="8"/>
  <c r="O41" i="8" s="1"/>
  <c r="O93" i="8" s="1"/>
  <c r="K11" i="8"/>
  <c r="I11" i="8"/>
  <c r="G11" i="8"/>
  <c r="E11" i="8"/>
  <c r="C11" i="8"/>
  <c r="O97" i="7"/>
  <c r="O89" i="7"/>
  <c r="J80" i="7"/>
  <c r="O79" i="7"/>
  <c r="O78" i="7"/>
  <c r="O77" i="7"/>
  <c r="L73" i="7"/>
  <c r="K73" i="7"/>
  <c r="J73" i="7"/>
  <c r="O72" i="7"/>
  <c r="O71" i="7"/>
  <c r="O70" i="7"/>
  <c r="L66" i="7"/>
  <c r="K66" i="7"/>
  <c r="J66" i="7"/>
  <c r="O65" i="7"/>
  <c r="O64" i="7"/>
  <c r="O63" i="7"/>
  <c r="O62" i="7"/>
  <c r="O61" i="7"/>
  <c r="O60" i="7"/>
  <c r="O59" i="7"/>
  <c r="O38" i="7"/>
  <c r="O33" i="7"/>
  <c r="K11" i="7" s="1"/>
  <c r="O28" i="7"/>
  <c r="J11" i="7" s="1"/>
  <c r="O23" i="7"/>
  <c r="O41" i="7" s="1"/>
  <c r="O93" i="7" s="1"/>
  <c r="L11" i="7"/>
  <c r="I11" i="7"/>
  <c r="G11" i="7"/>
  <c r="E11" i="7"/>
  <c r="C11" i="7"/>
  <c r="O66" i="8" l="1"/>
  <c r="O67" i="8" s="1"/>
  <c r="O94" i="8" s="1"/>
  <c r="O66" i="7"/>
  <c r="O67" i="7" s="1"/>
  <c r="O94" i="7" s="1"/>
  <c r="O81" i="7"/>
  <c r="O96" i="7" s="1"/>
  <c r="O81" i="8"/>
  <c r="O96" i="8" s="1"/>
  <c r="O73" i="7"/>
  <c r="O74" i="7" s="1"/>
  <c r="O95" i="7" s="1"/>
  <c r="O73" i="8"/>
  <c r="O74" i="8" s="1"/>
  <c r="O95" i="8" s="1"/>
  <c r="O98" i="8" s="1"/>
  <c r="O11" i="8"/>
  <c r="O11" i="7"/>
  <c r="O98" i="7" l="1"/>
  <c r="O97" i="11"/>
  <c r="O89" i="11"/>
  <c r="J80" i="11"/>
  <c r="O79" i="11"/>
  <c r="O78" i="11"/>
  <c r="O77" i="11"/>
  <c r="L73" i="11"/>
  <c r="K73" i="11"/>
  <c r="J73" i="11"/>
  <c r="O72" i="11"/>
  <c r="O71" i="11"/>
  <c r="O70" i="11"/>
  <c r="L66" i="11"/>
  <c r="K66" i="11"/>
  <c r="J66" i="11"/>
  <c r="O65" i="11"/>
  <c r="O64" i="11"/>
  <c r="O63" i="11"/>
  <c r="O62" i="11"/>
  <c r="O61" i="11"/>
  <c r="O60" i="11"/>
  <c r="O59" i="11"/>
  <c r="O66" i="11" s="1"/>
  <c r="O67" i="11" s="1"/>
  <c r="O94" i="11" s="1"/>
  <c r="O38" i="11"/>
  <c r="L11" i="11" s="1"/>
  <c r="O33" i="11"/>
  <c r="K11" i="11" s="1"/>
  <c r="O28" i="11"/>
  <c r="J11" i="11" s="1"/>
  <c r="O23" i="11"/>
  <c r="I11" i="11"/>
  <c r="G11" i="11"/>
  <c r="E11" i="11"/>
  <c r="C11" i="11"/>
  <c r="E6" i="11"/>
  <c r="E5" i="11"/>
  <c r="Q2" i="11"/>
  <c r="O97" i="10"/>
  <c r="O89" i="10"/>
  <c r="J80" i="10"/>
  <c r="O79" i="10"/>
  <c r="O78" i="10"/>
  <c r="O77" i="10"/>
  <c r="L73" i="10"/>
  <c r="K73" i="10"/>
  <c r="J73" i="10"/>
  <c r="O72" i="10"/>
  <c r="O71" i="10"/>
  <c r="O70" i="10"/>
  <c r="O73" i="10" s="1"/>
  <c r="O74" i="10" s="1"/>
  <c r="O95" i="10" s="1"/>
  <c r="L66" i="10"/>
  <c r="K66" i="10"/>
  <c r="J66" i="10"/>
  <c r="O65" i="10"/>
  <c r="O64" i="10"/>
  <c r="O63" i="10"/>
  <c r="O62" i="10"/>
  <c r="O61" i="10"/>
  <c r="O60" i="10"/>
  <c r="O59" i="10"/>
  <c r="O38" i="10"/>
  <c r="L11" i="10" s="1"/>
  <c r="O33" i="10"/>
  <c r="K11" i="10" s="1"/>
  <c r="O28" i="10"/>
  <c r="J11" i="10" s="1"/>
  <c r="O23" i="10"/>
  <c r="I11" i="10"/>
  <c r="G11" i="10"/>
  <c r="E11" i="10"/>
  <c r="C11" i="10"/>
  <c r="E6" i="10"/>
  <c r="E5" i="10"/>
  <c r="Q2" i="10"/>
  <c r="O97" i="9"/>
  <c r="O89" i="9"/>
  <c r="J80" i="9"/>
  <c r="O79" i="9"/>
  <c r="O78" i="9"/>
  <c r="O77" i="9"/>
  <c r="L73" i="9"/>
  <c r="K73" i="9"/>
  <c r="J73" i="9"/>
  <c r="O72" i="9"/>
  <c r="O71" i="9"/>
  <c r="O70" i="9"/>
  <c r="L66" i="9"/>
  <c r="K66" i="9"/>
  <c r="J66" i="9"/>
  <c r="O65" i="9"/>
  <c r="O64" i="9"/>
  <c r="O63" i="9"/>
  <c r="O62" i="9"/>
  <c r="O61" i="9"/>
  <c r="O60" i="9"/>
  <c r="O59" i="9"/>
  <c r="O38" i="9"/>
  <c r="L11" i="9" s="1"/>
  <c r="O33" i="9"/>
  <c r="K11" i="9" s="1"/>
  <c r="O28" i="9"/>
  <c r="O23" i="9"/>
  <c r="I11" i="9"/>
  <c r="G11" i="9"/>
  <c r="E11" i="9"/>
  <c r="C11" i="9"/>
  <c r="E6" i="9"/>
  <c r="E5" i="9"/>
  <c r="Q2" i="9"/>
  <c r="E6" i="8"/>
  <c r="E5" i="8"/>
  <c r="Q2" i="8"/>
  <c r="E6" i="7"/>
  <c r="E5" i="7"/>
  <c r="Q2" i="7"/>
  <c r="O97" i="6"/>
  <c r="O89" i="6"/>
  <c r="J80" i="6"/>
  <c r="O79" i="6"/>
  <c r="O78" i="6"/>
  <c r="O77" i="6"/>
  <c r="L73" i="6"/>
  <c r="K73" i="6"/>
  <c r="J73" i="6"/>
  <c r="O72" i="6"/>
  <c r="O71" i="6"/>
  <c r="O70" i="6"/>
  <c r="L66" i="6"/>
  <c r="K66" i="6"/>
  <c r="J66" i="6"/>
  <c r="O65" i="6"/>
  <c r="O64" i="6"/>
  <c r="O63" i="6"/>
  <c r="O62" i="6"/>
  <c r="O61" i="6"/>
  <c r="O60" i="6"/>
  <c r="O59" i="6"/>
  <c r="O38" i="6"/>
  <c r="O33" i="6"/>
  <c r="O28" i="6"/>
  <c r="J11" i="6" s="1"/>
  <c r="O23" i="6"/>
  <c r="L11" i="6"/>
  <c r="K11" i="6"/>
  <c r="I11" i="6"/>
  <c r="G11" i="6"/>
  <c r="E11" i="6"/>
  <c r="C11" i="6"/>
  <c r="E6" i="6"/>
  <c r="E5" i="6"/>
  <c r="Q2" i="6"/>
  <c r="O97" i="5"/>
  <c r="O89" i="5"/>
  <c r="J80" i="5"/>
  <c r="O79" i="5"/>
  <c r="O78" i="5"/>
  <c r="O77" i="5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O33" i="5"/>
  <c r="K11" i="5" s="1"/>
  <c r="O28" i="5"/>
  <c r="O23" i="5"/>
  <c r="L11" i="5"/>
  <c r="J11" i="5"/>
  <c r="I11" i="5"/>
  <c r="G11" i="5"/>
  <c r="E11" i="5"/>
  <c r="C11" i="5"/>
  <c r="E6" i="5"/>
  <c r="E5" i="5"/>
  <c r="Q2" i="5"/>
  <c r="O73" i="5" l="1"/>
  <c r="O74" i="5" s="1"/>
  <c r="O95" i="5" s="1"/>
  <c r="O81" i="9"/>
  <c r="O96" i="9" s="1"/>
  <c r="O66" i="9"/>
  <c r="O67" i="9" s="1"/>
  <c r="O94" i="9" s="1"/>
  <c r="O73" i="6"/>
  <c r="O74" i="6" s="1"/>
  <c r="O95" i="6" s="1"/>
  <c r="O81" i="11"/>
  <c r="O96" i="11" s="1"/>
  <c r="O73" i="9"/>
  <c r="O74" i="9" s="1"/>
  <c r="O95" i="9" s="1"/>
  <c r="O81" i="10"/>
  <c r="O96" i="10" s="1"/>
  <c r="O73" i="11"/>
  <c r="O74" i="11" s="1"/>
  <c r="O95" i="11" s="1"/>
  <c r="O66" i="5"/>
  <c r="O67" i="5" s="1"/>
  <c r="O94" i="5" s="1"/>
  <c r="O81" i="6"/>
  <c r="O96" i="6" s="1"/>
  <c r="O81" i="5"/>
  <c r="O96" i="5" s="1"/>
  <c r="O66" i="6"/>
  <c r="O67" i="6" s="1"/>
  <c r="O94" i="6" s="1"/>
  <c r="O66" i="10"/>
  <c r="O67" i="10" s="1"/>
  <c r="O94" i="10" s="1"/>
  <c r="O41" i="11"/>
  <c r="O93" i="11" s="1"/>
  <c r="O11" i="10"/>
  <c r="O41" i="9"/>
  <c r="O93" i="9" s="1"/>
  <c r="O11" i="6"/>
  <c r="O11" i="5"/>
  <c r="O41" i="5"/>
  <c r="O93" i="5" s="1"/>
  <c r="O11" i="11"/>
  <c r="J11" i="9"/>
  <c r="O11" i="9" s="1"/>
  <c r="O41" i="10"/>
  <c r="O93" i="10" s="1"/>
  <c r="O41" i="6"/>
  <c r="O93" i="6" s="1"/>
  <c r="O98" i="11" l="1"/>
  <c r="O98" i="9"/>
  <c r="O98" i="6"/>
  <c r="O98" i="10"/>
  <c r="O98" i="5"/>
  <c r="AC2" i="1" l="1"/>
  <c r="E4" i="10" l="1"/>
  <c r="E4" i="11"/>
  <c r="E4" i="9"/>
  <c r="E4" i="8"/>
  <c r="E4" i="7"/>
  <c r="E4" i="6"/>
  <c r="E4" i="5"/>
  <c r="AC1" i="1"/>
</calcChain>
</file>

<file path=xl/sharedStrings.xml><?xml version="1.0" encoding="utf-8"?>
<sst xmlns="http://schemas.openxmlformats.org/spreadsheetml/2006/main" count="1171" uniqueCount="423">
  <si>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</si>
  <si>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</si>
  <si>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</si>
  <si>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</si>
  <si>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</si>
  <si>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</si>
  <si>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</si>
  <si>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</si>
  <si>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</si>
  <si>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</si>
  <si>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</si>
  <si>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</si>
  <si>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</si>
  <si>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</si>
  <si>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</si>
  <si>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</si>
  <si>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</si>
  <si>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</si>
  <si>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</si>
  <si>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</si>
  <si>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</si>
  <si>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</si>
  <si>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</si>
  <si>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</si>
  <si>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</si>
  <si>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</si>
  <si>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</si>
  <si>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</si>
  <si>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</si>
  <si>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</si>
  <si>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</si>
  <si>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</si>
  <si>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</si>
  <si>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</si>
  <si>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</si>
  <si>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</si>
  <si>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</si>
  <si>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</si>
  <si>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</si>
  <si>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</si>
  <si>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</si>
  <si>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</si>
  <si>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</si>
  <si>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</si>
  <si>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</si>
  <si>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</si>
  <si>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</si>
  <si>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</si>
  <si>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</si>
  <si>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</si>
  <si>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</si>
  <si>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</si>
  <si>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</si>
  <si>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</si>
  <si>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</si>
  <si>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</si>
  <si>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</si>
  <si>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</si>
  <si>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</si>
  <si>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</si>
  <si>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</si>
  <si>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</si>
  <si>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</si>
  <si>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</si>
  <si>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</si>
  <si>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</si>
  <si>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</si>
  <si>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</si>
  <si>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</si>
  <si>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</si>
  <si>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</si>
  <si>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</si>
  <si>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</si>
  <si>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</si>
  <si>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</si>
  <si>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</si>
  <si>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</si>
  <si>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</si>
  <si>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</si>
  <si>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</si>
  <si>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</si>
  <si>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</si>
  <si>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</si>
  <si>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</si>
  <si>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</si>
  <si>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</si>
  <si>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</si>
  <si>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</si>
  <si>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</si>
  <si>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</si>
  <si>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</si>
  <si>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</si>
  <si>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</si>
  <si>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</si>
  <si>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</si>
  <si>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</si>
  <si>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</si>
  <si>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</si>
  <si>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</si>
  <si>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</si>
  <si>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CERTIFICADO</t>
  </si>
  <si>
    <t>CIENCIAS HUMANAS Y ARTES</t>
  </si>
  <si>
    <t xml:space="preserve">BOGOTA DC </t>
  </si>
  <si>
    <t xml:space="preserve">IBAGUE </t>
  </si>
  <si>
    <t>PERSONAL</t>
  </si>
  <si>
    <t>TOLIMA</t>
  </si>
  <si>
    <t>CHA -P -09-10</t>
  </si>
  <si>
    <t>SUAREZ BONILLA</t>
  </si>
  <si>
    <t xml:space="preserve">JUAN PABLO </t>
  </si>
  <si>
    <t>juanpablosuarez74@gmail.com</t>
  </si>
  <si>
    <t xml:space="preserve">CALLE 150 NO 53 76 APTO 501 EDIFICIO MONTANA II </t>
  </si>
  <si>
    <t>CUNDINAMARCA</t>
  </si>
  <si>
    <t>LICENCIADO EN FILOSIFIA - UNIVERSIDAD DE SANBUENAVENTURA - 26-08-2005</t>
  </si>
  <si>
    <t>MAGISTER EN DESARROLLO EDUCATIVO Y SOCIAL - UNIVERSIDAD PEDAGOGICA NACIONAL - 28-09-2009</t>
  </si>
  <si>
    <t>DOCTORADO EN CIENCIAS SOCIALES  NIÑEZ Y JUVENTUD - ACTUALMENTE EN ESTUDIOS</t>
  </si>
  <si>
    <t xml:space="preserve">CASTAÑO PAREJA </t>
  </si>
  <si>
    <t>YOER JAVIER</t>
  </si>
  <si>
    <t>3030938
3173688972</t>
  </si>
  <si>
    <t>yjcastano@colmex.mx</t>
  </si>
  <si>
    <t>ANDREA DEL CASTAGNO 22 APTO 22 COLONIA SANTA MARIA NONOALCO DELEGACION BENITO JUAREZ C.P. 03700</t>
  </si>
  <si>
    <t>JUAREZ</t>
  </si>
  <si>
    <t>MEXICO</t>
  </si>
  <si>
    <t>HISTORIADOR - UNIVERSIDAD NACIONAL DE COLOMBIA - 25-03-2004</t>
  </si>
  <si>
    <t>MAGISTER EN HISTORIA - UNIVERSIDAD DISTRITAL DE SANTANDER - 16-12-2008</t>
  </si>
  <si>
    <t xml:space="preserve">DOCTORADO EN HISTORIA PENDIENTE DE SUSTENTAR TESIS </t>
  </si>
  <si>
    <t xml:space="preserve">LASSO OTAYA </t>
  </si>
  <si>
    <t>HUGO HERNAN</t>
  </si>
  <si>
    <t>hugolasso2012@gmail.com</t>
  </si>
  <si>
    <t>CALLE 9 NO 14 4 APTO 2 BARRIO HUASIPANGA</t>
  </si>
  <si>
    <t xml:space="preserve">MOCOA </t>
  </si>
  <si>
    <t>PUTUMAYO</t>
  </si>
  <si>
    <t>HISTORIADOR UNIVERSIDAD DEL VALLE - 19-10-2007</t>
  </si>
  <si>
    <t>MAESTRIA EN ESTUDIOS SOCIOAMBIENTALES  - FACULTAD LATINOAMERICANA DE CIENCIAS SOCIALES - FLACSO - ECUADOR - 24-03-2014</t>
  </si>
  <si>
    <t xml:space="preserve">DOCTORADO - INICIA ESTUDIOS </t>
  </si>
  <si>
    <t xml:space="preserve">SANDOVAL ZAPATA </t>
  </si>
  <si>
    <t>KARINA</t>
  </si>
  <si>
    <t>karinahistorahoyunivalle@gmail.com</t>
  </si>
  <si>
    <t xml:space="preserve">PUTUMAYO </t>
  </si>
  <si>
    <t>HISTORIADORA  - UNIVERSIDAD DE VALLE  - 19-10-2007</t>
  </si>
  <si>
    <t>MAESTRIA EN CIENCIAS SOCIALES CON MENCION EN GENERO Y DESARROLLO - FACULTAD LATIOAMERICANA DE CIENCIAS SOCIALES - SAN JOSE DE COSTA RICA - 7-02-2014</t>
  </si>
  <si>
    <t xml:space="preserve">ROMERO SIERRA </t>
  </si>
  <si>
    <t>KEBBY</t>
  </si>
  <si>
    <t>kebbyr26@hotmail.com</t>
  </si>
  <si>
    <t xml:space="preserve">CRA 102 N 70 50 CASA 66 CONJUNTO RESIDENCIAL PRADERA DE TIERRA GRATA </t>
  </si>
  <si>
    <t>MAGISTER EN HISTORIA - PONTIFICIA UNIVERSIDAD JAVERINA - 31-05-2012</t>
  </si>
  <si>
    <t>CABEZA MORALES</t>
  </si>
  <si>
    <t>ISRAEL</t>
  </si>
  <si>
    <t>3167618710
7432097</t>
  </si>
  <si>
    <t>israelcabeza@gmail.com</t>
  </si>
  <si>
    <t>TRANSV 7 NO 44 39 APTO 706</t>
  </si>
  <si>
    <t>TUNJA</t>
  </si>
  <si>
    <t>BOYACA</t>
  </si>
  <si>
    <t>LICENCIADO EN CIENCIAS SOCIALES - UNIVERSIDAD PEDAGOGICA Y TECNOLOGICA DE COLOMBIA - 25-06-2010</t>
  </si>
  <si>
    <t>MAGISTER EN GEOGRAFIA - UNIVERSIDAD PEDAGOGICA Y TECNOLOGICA DE COLOMBIA - 18-12-2014</t>
  </si>
  <si>
    <t>PAVA SANTAMARIA</t>
  </si>
  <si>
    <t>GILDARDO</t>
  </si>
  <si>
    <t>gildardopava@hotmail.com</t>
  </si>
  <si>
    <t>MANZANA 6 CASA 11 JORDAN 1 ETAPA</t>
  </si>
  <si>
    <t>PROFEIONAL EN CIENCIAS SOCIALES - UNIVERSIDAD DEL TOLIMA - 13-12-2002</t>
  </si>
  <si>
    <t>MAGISTER EN HISTORIA - PONTIFICIA UNIVERSIDAD JAVERIANA - BOGOTA -27-11-2008</t>
  </si>
  <si>
    <t>LOZANO CULMA</t>
  </si>
  <si>
    <t>LUCERO</t>
  </si>
  <si>
    <t>2674118
3162365347</t>
  </si>
  <si>
    <t>llozanocul@ut.edu.co</t>
  </si>
  <si>
    <t xml:space="preserve">MANZANA C CASA 13 URBANIZACION CUTUCUMAY </t>
  </si>
  <si>
    <t>LICENCIADO EN CIENCIAS SOCIALES - UNIVERSIDAD DEL TOLIMA - 22-12-1995</t>
  </si>
  <si>
    <t>ESPECIALISTA EN DESARROLLO SOCIAL Y PARTICIPACION COMUNITARIA- UNIVERSIDAD DEL TOLIMA - 18-12-1998</t>
  </si>
  <si>
    <t>MAGISTER EN TERRITORIO CONFLICTO Y CULTURA - UNIVERSIDAD DEL TOLIMA - 25-02-2011</t>
  </si>
  <si>
    <t xml:space="preserve">CAICEDO FRAIDE </t>
  </si>
  <si>
    <t>EDER MAYLOR</t>
  </si>
  <si>
    <t>edermaylor@gmail.com</t>
  </si>
  <si>
    <t>CALLE 3 NO 14 16</t>
  </si>
  <si>
    <t>POLITOLOGO - UNIVERSIDAD NACIONAL DE COLOMBIA - 25- 08-2006</t>
  </si>
  <si>
    <t>MAGISTER EN SOCIOLOGIA - UNIVERSIDAD NACIONAL DE COLOMBIA - 11-02-2010</t>
  </si>
  <si>
    <t>DOCTORADO ACTUALMENTE EN ESTUDIOS</t>
  </si>
  <si>
    <t>1 LIBRO</t>
  </si>
  <si>
    <t xml:space="preserve">POSADA LOPEZ </t>
  </si>
  <si>
    <t>ROCIO DEL PILAR</t>
  </si>
  <si>
    <t>3017440326
8816262</t>
  </si>
  <si>
    <t>rocio.posada@gmail.com</t>
  </si>
  <si>
    <t xml:space="preserve">CALLE 64B NO 20 65 APTO 205 BARRIO LOS LAURELES </t>
  </si>
  <si>
    <t>MANIZALES</t>
  </si>
  <si>
    <t>LICENCIADA EN CIENCIAS SOCIALES - UNIVERSIDAD DE CALDAS - 15-12-1995</t>
  </si>
  <si>
    <t>MAGISTER EN EDUCACION - UNIVERSIDAD DE CALDAS - 11-12-2009</t>
  </si>
  <si>
    <t>ESPECIALISTA EN DOCENCIA UNIVERSITARIA - UNIVERSIDAD CATOLICA DE MANIZALES - 24-02-2000</t>
  </si>
  <si>
    <t xml:space="preserve">PALACIOS MENA </t>
  </si>
  <si>
    <t>NANCY</t>
  </si>
  <si>
    <t>6634982
3216436803</t>
  </si>
  <si>
    <t>nancypalacios26@hotmail.com</t>
  </si>
  <si>
    <t>CRA 22 NO 72W 05</t>
  </si>
  <si>
    <t xml:space="preserve">CALI </t>
  </si>
  <si>
    <t>VALLE</t>
  </si>
  <si>
    <t>LICENCIADA EN CIENCIAS SOCIALES - UNIVERSIDAD DEL VALLE - 23-05-2003</t>
  </si>
  <si>
    <t>MAGISTER  EN SOCIOLOGIA - UNIVERSIDAD DEL VALLE - 1-11-2008</t>
  </si>
  <si>
    <t>DOCTORADO - SIN SUSTENTAR TESIS</t>
  </si>
  <si>
    <t xml:space="preserve">ORTIZ BERNAL </t>
  </si>
  <si>
    <t xml:space="preserve">JOSE AFRANIO </t>
  </si>
  <si>
    <t>2785025
3124022414</t>
  </si>
  <si>
    <t>afranioortiz@hotmail.com</t>
  </si>
  <si>
    <t>CALLE 38 NO 4I 56 APTO 201 BARRIO MAGISTERIO</t>
  </si>
  <si>
    <t>LICENCIADO ENSOCIOLOGIA - UNIVERSIDAD DE PARIS VIII-VINCENNES - JUNIO--1992</t>
  </si>
  <si>
    <t>MAESTRIA EN SOCIOLOGIA - UNIVERSIDAD DE PARIS VIII-VINCENNES - 22-11-1983</t>
  </si>
  <si>
    <t>DOCTORADO  EN ANTROPOLOGIA EN SOCIEDAD POLITICA - UNIVERSIDAD DE PARIS VIII-VINCENNES - 25-06-1998</t>
  </si>
  <si>
    <t xml:space="preserve">1 LIBRO 
4 COPIAS </t>
  </si>
  <si>
    <t>GONZALEZ JARAMILLO</t>
  </si>
  <si>
    <t xml:space="preserve">JOSE MANUEL </t>
  </si>
  <si>
    <t>3006154570
8356092</t>
  </si>
  <si>
    <t>jmgonzaleza0@gmail.com</t>
  </si>
  <si>
    <t>CALLE 12 SUR NO 43 255 APTO 215</t>
  </si>
  <si>
    <t>MEDELLIN</t>
  </si>
  <si>
    <t xml:space="preserve">ANTIOQUIA </t>
  </si>
  <si>
    <t>HISTORIADOR - UNIVERSIDAD NACIONAL DE COLOMBIA -  MEDELLIN - 31-03-2006</t>
  </si>
  <si>
    <t>MASTER OR ARTS IN GEOGRAPHY -  SYRACESE UNIVERSITY EEUU - 21-12-2012</t>
  </si>
  <si>
    <t xml:space="preserve">BONILLA DIEZ </t>
  </si>
  <si>
    <t>MARCO ANTONIO</t>
  </si>
  <si>
    <t>8067721
3108786304</t>
  </si>
  <si>
    <t>marcobd@hotmail.com</t>
  </si>
  <si>
    <t>CRA 24 NO 22 42</t>
  </si>
  <si>
    <t xml:space="preserve">CUNDINAMARCA </t>
  </si>
  <si>
    <t>POLITOLOGO - UNIVERSIDAD DE LOS ANDES - 27-03-2004</t>
  </si>
  <si>
    <t>ESPECIALISTA EN ESTUDIOS CULTURALES - PONTIFICIA UNIVERSIDAD JAVERIANA - 23-11-2006</t>
  </si>
  <si>
    <t>MAGISTER EN CIENCIA POLITICA - UNIVERSIDAD DE LOS ANDES - 23-02-2008</t>
  </si>
  <si>
    <t xml:space="preserve">PERSONAL </t>
  </si>
  <si>
    <t>MURILLO GARNICA</t>
  </si>
  <si>
    <t>JACQUELINE</t>
  </si>
  <si>
    <t>2569426
3103225354</t>
  </si>
  <si>
    <t>jmurillo55@hotmail.com</t>
  </si>
  <si>
    <t>CRA 28 NO 86 55 BLOQUE 5 APTO 303</t>
  </si>
  <si>
    <t>BOGOTA DC</t>
  </si>
  <si>
    <t xml:space="preserve">LICENCIADA EN EDUCACION BASICA PRIMARIA - PONTIFICIA UNIVERSIDAD JAVERIANA - 25-10-2004 </t>
  </si>
  <si>
    <t>MAGISTRA EN LITERATURA - PONTIFICIA UNIVERSIDAD JAVERIANA - 27-11-2008</t>
  </si>
  <si>
    <t xml:space="preserve">DOCTORADO  NO HA SUSTENTADO TESIS </t>
  </si>
  <si>
    <t xml:space="preserve">SILVIA MANTILLA </t>
  </si>
  <si>
    <t xml:space="preserve">JOSE ANDRES FELIPE </t>
  </si>
  <si>
    <t>2161168
3006147217</t>
  </si>
  <si>
    <t>joseandresfelipes@gmail.com</t>
  </si>
  <si>
    <t xml:space="preserve">CALLE 55 NO 40 81 APTO 501 TORRE LIMA III BARRIO BOSTON </t>
  </si>
  <si>
    <t xml:space="preserve">MEDELLIN </t>
  </si>
  <si>
    <t>PSICOLOGO - UNIVERSIDAD DE ANTIOQUIA - 7-04-2006</t>
  </si>
  <si>
    <t>MAGISTER EN HISTORIA - UNIVERSIDAD NACIONAL DE COLOMBIA - MEDELLIN- 30-03-2012</t>
  </si>
  <si>
    <t xml:space="preserve">RUEDA HENAO </t>
  </si>
  <si>
    <t xml:space="preserve"> ANDRES FELIPE</t>
  </si>
  <si>
    <t>andresrueda20@hotmail.com</t>
  </si>
  <si>
    <t xml:space="preserve">CALLE 13 NO 3 08 </t>
  </si>
  <si>
    <t xml:space="preserve">VILLAMARIA </t>
  </si>
  <si>
    <t>CALDAS</t>
  </si>
  <si>
    <t>LICENCIADO EN CIENCIAS SOCIALES - UNIVERSIDAD DE CALDAS - 2-02-2007</t>
  </si>
  <si>
    <t xml:space="preserve">MAESTRIA EN EDUCACION - UNIVERSIDAD DE CALDAS - PENDIENTE CEREMONIA DE GRADUACION </t>
  </si>
  <si>
    <t>MARTINEZ PEREZ</t>
  </si>
  <si>
    <t>FREDY ENRIQUE</t>
  </si>
  <si>
    <t>eddymartinez772000@yahoo.com</t>
  </si>
  <si>
    <t xml:space="preserve">CRA 4 NO 9 05 SUR </t>
  </si>
  <si>
    <t>HISTORIADOR - UNIVERSIDAD NACIONAL DE COLOMBIA - 12-03-2008</t>
  </si>
  <si>
    <t>MAGISTER EN HISTORIA - UNIVERSIDAD NACIONAL DE COLOMBIA - BOGOTA -10-09-2014</t>
  </si>
  <si>
    <t xml:space="preserve">HERRERA CASTILLO </t>
  </si>
  <si>
    <t xml:space="preserve">IVAN DARIO </t>
  </si>
  <si>
    <t>ivanherrera581@gmail.com</t>
  </si>
  <si>
    <t xml:space="preserve">CRA 101 NO 72 26 ALAMOS NORTE </t>
  </si>
  <si>
    <t>PROFEIONAL EN CIENCIAS SOCIALES - UNIVERSIDAD DEL TOLIMA - 10-12-2004</t>
  </si>
  <si>
    <t>MAGISTER EN HISTORIA - PONTIFICIA UNIVERSIDAD JAVERIANA 26-11-2014</t>
  </si>
  <si>
    <t>X0032058</t>
  </si>
  <si>
    <t xml:space="preserve">CRUZ RIOS </t>
  </si>
  <si>
    <t>LAURA</t>
  </si>
  <si>
    <t>2701863
3042173777</t>
  </si>
  <si>
    <t>lauracruzrios2013@hotmail.com</t>
  </si>
  <si>
    <t xml:space="preserve">UNIVERSIDAD DEL TOLIMA </t>
  </si>
  <si>
    <t xml:space="preserve">TOLIMA </t>
  </si>
  <si>
    <t>LICENCIADA EN HISTORIA DEL ARTE  - UNIVERSIDAD DE ORIENTE -05-07-1995</t>
  </si>
  <si>
    <t>MAGISTER EN CIENCIAS - UNIVERSIDAD DE ORIENTE -29-03-2004</t>
  </si>
  <si>
    <t>DOCTOR EN CIENCIAS  HISTORICAS- UNIVERSIDAD DE LA HABANA - 21-07-2014</t>
  </si>
  <si>
    <t>JIMENEZ LARROTTA</t>
  </si>
  <si>
    <t>ANGEL NORBERTO</t>
  </si>
  <si>
    <t>angeljimenezlarrotta@hotmail.com</t>
  </si>
  <si>
    <t>CALLE 31 NO 11 45 INT 5</t>
  </si>
  <si>
    <t>LICENCIADO ENCIENCIAS DE LA EDUCACION CIENCIAS SOCIALES Y ECONOMICAS - UNIVERSIDAD PEDAGOGICA Y TECNOLOGICA DE COLOMBIA - TUNJA - 11-10-2005</t>
  </si>
  <si>
    <t>MAGISTER EN HISTORIA - UNIVERSIDAD PEDAGOGICA Y TECNOLOGICA DE COLOMBIA - TUNJA - 28-06-2012</t>
  </si>
  <si>
    <t xml:space="preserve">DOCTORADO ACTUALMENTE ESTUDIANDO </t>
  </si>
  <si>
    <t xml:space="preserve">ALVAREZ MORALES </t>
  </si>
  <si>
    <t xml:space="preserve">LAURA FABIOLA </t>
  </si>
  <si>
    <t>3015110345
2716028</t>
  </si>
  <si>
    <t>laurafabiola@gmail.com</t>
  </si>
  <si>
    <t>CALLE 69 NO 10 214 TORRE 1 APTO 604 CONJUNTO RESIDENCIAL TEREKAY</t>
  </si>
  <si>
    <t>T</t>
  </si>
  <si>
    <t>MAGISTER EN EDUCACION - UNIVERSIDAD DE LA SABANA - 3-05-2014</t>
  </si>
  <si>
    <t>PROFESIONAL EN LENGUAJES Y ESTUDIOS SOCIOCULTURALES - UNIVERSIDAD D ELOS ANDES - 16-08-2006</t>
  </si>
  <si>
    <t xml:space="preserve">TOVAR BORDA </t>
  </si>
  <si>
    <t>JAIME</t>
  </si>
  <si>
    <t>btj63@hotmail.com</t>
  </si>
  <si>
    <t xml:space="preserve">DIAGONAL 71 NO OE 12 BARRIO SUAMOX </t>
  </si>
  <si>
    <t>LICENCIADO EN CIENCIAS DE LA EDUCACION ESPECIALIDAD EN CIENCIAS SOCIALES - UNIVERSIDAD DISTRITAL FRANCISCO JOSE DE CALDAS -BOGOTA 25-10-1991</t>
  </si>
  <si>
    <t>MAGISTER EN HISTORIA - UNIVERSIDAD PEDAGOGICA Y TECNOLOGICA DE COLOMBIA - TUNJA - 27-10-2006</t>
  </si>
  <si>
    <t xml:space="preserve">BARRIOS MOSQUERA </t>
  </si>
  <si>
    <t xml:space="preserve">NORMA CONSTANZA </t>
  </si>
  <si>
    <t>3128791086
2777970</t>
  </si>
  <si>
    <t>nobarriosmosquera@gmail.com</t>
  </si>
  <si>
    <t xml:space="preserve">OCOBOS 5 ETAPA BLOQUE 47 APTO 407 </t>
  </si>
  <si>
    <t>LICENCIADO EN CIENCIAS SOCIALES - UNIVERSIDAD DEL TOLIMA  -13-12-1996</t>
  </si>
  <si>
    <t>ESPECIALISTA EN PEDAGOGIA - UNIVERSIDAD DEL TOLIMA - 14-08-2009</t>
  </si>
  <si>
    <t>MAGISTER EN EDUCACION UNIVERSIDAD DEL TOLIMA - 25-09-2009</t>
  </si>
  <si>
    <t xml:space="preserve">CATANO APONTE </t>
  </si>
  <si>
    <t xml:space="preserve">WALTER ORLANDO </t>
  </si>
  <si>
    <t>2790679
3187727529</t>
  </si>
  <si>
    <t>waltercatano@hotmail.com</t>
  </si>
  <si>
    <t xml:space="preserve">CAMINOS DEL BOSQUE  INT 3 APTO 503 </t>
  </si>
  <si>
    <t>PROFESIONAL EN CIENCIAS SOCIALES - UNIVERSIDAD DEL TOLIMA - 05-04-2002</t>
  </si>
  <si>
    <t xml:space="preserve">MAESTRIA   EN TERRITORIO Y CONFLICTO Y CULTURA </t>
  </si>
  <si>
    <t>REINOSO ARAN</t>
  </si>
  <si>
    <t xml:space="preserve">ROBERTO </t>
  </si>
  <si>
    <t>5556534369
5527399639</t>
  </si>
  <si>
    <t>paisajeritual@mail.com</t>
  </si>
  <si>
    <t>TLALPAN</t>
  </si>
  <si>
    <t>LICENCIADO EN ANTROPOLOGIA SOCIAL - SECRETARIA DE EDUCACION PUBLICA - ESCUELA NACIONAL DE ANTROPOLOGIA E HISTORIA - 24-06-2010</t>
  </si>
  <si>
    <t>MAESTRO EN HISTORIA Y ETNOHISTORIA - SECRETARIA DE EDUCACION PUBLICA - ESCUELA NACIONAL DE ANTROPOLOGIA E HISTORIA - 13-08-2012</t>
  </si>
  <si>
    <t xml:space="preserve">DOCTORADO EN HISTORIA ACTUALMENTE ESTUDIANDO </t>
  </si>
  <si>
    <t xml:space="preserve">ELCETRONICO </t>
  </si>
  <si>
    <t xml:space="preserve">VARGAS PARDO </t>
  </si>
  <si>
    <t>CAMILO ALEJANDRO</t>
  </si>
  <si>
    <t>camilo.vargaspar@gmail.com</t>
  </si>
  <si>
    <t>75 RUE VAUVENARGUES 75018</t>
  </si>
  <si>
    <t xml:space="preserve">PARIS </t>
  </si>
  <si>
    <t xml:space="preserve">FRANCIA </t>
  </si>
  <si>
    <t>PROFESIONAL EN ESTUDIOS LITERARIOS - PONTIFICIA UNIVERSIDAD JAVERINA - 11-12-2003</t>
  </si>
  <si>
    <t>MAGISTER EN LITERATURA  - PONTIFICIA UNIVERSIDAD JAVERINA - 06-06-2008</t>
  </si>
  <si>
    <t>DOCTOR EN  ESTUDIOS IBEROAMERICANOS  - SIN TITULO</t>
  </si>
  <si>
    <t>HINESTROZA GONZALEZ</t>
  </si>
  <si>
    <t>CARLOS GUSTAVO</t>
  </si>
  <si>
    <t>cgh888@gmail.co</t>
  </si>
  <si>
    <t xml:space="preserve">CIRCULAR 72 NO 38 03 BARRIO LOS LAURELES </t>
  </si>
  <si>
    <t>MAGISTER EN HISTORIA - UNIVERSIDAD D ELOS ANDES - 1-09-2009</t>
  </si>
  <si>
    <t>HISTORIADOR - UNIVERSIDAD NACIONAL DE COLOMBIA - MEDELLIN - 31-03-2006</t>
  </si>
  <si>
    <t>CABALLERO TRUYOL</t>
  </si>
  <si>
    <t>TOMAS FRANCISCO</t>
  </si>
  <si>
    <t>tfcaballero@gmail.com</t>
  </si>
  <si>
    <t>CALLE 69 NO 44 28 APTO 6E</t>
  </si>
  <si>
    <t xml:space="preserve">BARRANQUILLA </t>
  </si>
  <si>
    <t>ATLANTICO</t>
  </si>
  <si>
    <t>HISTORIADOR - UNIVERSIDAD DEL ATLANTICO - 30-06-2006</t>
  </si>
  <si>
    <t xml:space="preserve">MAGISTER UNIVERSITARIO EN HISTORIA DE AMERICA LATINA - MUNDOS INDIGENAS  - UNIVERSIDAD PABLO DE OLAVIDE - - ESPAÑA -06-03-2008 </t>
  </si>
  <si>
    <t xml:space="preserve">DOCTORADO  EN HISTORIA DE AMERICA LATINA - MUNDOS INDIGENAS  - UNIVERSIDAD PABLO DE OLAVIDE - ESPAÑA- 22-10-2013 </t>
  </si>
  <si>
    <t>AREVALO OSORIO</t>
  </si>
  <si>
    <t>ILDEBRANDO</t>
  </si>
  <si>
    <t>brado240258@hotmail.com</t>
  </si>
  <si>
    <t xml:space="preserve">CALLE 14C NO.14A 64 APTO 102 UR PARAISO III </t>
  </si>
  <si>
    <t>MAGISTER EN HISTORIA ANDINA - UNIVERSIDAD DEL VALLE - 21-04-2006</t>
  </si>
  <si>
    <t xml:space="preserve">HISTORIADOR - UNIVERSIDAD DE LA AMISTAD DE LOS PUEBLOS  PATRICIO LUMUMBA- UNION SOVIETICA </t>
  </si>
  <si>
    <t>1 COPIA 
1 LIBRO</t>
  </si>
  <si>
    <t xml:space="preserve">LOPEZ BETANCOUR </t>
  </si>
  <si>
    <t xml:space="preserve">OLGA DEL PILAR </t>
  </si>
  <si>
    <t>olgadelpilarlopez@gmail.com</t>
  </si>
  <si>
    <t>CRA 34 NO 38SUR 50</t>
  </si>
  <si>
    <t xml:space="preserve">ENVIGADO </t>
  </si>
  <si>
    <t>HISTORIADORA  - UNIVERSIDAD NACIONAL DE COLOMBIA - 18-06-1998</t>
  </si>
  <si>
    <t>MAGISTER EN ESTETICA - UNIVERSIDAD NACIONAL NACIONAL DE COLOMBIA - 16-12-2004</t>
  </si>
  <si>
    <t>DOCTORA EN ESTETICA - UNIVERSITE PARIS OUEST NANTERRE LA DEFENSE- 19-12-2014</t>
  </si>
  <si>
    <t>VILLOTA GALEANO</t>
  </si>
  <si>
    <t xml:space="preserve">FABIAN FELIPE </t>
  </si>
  <si>
    <t>subfabian@gmail.com</t>
  </si>
  <si>
    <t>13 RUE JEN BAPTISTE DUMAY 75020</t>
  </si>
  <si>
    <t xml:space="preserve">POPAYAN </t>
  </si>
  <si>
    <t xml:space="preserve">CAUCA </t>
  </si>
  <si>
    <t>ANTROPOLOGO - UNIVERSIDA DE CALDAS  - 10-08-2006</t>
  </si>
  <si>
    <t>MAGISTER EN ANTROPOLOGIA - UNIVERSIDAD DE ANTIOQUIA - 16-05-2011</t>
  </si>
  <si>
    <t xml:space="preserve">DOCTORA EN EN ETHNOLOGIE ET HNOLOGIE ET ANTHROPOLOGIE SOCIALE - ACTUALMENTE ESTUDIANDO  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</si>
  <si>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</si>
  <si>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</si>
  <si>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</si>
  <si>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</si>
  <si>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</si>
  <si>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 xml:space="preserve">HISTORIADOR O LICENCIADO EN CIENCIAS SOCIALES CON MAESTRÍA O DOCTORADO EN EL ÁREA DE LAS CIENCIAS SOCIALES O HUMANAS. CON EXPERIENCIA DOCENTE UNIVERSITARIA.
</t>
  </si>
  <si>
    <t>PALACIOS MENA NANCY</t>
  </si>
  <si>
    <t>DOCTORADO EN CIENCIAS SOCIALES NIÑEZ Y JUVENTUD... - SIN SUSTENTAR TESIS</t>
  </si>
  <si>
    <t>COLEGIO RAFAEL POMBO, INSITUCIONEDUCATIVA MULTIPROPOSITO, INSTITUCION EDUCATIVA SANTA ANA DE LOS CABALLEROS 5 AÑOS: 5 PUNTOS. SE ASIGNA EL MAXIMO DE PUNTOS</t>
  </si>
  <si>
    <t>PROFESORA CATEDRATICA UNIVERSIDAD DEL TOLIMA 1980 HORAS. 4,12 PUNTOS</t>
  </si>
  <si>
    <t>ARTICULO REVISTA HOMOLOGADA A2  SCRIPTA NOVA 2012. 4 PUNTOS, ARTICULO REVISTA INDEXADA A2  REVISTA DE HISTORIA DE LA EDUCACION EN LATINOAMERICA 2014 : 4 PUNTOS, ARTICULO REVISTA AINDEXADA  B  MAGIS 2013: 2 PUNTOS. SE ASIGNA EL MAXIMO DE PUNTOS</t>
  </si>
  <si>
    <t>AREVALO OSORIO IDELBRANDO</t>
  </si>
  <si>
    <t>PROFESOR TIEMPO  COMPLETO UNIVERSIDAD SANTIAGO DE CALI  5 AÑOS: 5 PUNTOS. SE ASIGNA EL MAXIMO DE PUNTOS</t>
  </si>
  <si>
    <t>DIRECTOR AREA DE HISTORIA UNIVERSIDAD SANTIAGO DE CALI 28 MESES: 2,33 PUNTOS, ESAP, CORDINADOR AREA DEMOCRACIA 20 MESES MEDIO TIEMPO. 0,83 PUNTOS,  CORDIANDOR D EINVESTIGACIONES ESAP 20 MESES: 0,83 PUNTOS. LAS DEMAS CERTIFICACIONES NO CUMPLENLOS TERMINOS DE REFERENCIA DEL CONCURSO</t>
  </si>
  <si>
    <t>ARTICULO REVISTA INDEXADA A2  PAPEL POLITICO 2014. 4 PUNTOS, ARTICULO REVISTA INDEXADA  C: 2 PUNTOS. LIBRO TRASNFORMACIONES DEL PENSAMIENTO DE BOLIVAR .. EDT UNIVERSIDAD  SANTIAGO DE CALI 2014: 5 PUNTOS. SE ASIGNA EL MAXIMO DE PUNTOS.</t>
  </si>
  <si>
    <t>CABALLERO TRUYOL TOMAS FRANCISCO</t>
  </si>
  <si>
    <t>CABALLERO TRUYOL TOMAS FRANCSICO</t>
  </si>
  <si>
    <t>UNIVERSIDAD DEL NORTE COINVESTIGADOR: 0,83 PUNTOS</t>
  </si>
  <si>
    <t>UNIVERSIDAD SIMON BOLIVAR PROFESOR  TIEMPO COMPLETO: 3 PUNTOS, PROFSOR UNIVERSIDAD DEL ATLANTICO. 1, 8 PUNTOS,  PROFESOR CATEDRATICO UNIVERSIDAD DEL NORTE. 0,2 PUNTOS. SE ASIGAN EL MAXIMO DE PUNTOS</t>
  </si>
  <si>
    <t xml:space="preserve"> ARTICULO  REVSITA INDEXADA A2  MEMORIAS REVISTA DIGITAL DE HISTORIA Y ARQUEOLOGIA… 2014 : 4 PUNTOS, ARTICULO REVIST AINDEXADA  CATEGORIA B ANUARIO DE HISTORIA… 2015: 2 PUNTOS.  ARTICULO REVIST AINDEXADA A2 HISTORIA CARIBE.. 2011: 4 PUNTOS. SE ASIGAN EL MAXIMO DE PUNTOS</t>
  </si>
  <si>
    <t>CASTAÑOPAREJA YOER JAVIER</t>
  </si>
  <si>
    <t>CASTAÑO PAREJA YOER JAVIER</t>
  </si>
  <si>
    <t>DOCTORADO EN HISTORIA PENDIENTE DE SUSTENTAR TESIS  COLEGIO DE MEXICO</t>
  </si>
  <si>
    <t>COINVESTIGADOR UNIVERSIDAD NACIONAL 0,6 PUNTOS, AUXILIAR D EINVESTIGACION  UNIVERSIDAD  NACIONAL: 0,16 PUNTOS, ASEOSR HISTORICO UNIVERSIDAD  NACIONLA. 0,12 PUNTOS, FABRICATO: 0,25 PUNTOS. LA DEMAS CERTIFICACIONES LABORALE SON CUMPLEN CON LO ESTABLECIDO EN LOS TERMINOS DE REFERENCIA DEL CONCURSO.</t>
  </si>
  <si>
    <t>PROFESOR CATEDRATICO UNIVERSIDAD NACIONAL  DE COLOMBIA: 0,65 PUNTOS, PROFESOR CATEDRATICO UNIVERSIDAD EAFIT: 0,62  PUNTOS, PROFESOR CATEDRATICO UNIVERSIDA DE ANTIOQUIA. 1,01 PUNTOS, PROFESOR CATEDRATICO UNIVERSIDA DE MEDELLIN: 0,93 PUNTOS</t>
  </si>
  <si>
    <t>ARTICULO REVISTA INDEXADA A2  HISTORIA Y SOCIEDAD 2013: 4 PUNTOS.  ARTICULO REVISTA INDEXADA A2 SECUENCIA… 2014: 4 PUNTOS. CAPITULO DELIBRO ENTRE EL ANTIGUO Y NUEVO EGIMEN LA PROVINVIA DE ANTIOQUIA…. 2010 UIVERSIDAD  NACIONAL: 1,6 PUNTOS. ARTICULO REVISTA INDEXADA B FORNTEARAS DE LA HISTORIA 2012: 2 PUNTOS. SE ASIGAN EL MAXIMO PUNTAJE</t>
  </si>
  <si>
    <t>CABEZA MORALES ISRAEL</t>
  </si>
  <si>
    <t>CABEZA MORALES ISRAEL.</t>
  </si>
  <si>
    <t xml:space="preserve">COLEGIO SAGRADO CORAZON DE JESUS  1 MES. 0,11 PUNTOS,  UPTC ASISTENTE EDITORIAL 8 MESES. 0,66 PUNTOS, UPTC JOVEN INVESTIGADOR 20 MESES: 1,6  PUNTOS, </t>
  </si>
  <si>
    <t>PROFESOR TIEMPO COMPLETO UNIVERSIDAD CUNDINAMARCA 3 MESES: 0,25 PUNTOS,  PROFESOR TIEMPO COMPLETO UPTC 1 AÑO: 1 PUNTO,  PROFESOR CATEDRATICO UPTC 128 HORAS: 0,26 PUNTOS.</t>
  </si>
  <si>
    <t>ARTICULO REVIST AINDEXADA A2 FOLIOS 2012: 4 PUNTOS,  ARTICULO REVSIT AINDEXADA A2  REVISTA HISTORIA DE LA EDUCACION LATINOAMERICANA 2013: 4 PUNTOS, ARTICULO REVIST AINDEXADA A2 HISTORIA DE LA EDUCACION LATINOAMERICANA 2013: 4 PUNTOS. SE ASIGNAEL MAXIMO DE PUNTOS.</t>
  </si>
  <si>
    <t>GONZALEZ JARAMILLO JOSE MANUEL</t>
  </si>
  <si>
    <t>INVESTIADOR UNIVERSIDAD NACIONAL DE COLOMBIA 9 MESES. 0,75 PUNTOS. LAS DEMAS CERTIFICACIONES NO CUMPLEN CON LOS TERMINOS DE REFERENCIA DEL CONCURSO.</t>
  </si>
  <si>
    <t>PROFESOR CATEDRATICO UNIVERSIDAD PONTIFICIA BOLIVARIANA 384 HORAS. 0,8 PUNTOS. PROFESOR CATEDRATICO UNIVERSIDAD NACIONAL DE COLOMBIA 96 HORAS: 0,2 PUNTOS. LAS DEMAS CERTIFICACIONES NO CUMPLEN CON LOS TERMINOS DE REFERENCIA DEL CONCURSO.</t>
  </si>
  <si>
    <t>LIBRO INDIOS POBLAMIENTO Y TRABAJO EN LA PROVINCIA…. EDT  UNAL COLOMBIA 2010: 5 PUNTOS. LIBRO VISITA A LA PROVINCIA DE ANTIOQUIA POR… EDT UNAL 2010.  5 PUNTOS. SE ASIGNA EL   MAXIMO DE PUNTOS.</t>
  </si>
  <si>
    <t>TOVAR BORDA JAIME</t>
  </si>
  <si>
    <t>UPTC ASESOR CODIGO 1020: 4 AÑOS: 4 PUNTOS. UPTC CORDINADOR ACADEMICO ESPECIALIZACION EN PEDAGOGIA DE LOS DERECHOS HUMANOS 28 MESES: 2,33 PUNTOS. SE ASIGAN EL MAXIMO DE PUNTOS.</t>
  </si>
  <si>
    <t>PROFESOR OCASIONAL TIEMPO  COMPLEOT Y MEDIO TIEMPO UPTC 5 AÑOS: 5 PUNTOS. SE ASIGAN EL MAXIMO DE PUNTOS.</t>
  </si>
  <si>
    <t>ARTICULO REVIST ANO INDEXADA HECOS 2011. 0,5 PUNTOS</t>
  </si>
  <si>
    <t>POSADA LOPEZ ROCIO DEL PILAR</t>
  </si>
  <si>
    <t>BARRIOS MOSQUERA NORMA CONSTANZA</t>
  </si>
  <si>
    <t>LOZANO CULMA LUCERO</t>
  </si>
  <si>
    <t>LOPEZ BETANCOURTH OLGA DEL PILAR</t>
  </si>
  <si>
    <t>JIMENEZ LARROTTA ANGEL NORBERTO</t>
  </si>
  <si>
    <t>MARTINEZ PEREZ FREDY ENRIQUE</t>
  </si>
  <si>
    <t>LASSO OTAYA HUGO HERNAN</t>
  </si>
  <si>
    <t>SANDOVAL ZAPATA KARINA</t>
  </si>
  <si>
    <t>ROMERO SIERRA KERBY</t>
  </si>
  <si>
    <t>HISTORIADOR -P ONTIFICIA UNIVERSIDAD JAVERINA - 23-07-2004</t>
  </si>
  <si>
    <t>ÁREA</t>
  </si>
  <si>
    <t>PRUEBA DE CONOCIMIENTOS</t>
  </si>
  <si>
    <t>PRESENTACIÓN ORAL/ EVALUACION JURADOS AREA (HASTA 15 PUNTOS)</t>
  </si>
  <si>
    <t>TOTAL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</si>
  <si>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</si>
  <si>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t>VAC/BENÍTEZ/ESTEBAN LARA.</t>
  </si>
  <si>
    <t xml:space="preserve">                                                      LISTADO DE GANADORES AL CÓDIGO DE CONCURSO CHA-P-09-10</t>
  </si>
  <si>
    <t>HISTORIA CULTURAL</t>
  </si>
  <si>
    <t>GANADOR</t>
  </si>
  <si>
    <t xml:space="preserve">NO PRESENTÓ PRUEBAS DE CONOCIMIENTOS </t>
  </si>
  <si>
    <t>DADO QUE PARA ESTE PERFIL SE REQUERÍAN DOS PLAZAS Y QUE SOLO HAY UN GANADOR,
 LA OTRA PLAZA SE DECLARA DESIERTA SEGÚN EL PARÁGRAFO 1, ARTÍCULO 11, ACUERDO 039 DE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</si>
</sst>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9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5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0" borderId="6" xfId="3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 wrapText="1"/>
    </xf>
    <xf numFmtId="0" fontId="23" fillId="0" borderId="6" xfId="3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/>
    </xf>
    <xf numFmtId="0" fontId="22" fillId="0" borderId="6" xfId="0" applyFont="1" applyFill="1" applyBorder="1" applyAlignment="1">
      <alignment vertical="center"/>
    </xf>
    <xf numFmtId="2" fontId="0" fillId="0" borderId="0" xfId="0" applyNumberFormat="1"/>
    <xf numFmtId="2" fontId="30" fillId="4" borderId="2" xfId="4" applyNumberFormat="1" applyFont="1" applyFill="1" applyBorder="1" applyAlignment="1" applyProtection="1">
      <alignment horizontal="center" vertical="center" wrapText="1"/>
    </xf>
    <xf numFmtId="2" fontId="31" fillId="4" borderId="2" xfId="4" applyNumberFormat="1" applyFont="1" applyFill="1" applyBorder="1" applyAlignment="1" applyProtection="1">
      <alignment horizontal="center" vertical="center" wrapText="1"/>
    </xf>
    <xf numFmtId="0" fontId="29" fillId="4" borderId="2" xfId="4" applyFont="1" applyFill="1" applyBorder="1" applyAlignment="1" applyProtection="1">
      <alignment horizontal="center" vertical="center" wrapText="1"/>
    </xf>
    <xf numFmtId="2" fontId="26" fillId="0" borderId="6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9" fillId="0" borderId="48" xfId="4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2" fontId="26" fillId="0" borderId="44" xfId="0" applyNumberFormat="1" applyFont="1" applyBorder="1" applyAlignment="1">
      <alignment horizontal="center" vertical="center"/>
    </xf>
    <xf numFmtId="2" fontId="33" fillId="0" borderId="44" xfId="0" applyNumberFormat="1" applyFont="1" applyBorder="1" applyAlignment="1">
      <alignment horizontal="center" vertical="center"/>
    </xf>
    <xf numFmtId="0" fontId="7" fillId="0" borderId="47" xfId="4" applyFont="1" applyBorder="1" applyAlignment="1">
      <alignment horizontal="center" vertical="center" wrapText="1"/>
    </xf>
    <xf numFmtId="2" fontId="34" fillId="0" borderId="48" xfId="0" applyNumberFormat="1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50" xfId="4" applyNumberFormat="1" applyFont="1" applyFill="1" applyBorder="1" applyAlignment="1">
      <alignment horizontal="justify" vertical="center"/>
    </xf>
    <xf numFmtId="2" fontId="13" fillId="0" borderId="50" xfId="4" applyNumberFormat="1" applyFont="1" applyBorder="1" applyAlignment="1">
      <alignment horizontal="center" vertical="center" wrapText="1"/>
    </xf>
    <xf numFmtId="2" fontId="26" fillId="0" borderId="50" xfId="0" applyNumberFormat="1" applyFont="1" applyBorder="1" applyAlignment="1">
      <alignment horizontal="center" vertical="center"/>
    </xf>
    <xf numFmtId="2" fontId="33" fillId="0" borderId="50" xfId="0" applyNumberFormat="1" applyFont="1" applyBorder="1" applyAlignment="1">
      <alignment horizontal="center" vertical="center"/>
    </xf>
    <xf numFmtId="2" fontId="34" fillId="0" borderId="51" xfId="0" applyNumberFormat="1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/>
    </xf>
    <xf numFmtId="0" fontId="7" fillId="0" borderId="44" xfId="0" applyFont="1" applyFill="1" applyBorder="1" applyAlignment="1">
      <alignment horizontal="left" vertical="center" wrapText="1"/>
    </xf>
    <xf numFmtId="49" fontId="7" fillId="0" borderId="6" xfId="4" applyNumberFormat="1" applyFont="1" applyFill="1" applyBorder="1" applyAlignment="1">
      <alignment horizontal="left" vertical="center"/>
    </xf>
    <xf numFmtId="0" fontId="38" fillId="6" borderId="0" xfId="0" applyFont="1" applyFill="1"/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2" fontId="7" fillId="0" borderId="4" xfId="4" applyNumberFormat="1" applyFont="1" applyBorder="1" applyAlignment="1">
      <alignment horizontal="center" vertical="center" wrapText="1"/>
    </xf>
    <xf numFmtId="2" fontId="7" fillId="0" borderId="92" xfId="4" applyNumberFormat="1" applyFont="1" applyBorder="1" applyAlignment="1">
      <alignment horizontal="center" vertical="center" wrapText="1"/>
    </xf>
    <xf numFmtId="2" fontId="7" fillId="0" borderId="26" xfId="4" applyNumberFormat="1" applyFont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92" xfId="0" applyNumberFormat="1" applyFont="1" applyFill="1" applyBorder="1" applyAlignment="1">
      <alignment horizontal="center" vertical="center" wrapText="1"/>
    </xf>
    <xf numFmtId="2" fontId="7" fillId="0" borderId="26" xfId="0" applyNumberFormat="1" applyFont="1" applyFill="1" applyBorder="1" applyAlignment="1">
      <alignment horizontal="center" vertical="center" wrapText="1"/>
    </xf>
    <xf numFmtId="0" fontId="35" fillId="0" borderId="0" xfId="4" applyFont="1" applyBorder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4" borderId="2" xfId="4" applyFont="1" applyFill="1" applyBorder="1" applyAlignment="1">
      <alignment horizontal="center" vertical="center" wrapText="1"/>
    </xf>
    <xf numFmtId="0" fontId="28" fillId="4" borderId="10" xfId="4" applyFont="1" applyFill="1" applyBorder="1" applyAlignment="1">
      <alignment horizontal="center" vertical="center" wrapText="1"/>
    </xf>
    <xf numFmtId="2" fontId="29" fillId="4" borderId="2" xfId="4" applyNumberFormat="1" applyFont="1" applyFill="1" applyBorder="1" applyAlignment="1">
      <alignment horizontal="center" vertical="center" wrapText="1"/>
    </xf>
    <xf numFmtId="2" fontId="29" fillId="4" borderId="10" xfId="4" applyNumberFormat="1" applyFont="1" applyFill="1" applyBorder="1" applyAlignment="1">
      <alignment horizontal="center" vertical="center" wrapText="1"/>
    </xf>
    <xf numFmtId="2" fontId="29" fillId="4" borderId="93" xfId="4" applyNumberFormat="1" applyFont="1" applyFill="1" applyBorder="1" applyAlignment="1" applyProtection="1">
      <alignment horizontal="center" vertical="center"/>
    </xf>
    <xf numFmtId="2" fontId="29" fillId="4" borderId="94" xfId="4" applyNumberFormat="1" applyFont="1" applyFill="1" applyBorder="1" applyAlignment="1" applyProtection="1">
      <alignment horizontal="center" vertical="center"/>
    </xf>
    <xf numFmtId="2" fontId="29" fillId="4" borderId="95" xfId="4" applyNumberFormat="1" applyFont="1" applyFill="1" applyBorder="1" applyAlignment="1" applyProtection="1">
      <alignment horizontal="center" vertical="center"/>
    </xf>
    <xf numFmtId="0" fontId="37" fillId="5" borderId="12" xfId="0" applyFont="1" applyFill="1" applyBorder="1" applyAlignment="1">
      <alignment horizontal="center" vertical="center" wrapText="1"/>
    </xf>
    <xf numFmtId="0" fontId="37" fillId="5" borderId="13" xfId="0" applyFont="1" applyFill="1" applyBorder="1" applyAlignment="1">
      <alignment horizontal="center" vertical="center" wrapText="1"/>
    </xf>
    <xf numFmtId="0" fontId="37" fillId="5" borderId="14" xfId="0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57151</xdr:rowOff>
    </xdr:from>
    <xdr:to>
      <xdr:col>1</xdr:col>
      <xdr:colOff>1457325</xdr:colOff>
      <xdr:row>2</xdr:row>
      <xdr:rowOff>104776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1"/>
          <a:ext cx="20478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lozanocul@ut.edu.co" TargetMode="External"/><Relationship Id="rId13" Type="http://schemas.openxmlformats.org/officeDocument/2006/relationships/hyperlink" Target="mailto:marcobd@hotmail.com" TargetMode="External"/><Relationship Id="rId18" Type="http://schemas.openxmlformats.org/officeDocument/2006/relationships/hyperlink" Target="mailto:ivanherrera581@gmail.com" TargetMode="External"/><Relationship Id="rId26" Type="http://schemas.openxmlformats.org/officeDocument/2006/relationships/hyperlink" Target="mailto:camilo.vargaspar@gmail.com" TargetMode="External"/><Relationship Id="rId3" Type="http://schemas.openxmlformats.org/officeDocument/2006/relationships/hyperlink" Target="mailto:hugolasso2012@gmail.com" TargetMode="External"/><Relationship Id="rId21" Type="http://schemas.openxmlformats.org/officeDocument/2006/relationships/hyperlink" Target="mailto:laurafabiola@gmail.com" TargetMode="External"/><Relationship Id="rId7" Type="http://schemas.openxmlformats.org/officeDocument/2006/relationships/hyperlink" Target="mailto:gildardopava@hotmail.com" TargetMode="External"/><Relationship Id="rId12" Type="http://schemas.openxmlformats.org/officeDocument/2006/relationships/hyperlink" Target="mailto:jmgonzaleza0@gmail.com" TargetMode="External"/><Relationship Id="rId17" Type="http://schemas.openxmlformats.org/officeDocument/2006/relationships/hyperlink" Target="mailto:eddymartinez772000@yahoo.com" TargetMode="External"/><Relationship Id="rId25" Type="http://schemas.openxmlformats.org/officeDocument/2006/relationships/hyperlink" Target="mailto:paisajeritual@mail.com" TargetMode="External"/><Relationship Id="rId2" Type="http://schemas.openxmlformats.org/officeDocument/2006/relationships/hyperlink" Target="mailto:yjcastano@colmex.mx" TargetMode="External"/><Relationship Id="rId16" Type="http://schemas.openxmlformats.org/officeDocument/2006/relationships/hyperlink" Target="mailto:andresrueda20@hotmail.com" TargetMode="External"/><Relationship Id="rId20" Type="http://schemas.openxmlformats.org/officeDocument/2006/relationships/hyperlink" Target="mailto:angeljimenezlarrotta@hotmail.com" TargetMode="External"/><Relationship Id="rId29" Type="http://schemas.openxmlformats.org/officeDocument/2006/relationships/hyperlink" Target="mailto:brado240258@hotmail.com" TargetMode="External"/><Relationship Id="rId1" Type="http://schemas.openxmlformats.org/officeDocument/2006/relationships/hyperlink" Target="mailto:juanpablosuarez74@gmail.com" TargetMode="External"/><Relationship Id="rId6" Type="http://schemas.openxmlformats.org/officeDocument/2006/relationships/hyperlink" Target="mailto:israelcabeza@gmail.com" TargetMode="External"/><Relationship Id="rId11" Type="http://schemas.openxmlformats.org/officeDocument/2006/relationships/hyperlink" Target="mailto:afranioortiz@hotmail.com" TargetMode="External"/><Relationship Id="rId24" Type="http://schemas.openxmlformats.org/officeDocument/2006/relationships/hyperlink" Target="mailto:waltercatano@hotmail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kebbyr26@hotmail.com" TargetMode="External"/><Relationship Id="rId15" Type="http://schemas.openxmlformats.org/officeDocument/2006/relationships/hyperlink" Target="mailto:joseandresfelipes@gmail.com" TargetMode="External"/><Relationship Id="rId23" Type="http://schemas.openxmlformats.org/officeDocument/2006/relationships/hyperlink" Target="mailto:nobarriosmosquera@gmail.com" TargetMode="External"/><Relationship Id="rId28" Type="http://schemas.openxmlformats.org/officeDocument/2006/relationships/hyperlink" Target="mailto:tfcaballero@gmail.com" TargetMode="External"/><Relationship Id="rId10" Type="http://schemas.openxmlformats.org/officeDocument/2006/relationships/hyperlink" Target="mailto:rocio.posada@gmail.com" TargetMode="External"/><Relationship Id="rId19" Type="http://schemas.openxmlformats.org/officeDocument/2006/relationships/hyperlink" Target="mailto:lauracruzrios2013@hotmail.com" TargetMode="External"/><Relationship Id="rId31" Type="http://schemas.openxmlformats.org/officeDocument/2006/relationships/hyperlink" Target="mailto:subfabian@gmail.com" TargetMode="External"/><Relationship Id="rId4" Type="http://schemas.openxmlformats.org/officeDocument/2006/relationships/hyperlink" Target="mailto:karinahistorahoyunivalle@gmail.com" TargetMode="External"/><Relationship Id="rId9" Type="http://schemas.openxmlformats.org/officeDocument/2006/relationships/hyperlink" Target="mailto:edermaylor@gmail.com" TargetMode="External"/><Relationship Id="rId14" Type="http://schemas.openxmlformats.org/officeDocument/2006/relationships/hyperlink" Target="mailto:jmurillo55@hotmail.com" TargetMode="External"/><Relationship Id="rId22" Type="http://schemas.openxmlformats.org/officeDocument/2006/relationships/hyperlink" Target="mailto:btj63@hotmail.com" TargetMode="External"/><Relationship Id="rId27" Type="http://schemas.openxmlformats.org/officeDocument/2006/relationships/hyperlink" Target="mailto:cgh888@gmail.co" TargetMode="External"/><Relationship Id="rId30" Type="http://schemas.openxmlformats.org/officeDocument/2006/relationships/hyperlink" Target="mailto:olgadelpilarlopez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1"/>
  <sheetViews>
    <sheetView topLeftCell="J26" zoomScale="80" zoomScaleNormal="80" workbookViewId="0">
      <selection activeCell="M33" sqref="M33"/>
    </sheetView>
  </sheetViews>
  <sheetFormatPr baseColWidth="10" defaultRowHeight="16.5" x14ac:dyDescent="0.3"/>
  <cols>
    <col min="1" max="1" width="2.85546875" style="2" bestFit="1" customWidth="1"/>
    <col min="2" max="2" width="11.85546875" style="2" customWidth="1"/>
    <col min="3" max="3" width="12" style="3" customWidth="1"/>
    <col min="4" max="4" width="30.140625" style="3" customWidth="1"/>
    <col min="5" max="5" width="28.85546875" style="4" customWidth="1"/>
    <col min="6" max="6" width="19.5703125" style="4" customWidth="1"/>
    <col min="7" max="7" width="32.140625" style="4" customWidth="1"/>
    <col min="8" max="8" width="19.42578125" style="4" customWidth="1"/>
    <col min="9" max="9" width="14.42578125" style="133" customWidth="1"/>
    <col min="10" max="10" width="20.42578125" style="4" customWidth="1"/>
    <col min="11" max="11" width="39.7109375" style="2" customWidth="1"/>
    <col min="12" max="13" width="33.42578125" style="2" customWidth="1"/>
    <col min="14" max="14" width="39.28515625" style="2" customWidth="1"/>
    <col min="15" max="15" width="11.5703125" style="2" customWidth="1"/>
    <col min="16" max="16" width="17.5703125" style="2" customWidth="1"/>
    <col min="17" max="17" width="9" style="2" customWidth="1"/>
    <col min="18" max="18" width="8.85546875" style="2" customWidth="1"/>
    <col min="19" max="19" width="39.42578125" style="2" customWidth="1"/>
    <col min="20" max="20" width="11.42578125" style="2"/>
    <col min="21" max="21" width="17.28515625" style="2" customWidth="1"/>
    <col min="22" max="23" width="11.42578125" style="2"/>
    <col min="24" max="24" width="13.42578125" style="2" customWidth="1"/>
    <col min="25" max="25" width="13.28515625" style="2" customWidth="1"/>
    <col min="26" max="26" width="12.140625" style="2" customWidth="1"/>
    <col min="27" max="27" width="13.85546875" style="2" customWidth="1"/>
    <col min="28" max="262" width="11.42578125" style="2"/>
    <col min="263" max="263" width="4.7109375" style="2" customWidth="1"/>
    <col min="264" max="264" width="11" style="2" customWidth="1"/>
    <col min="265" max="265" width="24.85546875" style="2" customWidth="1"/>
    <col min="266" max="266" width="11.28515625" style="2" customWidth="1"/>
    <col min="267" max="267" width="19.5703125" style="2" customWidth="1"/>
    <col min="268" max="268" width="32.140625" style="2" customWidth="1"/>
    <col min="269" max="269" width="19.42578125" style="2" customWidth="1"/>
    <col min="270" max="270" width="13.7109375" style="2" customWidth="1"/>
    <col min="271" max="271" width="33.42578125" style="2" customWidth="1"/>
    <col min="272" max="272" width="39.28515625" style="2" customWidth="1"/>
    <col min="273" max="273" width="8.140625" style="2" customWidth="1"/>
    <col min="274" max="274" width="33" style="2" customWidth="1"/>
    <col min="275" max="518" width="11.42578125" style="2"/>
    <col min="519" max="519" width="4.7109375" style="2" customWidth="1"/>
    <col min="520" max="520" width="11" style="2" customWidth="1"/>
    <col min="521" max="521" width="24.85546875" style="2" customWidth="1"/>
    <col min="522" max="522" width="11.28515625" style="2" customWidth="1"/>
    <col min="523" max="523" width="19.5703125" style="2" customWidth="1"/>
    <col min="524" max="524" width="32.140625" style="2" customWidth="1"/>
    <col min="525" max="525" width="19.42578125" style="2" customWidth="1"/>
    <col min="526" max="526" width="13.7109375" style="2" customWidth="1"/>
    <col min="527" max="527" width="33.42578125" style="2" customWidth="1"/>
    <col min="528" max="528" width="39.28515625" style="2" customWidth="1"/>
    <col min="529" max="529" width="8.140625" style="2" customWidth="1"/>
    <col min="530" max="530" width="33" style="2" customWidth="1"/>
    <col min="531" max="774" width="11.42578125" style="2"/>
    <col min="775" max="775" width="4.7109375" style="2" customWidth="1"/>
    <col min="776" max="776" width="11" style="2" customWidth="1"/>
    <col min="777" max="777" width="24.85546875" style="2" customWidth="1"/>
    <col min="778" max="778" width="11.28515625" style="2" customWidth="1"/>
    <col min="779" max="779" width="19.5703125" style="2" customWidth="1"/>
    <col min="780" max="780" width="32.140625" style="2" customWidth="1"/>
    <col min="781" max="781" width="19.42578125" style="2" customWidth="1"/>
    <col min="782" max="782" width="13.7109375" style="2" customWidth="1"/>
    <col min="783" max="783" width="33.42578125" style="2" customWidth="1"/>
    <col min="784" max="784" width="39.28515625" style="2" customWidth="1"/>
    <col min="785" max="785" width="8.140625" style="2" customWidth="1"/>
    <col min="786" max="786" width="33" style="2" customWidth="1"/>
    <col min="787" max="1030" width="11.42578125" style="2"/>
    <col min="1031" max="1031" width="4.7109375" style="2" customWidth="1"/>
    <col min="1032" max="1032" width="11" style="2" customWidth="1"/>
    <col min="1033" max="1033" width="24.85546875" style="2" customWidth="1"/>
    <col min="1034" max="1034" width="11.28515625" style="2" customWidth="1"/>
    <col min="1035" max="1035" width="19.5703125" style="2" customWidth="1"/>
    <col min="1036" max="1036" width="32.140625" style="2" customWidth="1"/>
    <col min="1037" max="1037" width="19.42578125" style="2" customWidth="1"/>
    <col min="1038" max="1038" width="13.7109375" style="2" customWidth="1"/>
    <col min="1039" max="1039" width="33.42578125" style="2" customWidth="1"/>
    <col min="1040" max="1040" width="39.28515625" style="2" customWidth="1"/>
    <col min="1041" max="1041" width="8.140625" style="2" customWidth="1"/>
    <col min="1042" max="1042" width="33" style="2" customWidth="1"/>
    <col min="1043" max="1286" width="11.42578125" style="2"/>
    <col min="1287" max="1287" width="4.7109375" style="2" customWidth="1"/>
    <col min="1288" max="1288" width="11" style="2" customWidth="1"/>
    <col min="1289" max="1289" width="24.85546875" style="2" customWidth="1"/>
    <col min="1290" max="1290" width="11.28515625" style="2" customWidth="1"/>
    <col min="1291" max="1291" width="19.5703125" style="2" customWidth="1"/>
    <col min="1292" max="1292" width="32.140625" style="2" customWidth="1"/>
    <col min="1293" max="1293" width="19.42578125" style="2" customWidth="1"/>
    <col min="1294" max="1294" width="13.7109375" style="2" customWidth="1"/>
    <col min="1295" max="1295" width="33.42578125" style="2" customWidth="1"/>
    <col min="1296" max="1296" width="39.28515625" style="2" customWidth="1"/>
    <col min="1297" max="1297" width="8.140625" style="2" customWidth="1"/>
    <col min="1298" max="1298" width="33" style="2" customWidth="1"/>
    <col min="1299" max="1542" width="11.42578125" style="2"/>
    <col min="1543" max="1543" width="4.7109375" style="2" customWidth="1"/>
    <col min="1544" max="1544" width="11" style="2" customWidth="1"/>
    <col min="1545" max="1545" width="24.85546875" style="2" customWidth="1"/>
    <col min="1546" max="1546" width="11.28515625" style="2" customWidth="1"/>
    <col min="1547" max="1547" width="19.5703125" style="2" customWidth="1"/>
    <col min="1548" max="1548" width="32.140625" style="2" customWidth="1"/>
    <col min="1549" max="1549" width="19.42578125" style="2" customWidth="1"/>
    <col min="1550" max="1550" width="13.7109375" style="2" customWidth="1"/>
    <col min="1551" max="1551" width="33.42578125" style="2" customWidth="1"/>
    <col min="1552" max="1552" width="39.28515625" style="2" customWidth="1"/>
    <col min="1553" max="1553" width="8.140625" style="2" customWidth="1"/>
    <col min="1554" max="1554" width="33" style="2" customWidth="1"/>
    <col min="1555" max="1798" width="11.42578125" style="2"/>
    <col min="1799" max="1799" width="4.7109375" style="2" customWidth="1"/>
    <col min="1800" max="1800" width="11" style="2" customWidth="1"/>
    <col min="1801" max="1801" width="24.85546875" style="2" customWidth="1"/>
    <col min="1802" max="1802" width="11.28515625" style="2" customWidth="1"/>
    <col min="1803" max="1803" width="19.5703125" style="2" customWidth="1"/>
    <col min="1804" max="1804" width="32.140625" style="2" customWidth="1"/>
    <col min="1805" max="1805" width="19.42578125" style="2" customWidth="1"/>
    <col min="1806" max="1806" width="13.7109375" style="2" customWidth="1"/>
    <col min="1807" max="1807" width="33.42578125" style="2" customWidth="1"/>
    <col min="1808" max="1808" width="39.28515625" style="2" customWidth="1"/>
    <col min="1809" max="1809" width="8.140625" style="2" customWidth="1"/>
    <col min="1810" max="1810" width="33" style="2" customWidth="1"/>
    <col min="1811" max="2054" width="11.42578125" style="2"/>
    <col min="2055" max="2055" width="4.7109375" style="2" customWidth="1"/>
    <col min="2056" max="2056" width="11" style="2" customWidth="1"/>
    <col min="2057" max="2057" width="24.85546875" style="2" customWidth="1"/>
    <col min="2058" max="2058" width="11.28515625" style="2" customWidth="1"/>
    <col min="2059" max="2059" width="19.5703125" style="2" customWidth="1"/>
    <col min="2060" max="2060" width="32.140625" style="2" customWidth="1"/>
    <col min="2061" max="2061" width="19.42578125" style="2" customWidth="1"/>
    <col min="2062" max="2062" width="13.7109375" style="2" customWidth="1"/>
    <col min="2063" max="2063" width="33.42578125" style="2" customWidth="1"/>
    <col min="2064" max="2064" width="39.28515625" style="2" customWidth="1"/>
    <col min="2065" max="2065" width="8.140625" style="2" customWidth="1"/>
    <col min="2066" max="2066" width="33" style="2" customWidth="1"/>
    <col min="2067" max="2310" width="11.42578125" style="2"/>
    <col min="2311" max="2311" width="4.7109375" style="2" customWidth="1"/>
    <col min="2312" max="2312" width="11" style="2" customWidth="1"/>
    <col min="2313" max="2313" width="24.85546875" style="2" customWidth="1"/>
    <col min="2314" max="2314" width="11.28515625" style="2" customWidth="1"/>
    <col min="2315" max="2315" width="19.5703125" style="2" customWidth="1"/>
    <col min="2316" max="2316" width="32.140625" style="2" customWidth="1"/>
    <col min="2317" max="2317" width="19.42578125" style="2" customWidth="1"/>
    <col min="2318" max="2318" width="13.7109375" style="2" customWidth="1"/>
    <col min="2319" max="2319" width="33.42578125" style="2" customWidth="1"/>
    <col min="2320" max="2320" width="39.28515625" style="2" customWidth="1"/>
    <col min="2321" max="2321" width="8.140625" style="2" customWidth="1"/>
    <col min="2322" max="2322" width="33" style="2" customWidth="1"/>
    <col min="2323" max="2566" width="11.42578125" style="2"/>
    <col min="2567" max="2567" width="4.7109375" style="2" customWidth="1"/>
    <col min="2568" max="2568" width="11" style="2" customWidth="1"/>
    <col min="2569" max="2569" width="24.85546875" style="2" customWidth="1"/>
    <col min="2570" max="2570" width="11.28515625" style="2" customWidth="1"/>
    <col min="2571" max="2571" width="19.5703125" style="2" customWidth="1"/>
    <col min="2572" max="2572" width="32.140625" style="2" customWidth="1"/>
    <col min="2573" max="2573" width="19.42578125" style="2" customWidth="1"/>
    <col min="2574" max="2574" width="13.7109375" style="2" customWidth="1"/>
    <col min="2575" max="2575" width="33.42578125" style="2" customWidth="1"/>
    <col min="2576" max="2576" width="39.28515625" style="2" customWidth="1"/>
    <col min="2577" max="2577" width="8.140625" style="2" customWidth="1"/>
    <col min="2578" max="2578" width="33" style="2" customWidth="1"/>
    <col min="2579" max="2822" width="11.42578125" style="2"/>
    <col min="2823" max="2823" width="4.7109375" style="2" customWidth="1"/>
    <col min="2824" max="2824" width="11" style="2" customWidth="1"/>
    <col min="2825" max="2825" width="24.85546875" style="2" customWidth="1"/>
    <col min="2826" max="2826" width="11.28515625" style="2" customWidth="1"/>
    <col min="2827" max="2827" width="19.5703125" style="2" customWidth="1"/>
    <col min="2828" max="2828" width="32.140625" style="2" customWidth="1"/>
    <col min="2829" max="2829" width="19.42578125" style="2" customWidth="1"/>
    <col min="2830" max="2830" width="13.7109375" style="2" customWidth="1"/>
    <col min="2831" max="2831" width="33.42578125" style="2" customWidth="1"/>
    <col min="2832" max="2832" width="39.28515625" style="2" customWidth="1"/>
    <col min="2833" max="2833" width="8.140625" style="2" customWidth="1"/>
    <col min="2834" max="2834" width="33" style="2" customWidth="1"/>
    <col min="2835" max="3078" width="11.42578125" style="2"/>
    <col min="3079" max="3079" width="4.7109375" style="2" customWidth="1"/>
    <col min="3080" max="3080" width="11" style="2" customWidth="1"/>
    <col min="3081" max="3081" width="24.85546875" style="2" customWidth="1"/>
    <col min="3082" max="3082" width="11.28515625" style="2" customWidth="1"/>
    <col min="3083" max="3083" width="19.5703125" style="2" customWidth="1"/>
    <col min="3084" max="3084" width="32.140625" style="2" customWidth="1"/>
    <col min="3085" max="3085" width="19.42578125" style="2" customWidth="1"/>
    <col min="3086" max="3086" width="13.7109375" style="2" customWidth="1"/>
    <col min="3087" max="3087" width="33.42578125" style="2" customWidth="1"/>
    <col min="3088" max="3088" width="39.28515625" style="2" customWidth="1"/>
    <col min="3089" max="3089" width="8.140625" style="2" customWidth="1"/>
    <col min="3090" max="3090" width="33" style="2" customWidth="1"/>
    <col min="3091" max="3334" width="11.42578125" style="2"/>
    <col min="3335" max="3335" width="4.7109375" style="2" customWidth="1"/>
    <col min="3336" max="3336" width="11" style="2" customWidth="1"/>
    <col min="3337" max="3337" width="24.85546875" style="2" customWidth="1"/>
    <col min="3338" max="3338" width="11.28515625" style="2" customWidth="1"/>
    <col min="3339" max="3339" width="19.5703125" style="2" customWidth="1"/>
    <col min="3340" max="3340" width="32.140625" style="2" customWidth="1"/>
    <col min="3341" max="3341" width="19.42578125" style="2" customWidth="1"/>
    <col min="3342" max="3342" width="13.7109375" style="2" customWidth="1"/>
    <col min="3343" max="3343" width="33.42578125" style="2" customWidth="1"/>
    <col min="3344" max="3344" width="39.28515625" style="2" customWidth="1"/>
    <col min="3345" max="3345" width="8.140625" style="2" customWidth="1"/>
    <col min="3346" max="3346" width="33" style="2" customWidth="1"/>
    <col min="3347" max="3590" width="11.42578125" style="2"/>
    <col min="3591" max="3591" width="4.7109375" style="2" customWidth="1"/>
    <col min="3592" max="3592" width="11" style="2" customWidth="1"/>
    <col min="3593" max="3593" width="24.85546875" style="2" customWidth="1"/>
    <col min="3594" max="3594" width="11.28515625" style="2" customWidth="1"/>
    <col min="3595" max="3595" width="19.5703125" style="2" customWidth="1"/>
    <col min="3596" max="3596" width="32.140625" style="2" customWidth="1"/>
    <col min="3597" max="3597" width="19.42578125" style="2" customWidth="1"/>
    <col min="3598" max="3598" width="13.7109375" style="2" customWidth="1"/>
    <col min="3599" max="3599" width="33.42578125" style="2" customWidth="1"/>
    <col min="3600" max="3600" width="39.28515625" style="2" customWidth="1"/>
    <col min="3601" max="3601" width="8.140625" style="2" customWidth="1"/>
    <col min="3602" max="3602" width="33" style="2" customWidth="1"/>
    <col min="3603" max="3846" width="11.42578125" style="2"/>
    <col min="3847" max="3847" width="4.7109375" style="2" customWidth="1"/>
    <col min="3848" max="3848" width="11" style="2" customWidth="1"/>
    <col min="3849" max="3849" width="24.85546875" style="2" customWidth="1"/>
    <col min="3850" max="3850" width="11.28515625" style="2" customWidth="1"/>
    <col min="3851" max="3851" width="19.5703125" style="2" customWidth="1"/>
    <col min="3852" max="3852" width="32.140625" style="2" customWidth="1"/>
    <col min="3853" max="3853" width="19.42578125" style="2" customWidth="1"/>
    <col min="3854" max="3854" width="13.7109375" style="2" customWidth="1"/>
    <col min="3855" max="3855" width="33.42578125" style="2" customWidth="1"/>
    <col min="3856" max="3856" width="39.28515625" style="2" customWidth="1"/>
    <col min="3857" max="3857" width="8.140625" style="2" customWidth="1"/>
    <col min="3858" max="3858" width="33" style="2" customWidth="1"/>
    <col min="3859" max="4102" width="11.42578125" style="2"/>
    <col min="4103" max="4103" width="4.7109375" style="2" customWidth="1"/>
    <col min="4104" max="4104" width="11" style="2" customWidth="1"/>
    <col min="4105" max="4105" width="24.85546875" style="2" customWidth="1"/>
    <col min="4106" max="4106" width="11.28515625" style="2" customWidth="1"/>
    <col min="4107" max="4107" width="19.5703125" style="2" customWidth="1"/>
    <col min="4108" max="4108" width="32.140625" style="2" customWidth="1"/>
    <col min="4109" max="4109" width="19.42578125" style="2" customWidth="1"/>
    <col min="4110" max="4110" width="13.7109375" style="2" customWidth="1"/>
    <col min="4111" max="4111" width="33.42578125" style="2" customWidth="1"/>
    <col min="4112" max="4112" width="39.28515625" style="2" customWidth="1"/>
    <col min="4113" max="4113" width="8.140625" style="2" customWidth="1"/>
    <col min="4114" max="4114" width="33" style="2" customWidth="1"/>
    <col min="4115" max="4358" width="11.42578125" style="2"/>
    <col min="4359" max="4359" width="4.7109375" style="2" customWidth="1"/>
    <col min="4360" max="4360" width="11" style="2" customWidth="1"/>
    <col min="4361" max="4361" width="24.85546875" style="2" customWidth="1"/>
    <col min="4362" max="4362" width="11.28515625" style="2" customWidth="1"/>
    <col min="4363" max="4363" width="19.5703125" style="2" customWidth="1"/>
    <col min="4364" max="4364" width="32.140625" style="2" customWidth="1"/>
    <col min="4365" max="4365" width="19.42578125" style="2" customWidth="1"/>
    <col min="4366" max="4366" width="13.7109375" style="2" customWidth="1"/>
    <col min="4367" max="4367" width="33.42578125" style="2" customWidth="1"/>
    <col min="4368" max="4368" width="39.28515625" style="2" customWidth="1"/>
    <col min="4369" max="4369" width="8.140625" style="2" customWidth="1"/>
    <col min="4370" max="4370" width="33" style="2" customWidth="1"/>
    <col min="4371" max="4614" width="11.42578125" style="2"/>
    <col min="4615" max="4615" width="4.7109375" style="2" customWidth="1"/>
    <col min="4616" max="4616" width="11" style="2" customWidth="1"/>
    <col min="4617" max="4617" width="24.85546875" style="2" customWidth="1"/>
    <col min="4618" max="4618" width="11.28515625" style="2" customWidth="1"/>
    <col min="4619" max="4619" width="19.5703125" style="2" customWidth="1"/>
    <col min="4620" max="4620" width="32.140625" style="2" customWidth="1"/>
    <col min="4621" max="4621" width="19.42578125" style="2" customWidth="1"/>
    <col min="4622" max="4622" width="13.7109375" style="2" customWidth="1"/>
    <col min="4623" max="4623" width="33.42578125" style="2" customWidth="1"/>
    <col min="4624" max="4624" width="39.28515625" style="2" customWidth="1"/>
    <col min="4625" max="4625" width="8.140625" style="2" customWidth="1"/>
    <col min="4626" max="4626" width="33" style="2" customWidth="1"/>
    <col min="4627" max="4870" width="11.42578125" style="2"/>
    <col min="4871" max="4871" width="4.7109375" style="2" customWidth="1"/>
    <col min="4872" max="4872" width="11" style="2" customWidth="1"/>
    <col min="4873" max="4873" width="24.85546875" style="2" customWidth="1"/>
    <col min="4874" max="4874" width="11.28515625" style="2" customWidth="1"/>
    <col min="4875" max="4875" width="19.5703125" style="2" customWidth="1"/>
    <col min="4876" max="4876" width="32.140625" style="2" customWidth="1"/>
    <col min="4877" max="4877" width="19.42578125" style="2" customWidth="1"/>
    <col min="4878" max="4878" width="13.7109375" style="2" customWidth="1"/>
    <col min="4879" max="4879" width="33.42578125" style="2" customWidth="1"/>
    <col min="4880" max="4880" width="39.28515625" style="2" customWidth="1"/>
    <col min="4881" max="4881" width="8.140625" style="2" customWidth="1"/>
    <col min="4882" max="4882" width="33" style="2" customWidth="1"/>
    <col min="4883" max="5126" width="11.42578125" style="2"/>
    <col min="5127" max="5127" width="4.7109375" style="2" customWidth="1"/>
    <col min="5128" max="5128" width="11" style="2" customWidth="1"/>
    <col min="5129" max="5129" width="24.85546875" style="2" customWidth="1"/>
    <col min="5130" max="5130" width="11.28515625" style="2" customWidth="1"/>
    <col min="5131" max="5131" width="19.5703125" style="2" customWidth="1"/>
    <col min="5132" max="5132" width="32.140625" style="2" customWidth="1"/>
    <col min="5133" max="5133" width="19.42578125" style="2" customWidth="1"/>
    <col min="5134" max="5134" width="13.7109375" style="2" customWidth="1"/>
    <col min="5135" max="5135" width="33.42578125" style="2" customWidth="1"/>
    <col min="5136" max="5136" width="39.28515625" style="2" customWidth="1"/>
    <col min="5137" max="5137" width="8.140625" style="2" customWidth="1"/>
    <col min="5138" max="5138" width="33" style="2" customWidth="1"/>
    <col min="5139" max="5382" width="11.42578125" style="2"/>
    <col min="5383" max="5383" width="4.7109375" style="2" customWidth="1"/>
    <col min="5384" max="5384" width="11" style="2" customWidth="1"/>
    <col min="5385" max="5385" width="24.85546875" style="2" customWidth="1"/>
    <col min="5386" max="5386" width="11.28515625" style="2" customWidth="1"/>
    <col min="5387" max="5387" width="19.5703125" style="2" customWidth="1"/>
    <col min="5388" max="5388" width="32.140625" style="2" customWidth="1"/>
    <col min="5389" max="5389" width="19.42578125" style="2" customWidth="1"/>
    <col min="5390" max="5390" width="13.7109375" style="2" customWidth="1"/>
    <col min="5391" max="5391" width="33.42578125" style="2" customWidth="1"/>
    <col min="5392" max="5392" width="39.28515625" style="2" customWidth="1"/>
    <col min="5393" max="5393" width="8.140625" style="2" customWidth="1"/>
    <col min="5394" max="5394" width="33" style="2" customWidth="1"/>
    <col min="5395" max="5638" width="11.42578125" style="2"/>
    <col min="5639" max="5639" width="4.7109375" style="2" customWidth="1"/>
    <col min="5640" max="5640" width="11" style="2" customWidth="1"/>
    <col min="5641" max="5641" width="24.85546875" style="2" customWidth="1"/>
    <col min="5642" max="5642" width="11.28515625" style="2" customWidth="1"/>
    <col min="5643" max="5643" width="19.5703125" style="2" customWidth="1"/>
    <col min="5644" max="5644" width="32.140625" style="2" customWidth="1"/>
    <col min="5645" max="5645" width="19.42578125" style="2" customWidth="1"/>
    <col min="5646" max="5646" width="13.7109375" style="2" customWidth="1"/>
    <col min="5647" max="5647" width="33.42578125" style="2" customWidth="1"/>
    <col min="5648" max="5648" width="39.28515625" style="2" customWidth="1"/>
    <col min="5649" max="5649" width="8.140625" style="2" customWidth="1"/>
    <col min="5650" max="5650" width="33" style="2" customWidth="1"/>
    <col min="5651" max="5894" width="11.42578125" style="2"/>
    <col min="5895" max="5895" width="4.7109375" style="2" customWidth="1"/>
    <col min="5896" max="5896" width="11" style="2" customWidth="1"/>
    <col min="5897" max="5897" width="24.85546875" style="2" customWidth="1"/>
    <col min="5898" max="5898" width="11.28515625" style="2" customWidth="1"/>
    <col min="5899" max="5899" width="19.5703125" style="2" customWidth="1"/>
    <col min="5900" max="5900" width="32.140625" style="2" customWidth="1"/>
    <col min="5901" max="5901" width="19.42578125" style="2" customWidth="1"/>
    <col min="5902" max="5902" width="13.7109375" style="2" customWidth="1"/>
    <col min="5903" max="5903" width="33.42578125" style="2" customWidth="1"/>
    <col min="5904" max="5904" width="39.28515625" style="2" customWidth="1"/>
    <col min="5905" max="5905" width="8.140625" style="2" customWidth="1"/>
    <col min="5906" max="5906" width="33" style="2" customWidth="1"/>
    <col min="5907" max="6150" width="11.42578125" style="2"/>
    <col min="6151" max="6151" width="4.7109375" style="2" customWidth="1"/>
    <col min="6152" max="6152" width="11" style="2" customWidth="1"/>
    <col min="6153" max="6153" width="24.85546875" style="2" customWidth="1"/>
    <col min="6154" max="6154" width="11.28515625" style="2" customWidth="1"/>
    <col min="6155" max="6155" width="19.5703125" style="2" customWidth="1"/>
    <col min="6156" max="6156" width="32.140625" style="2" customWidth="1"/>
    <col min="6157" max="6157" width="19.42578125" style="2" customWidth="1"/>
    <col min="6158" max="6158" width="13.7109375" style="2" customWidth="1"/>
    <col min="6159" max="6159" width="33.42578125" style="2" customWidth="1"/>
    <col min="6160" max="6160" width="39.28515625" style="2" customWidth="1"/>
    <col min="6161" max="6161" width="8.140625" style="2" customWidth="1"/>
    <col min="6162" max="6162" width="33" style="2" customWidth="1"/>
    <col min="6163" max="6406" width="11.42578125" style="2"/>
    <col min="6407" max="6407" width="4.7109375" style="2" customWidth="1"/>
    <col min="6408" max="6408" width="11" style="2" customWidth="1"/>
    <col min="6409" max="6409" width="24.85546875" style="2" customWidth="1"/>
    <col min="6410" max="6410" width="11.28515625" style="2" customWidth="1"/>
    <col min="6411" max="6411" width="19.5703125" style="2" customWidth="1"/>
    <col min="6412" max="6412" width="32.140625" style="2" customWidth="1"/>
    <col min="6413" max="6413" width="19.42578125" style="2" customWidth="1"/>
    <col min="6414" max="6414" width="13.7109375" style="2" customWidth="1"/>
    <col min="6415" max="6415" width="33.42578125" style="2" customWidth="1"/>
    <col min="6416" max="6416" width="39.28515625" style="2" customWidth="1"/>
    <col min="6417" max="6417" width="8.140625" style="2" customWidth="1"/>
    <col min="6418" max="6418" width="33" style="2" customWidth="1"/>
    <col min="6419" max="6662" width="11.42578125" style="2"/>
    <col min="6663" max="6663" width="4.7109375" style="2" customWidth="1"/>
    <col min="6664" max="6664" width="11" style="2" customWidth="1"/>
    <col min="6665" max="6665" width="24.85546875" style="2" customWidth="1"/>
    <col min="6666" max="6666" width="11.28515625" style="2" customWidth="1"/>
    <col min="6667" max="6667" width="19.5703125" style="2" customWidth="1"/>
    <col min="6668" max="6668" width="32.140625" style="2" customWidth="1"/>
    <col min="6669" max="6669" width="19.42578125" style="2" customWidth="1"/>
    <col min="6670" max="6670" width="13.7109375" style="2" customWidth="1"/>
    <col min="6671" max="6671" width="33.42578125" style="2" customWidth="1"/>
    <col min="6672" max="6672" width="39.28515625" style="2" customWidth="1"/>
    <col min="6673" max="6673" width="8.140625" style="2" customWidth="1"/>
    <col min="6674" max="6674" width="33" style="2" customWidth="1"/>
    <col min="6675" max="6918" width="11.42578125" style="2"/>
    <col min="6919" max="6919" width="4.7109375" style="2" customWidth="1"/>
    <col min="6920" max="6920" width="11" style="2" customWidth="1"/>
    <col min="6921" max="6921" width="24.85546875" style="2" customWidth="1"/>
    <col min="6922" max="6922" width="11.28515625" style="2" customWidth="1"/>
    <col min="6923" max="6923" width="19.5703125" style="2" customWidth="1"/>
    <col min="6924" max="6924" width="32.140625" style="2" customWidth="1"/>
    <col min="6925" max="6925" width="19.42578125" style="2" customWidth="1"/>
    <col min="6926" max="6926" width="13.7109375" style="2" customWidth="1"/>
    <col min="6927" max="6927" width="33.42578125" style="2" customWidth="1"/>
    <col min="6928" max="6928" width="39.28515625" style="2" customWidth="1"/>
    <col min="6929" max="6929" width="8.140625" style="2" customWidth="1"/>
    <col min="6930" max="6930" width="33" style="2" customWidth="1"/>
    <col min="6931" max="7174" width="11.42578125" style="2"/>
    <col min="7175" max="7175" width="4.7109375" style="2" customWidth="1"/>
    <col min="7176" max="7176" width="11" style="2" customWidth="1"/>
    <col min="7177" max="7177" width="24.85546875" style="2" customWidth="1"/>
    <col min="7178" max="7178" width="11.28515625" style="2" customWidth="1"/>
    <col min="7179" max="7179" width="19.5703125" style="2" customWidth="1"/>
    <col min="7180" max="7180" width="32.140625" style="2" customWidth="1"/>
    <col min="7181" max="7181" width="19.42578125" style="2" customWidth="1"/>
    <col min="7182" max="7182" width="13.7109375" style="2" customWidth="1"/>
    <col min="7183" max="7183" width="33.42578125" style="2" customWidth="1"/>
    <col min="7184" max="7184" width="39.28515625" style="2" customWidth="1"/>
    <col min="7185" max="7185" width="8.140625" style="2" customWidth="1"/>
    <col min="7186" max="7186" width="33" style="2" customWidth="1"/>
    <col min="7187" max="7430" width="11.42578125" style="2"/>
    <col min="7431" max="7431" width="4.7109375" style="2" customWidth="1"/>
    <col min="7432" max="7432" width="11" style="2" customWidth="1"/>
    <col min="7433" max="7433" width="24.85546875" style="2" customWidth="1"/>
    <col min="7434" max="7434" width="11.28515625" style="2" customWidth="1"/>
    <col min="7435" max="7435" width="19.5703125" style="2" customWidth="1"/>
    <col min="7436" max="7436" width="32.140625" style="2" customWidth="1"/>
    <col min="7437" max="7437" width="19.42578125" style="2" customWidth="1"/>
    <col min="7438" max="7438" width="13.7109375" style="2" customWidth="1"/>
    <col min="7439" max="7439" width="33.42578125" style="2" customWidth="1"/>
    <col min="7440" max="7440" width="39.28515625" style="2" customWidth="1"/>
    <col min="7441" max="7441" width="8.140625" style="2" customWidth="1"/>
    <col min="7442" max="7442" width="33" style="2" customWidth="1"/>
    <col min="7443" max="7686" width="11.42578125" style="2"/>
    <col min="7687" max="7687" width="4.7109375" style="2" customWidth="1"/>
    <col min="7688" max="7688" width="11" style="2" customWidth="1"/>
    <col min="7689" max="7689" width="24.85546875" style="2" customWidth="1"/>
    <col min="7690" max="7690" width="11.28515625" style="2" customWidth="1"/>
    <col min="7691" max="7691" width="19.5703125" style="2" customWidth="1"/>
    <col min="7692" max="7692" width="32.140625" style="2" customWidth="1"/>
    <col min="7693" max="7693" width="19.42578125" style="2" customWidth="1"/>
    <col min="7694" max="7694" width="13.7109375" style="2" customWidth="1"/>
    <col min="7695" max="7695" width="33.42578125" style="2" customWidth="1"/>
    <col min="7696" max="7696" width="39.28515625" style="2" customWidth="1"/>
    <col min="7697" max="7697" width="8.140625" style="2" customWidth="1"/>
    <col min="7698" max="7698" width="33" style="2" customWidth="1"/>
    <col min="7699" max="7942" width="11.42578125" style="2"/>
    <col min="7943" max="7943" width="4.7109375" style="2" customWidth="1"/>
    <col min="7944" max="7944" width="11" style="2" customWidth="1"/>
    <col min="7945" max="7945" width="24.85546875" style="2" customWidth="1"/>
    <col min="7946" max="7946" width="11.28515625" style="2" customWidth="1"/>
    <col min="7947" max="7947" width="19.5703125" style="2" customWidth="1"/>
    <col min="7948" max="7948" width="32.140625" style="2" customWidth="1"/>
    <col min="7949" max="7949" width="19.42578125" style="2" customWidth="1"/>
    <col min="7950" max="7950" width="13.7109375" style="2" customWidth="1"/>
    <col min="7951" max="7951" width="33.42578125" style="2" customWidth="1"/>
    <col min="7952" max="7952" width="39.28515625" style="2" customWidth="1"/>
    <col min="7953" max="7953" width="8.140625" style="2" customWidth="1"/>
    <col min="7954" max="7954" width="33" style="2" customWidth="1"/>
    <col min="7955" max="8198" width="11.42578125" style="2"/>
    <col min="8199" max="8199" width="4.7109375" style="2" customWidth="1"/>
    <col min="8200" max="8200" width="11" style="2" customWidth="1"/>
    <col min="8201" max="8201" width="24.85546875" style="2" customWidth="1"/>
    <col min="8202" max="8202" width="11.28515625" style="2" customWidth="1"/>
    <col min="8203" max="8203" width="19.5703125" style="2" customWidth="1"/>
    <col min="8204" max="8204" width="32.140625" style="2" customWidth="1"/>
    <col min="8205" max="8205" width="19.42578125" style="2" customWidth="1"/>
    <col min="8206" max="8206" width="13.7109375" style="2" customWidth="1"/>
    <col min="8207" max="8207" width="33.42578125" style="2" customWidth="1"/>
    <col min="8208" max="8208" width="39.28515625" style="2" customWidth="1"/>
    <col min="8209" max="8209" width="8.140625" style="2" customWidth="1"/>
    <col min="8210" max="8210" width="33" style="2" customWidth="1"/>
    <col min="8211" max="8454" width="11.42578125" style="2"/>
    <col min="8455" max="8455" width="4.7109375" style="2" customWidth="1"/>
    <col min="8456" max="8456" width="11" style="2" customWidth="1"/>
    <col min="8457" max="8457" width="24.85546875" style="2" customWidth="1"/>
    <col min="8458" max="8458" width="11.28515625" style="2" customWidth="1"/>
    <col min="8459" max="8459" width="19.5703125" style="2" customWidth="1"/>
    <col min="8460" max="8460" width="32.140625" style="2" customWidth="1"/>
    <col min="8461" max="8461" width="19.42578125" style="2" customWidth="1"/>
    <col min="8462" max="8462" width="13.7109375" style="2" customWidth="1"/>
    <col min="8463" max="8463" width="33.42578125" style="2" customWidth="1"/>
    <col min="8464" max="8464" width="39.28515625" style="2" customWidth="1"/>
    <col min="8465" max="8465" width="8.140625" style="2" customWidth="1"/>
    <col min="8466" max="8466" width="33" style="2" customWidth="1"/>
    <col min="8467" max="8710" width="11.42578125" style="2"/>
    <col min="8711" max="8711" width="4.7109375" style="2" customWidth="1"/>
    <col min="8712" max="8712" width="11" style="2" customWidth="1"/>
    <col min="8713" max="8713" width="24.85546875" style="2" customWidth="1"/>
    <col min="8714" max="8714" width="11.28515625" style="2" customWidth="1"/>
    <col min="8715" max="8715" width="19.5703125" style="2" customWidth="1"/>
    <col min="8716" max="8716" width="32.140625" style="2" customWidth="1"/>
    <col min="8717" max="8717" width="19.42578125" style="2" customWidth="1"/>
    <col min="8718" max="8718" width="13.7109375" style="2" customWidth="1"/>
    <col min="8719" max="8719" width="33.42578125" style="2" customWidth="1"/>
    <col min="8720" max="8720" width="39.28515625" style="2" customWidth="1"/>
    <col min="8721" max="8721" width="8.140625" style="2" customWidth="1"/>
    <col min="8722" max="8722" width="33" style="2" customWidth="1"/>
    <col min="8723" max="8966" width="11.42578125" style="2"/>
    <col min="8967" max="8967" width="4.7109375" style="2" customWidth="1"/>
    <col min="8968" max="8968" width="11" style="2" customWidth="1"/>
    <col min="8969" max="8969" width="24.85546875" style="2" customWidth="1"/>
    <col min="8970" max="8970" width="11.28515625" style="2" customWidth="1"/>
    <col min="8971" max="8971" width="19.5703125" style="2" customWidth="1"/>
    <col min="8972" max="8972" width="32.140625" style="2" customWidth="1"/>
    <col min="8973" max="8973" width="19.42578125" style="2" customWidth="1"/>
    <col min="8974" max="8974" width="13.7109375" style="2" customWidth="1"/>
    <col min="8975" max="8975" width="33.42578125" style="2" customWidth="1"/>
    <col min="8976" max="8976" width="39.28515625" style="2" customWidth="1"/>
    <col min="8977" max="8977" width="8.140625" style="2" customWidth="1"/>
    <col min="8978" max="8978" width="33" style="2" customWidth="1"/>
    <col min="8979" max="9222" width="11.42578125" style="2"/>
    <col min="9223" max="9223" width="4.7109375" style="2" customWidth="1"/>
    <col min="9224" max="9224" width="11" style="2" customWidth="1"/>
    <col min="9225" max="9225" width="24.85546875" style="2" customWidth="1"/>
    <col min="9226" max="9226" width="11.28515625" style="2" customWidth="1"/>
    <col min="9227" max="9227" width="19.5703125" style="2" customWidth="1"/>
    <col min="9228" max="9228" width="32.140625" style="2" customWidth="1"/>
    <col min="9229" max="9229" width="19.42578125" style="2" customWidth="1"/>
    <col min="9230" max="9230" width="13.7109375" style="2" customWidth="1"/>
    <col min="9231" max="9231" width="33.42578125" style="2" customWidth="1"/>
    <col min="9232" max="9232" width="39.28515625" style="2" customWidth="1"/>
    <col min="9233" max="9233" width="8.140625" style="2" customWidth="1"/>
    <col min="9234" max="9234" width="33" style="2" customWidth="1"/>
    <col min="9235" max="9478" width="11.42578125" style="2"/>
    <col min="9479" max="9479" width="4.7109375" style="2" customWidth="1"/>
    <col min="9480" max="9480" width="11" style="2" customWidth="1"/>
    <col min="9481" max="9481" width="24.85546875" style="2" customWidth="1"/>
    <col min="9482" max="9482" width="11.28515625" style="2" customWidth="1"/>
    <col min="9483" max="9483" width="19.5703125" style="2" customWidth="1"/>
    <col min="9484" max="9484" width="32.140625" style="2" customWidth="1"/>
    <col min="9485" max="9485" width="19.42578125" style="2" customWidth="1"/>
    <col min="9486" max="9486" width="13.7109375" style="2" customWidth="1"/>
    <col min="9487" max="9487" width="33.42578125" style="2" customWidth="1"/>
    <col min="9488" max="9488" width="39.28515625" style="2" customWidth="1"/>
    <col min="9489" max="9489" width="8.140625" style="2" customWidth="1"/>
    <col min="9490" max="9490" width="33" style="2" customWidth="1"/>
    <col min="9491" max="9734" width="11.42578125" style="2"/>
    <col min="9735" max="9735" width="4.7109375" style="2" customWidth="1"/>
    <col min="9736" max="9736" width="11" style="2" customWidth="1"/>
    <col min="9737" max="9737" width="24.85546875" style="2" customWidth="1"/>
    <col min="9738" max="9738" width="11.28515625" style="2" customWidth="1"/>
    <col min="9739" max="9739" width="19.5703125" style="2" customWidth="1"/>
    <col min="9740" max="9740" width="32.140625" style="2" customWidth="1"/>
    <col min="9741" max="9741" width="19.42578125" style="2" customWidth="1"/>
    <col min="9742" max="9742" width="13.7109375" style="2" customWidth="1"/>
    <col min="9743" max="9743" width="33.42578125" style="2" customWidth="1"/>
    <col min="9744" max="9744" width="39.28515625" style="2" customWidth="1"/>
    <col min="9745" max="9745" width="8.140625" style="2" customWidth="1"/>
    <col min="9746" max="9746" width="33" style="2" customWidth="1"/>
    <col min="9747" max="9990" width="11.42578125" style="2"/>
    <col min="9991" max="9991" width="4.7109375" style="2" customWidth="1"/>
    <col min="9992" max="9992" width="11" style="2" customWidth="1"/>
    <col min="9993" max="9993" width="24.85546875" style="2" customWidth="1"/>
    <col min="9994" max="9994" width="11.28515625" style="2" customWidth="1"/>
    <col min="9995" max="9995" width="19.5703125" style="2" customWidth="1"/>
    <col min="9996" max="9996" width="32.140625" style="2" customWidth="1"/>
    <col min="9997" max="9997" width="19.42578125" style="2" customWidth="1"/>
    <col min="9998" max="9998" width="13.7109375" style="2" customWidth="1"/>
    <col min="9999" max="9999" width="33.42578125" style="2" customWidth="1"/>
    <col min="10000" max="10000" width="39.28515625" style="2" customWidth="1"/>
    <col min="10001" max="10001" width="8.140625" style="2" customWidth="1"/>
    <col min="10002" max="10002" width="33" style="2" customWidth="1"/>
    <col min="10003" max="10246" width="11.42578125" style="2"/>
    <col min="10247" max="10247" width="4.7109375" style="2" customWidth="1"/>
    <col min="10248" max="10248" width="11" style="2" customWidth="1"/>
    <col min="10249" max="10249" width="24.85546875" style="2" customWidth="1"/>
    <col min="10250" max="10250" width="11.28515625" style="2" customWidth="1"/>
    <col min="10251" max="10251" width="19.5703125" style="2" customWidth="1"/>
    <col min="10252" max="10252" width="32.140625" style="2" customWidth="1"/>
    <col min="10253" max="10253" width="19.42578125" style="2" customWidth="1"/>
    <col min="10254" max="10254" width="13.7109375" style="2" customWidth="1"/>
    <col min="10255" max="10255" width="33.42578125" style="2" customWidth="1"/>
    <col min="10256" max="10256" width="39.28515625" style="2" customWidth="1"/>
    <col min="10257" max="10257" width="8.140625" style="2" customWidth="1"/>
    <col min="10258" max="10258" width="33" style="2" customWidth="1"/>
    <col min="10259" max="10502" width="11.42578125" style="2"/>
    <col min="10503" max="10503" width="4.7109375" style="2" customWidth="1"/>
    <col min="10504" max="10504" width="11" style="2" customWidth="1"/>
    <col min="10505" max="10505" width="24.85546875" style="2" customWidth="1"/>
    <col min="10506" max="10506" width="11.28515625" style="2" customWidth="1"/>
    <col min="10507" max="10507" width="19.5703125" style="2" customWidth="1"/>
    <col min="10508" max="10508" width="32.140625" style="2" customWidth="1"/>
    <col min="10509" max="10509" width="19.42578125" style="2" customWidth="1"/>
    <col min="10510" max="10510" width="13.7109375" style="2" customWidth="1"/>
    <col min="10511" max="10511" width="33.42578125" style="2" customWidth="1"/>
    <col min="10512" max="10512" width="39.28515625" style="2" customWidth="1"/>
    <col min="10513" max="10513" width="8.140625" style="2" customWidth="1"/>
    <col min="10514" max="10514" width="33" style="2" customWidth="1"/>
    <col min="10515" max="10758" width="11.42578125" style="2"/>
    <col min="10759" max="10759" width="4.7109375" style="2" customWidth="1"/>
    <col min="10760" max="10760" width="11" style="2" customWidth="1"/>
    <col min="10761" max="10761" width="24.85546875" style="2" customWidth="1"/>
    <col min="10762" max="10762" width="11.28515625" style="2" customWidth="1"/>
    <col min="10763" max="10763" width="19.5703125" style="2" customWidth="1"/>
    <col min="10764" max="10764" width="32.140625" style="2" customWidth="1"/>
    <col min="10765" max="10765" width="19.42578125" style="2" customWidth="1"/>
    <col min="10766" max="10766" width="13.7109375" style="2" customWidth="1"/>
    <col min="10767" max="10767" width="33.42578125" style="2" customWidth="1"/>
    <col min="10768" max="10768" width="39.28515625" style="2" customWidth="1"/>
    <col min="10769" max="10769" width="8.140625" style="2" customWidth="1"/>
    <col min="10770" max="10770" width="33" style="2" customWidth="1"/>
    <col min="10771" max="11014" width="11.42578125" style="2"/>
    <col min="11015" max="11015" width="4.7109375" style="2" customWidth="1"/>
    <col min="11016" max="11016" width="11" style="2" customWidth="1"/>
    <col min="11017" max="11017" width="24.85546875" style="2" customWidth="1"/>
    <col min="11018" max="11018" width="11.28515625" style="2" customWidth="1"/>
    <col min="11019" max="11019" width="19.5703125" style="2" customWidth="1"/>
    <col min="11020" max="11020" width="32.140625" style="2" customWidth="1"/>
    <col min="11021" max="11021" width="19.42578125" style="2" customWidth="1"/>
    <col min="11022" max="11022" width="13.7109375" style="2" customWidth="1"/>
    <col min="11023" max="11023" width="33.42578125" style="2" customWidth="1"/>
    <col min="11024" max="11024" width="39.28515625" style="2" customWidth="1"/>
    <col min="11025" max="11025" width="8.140625" style="2" customWidth="1"/>
    <col min="11026" max="11026" width="33" style="2" customWidth="1"/>
    <col min="11027" max="11270" width="11.42578125" style="2"/>
    <col min="11271" max="11271" width="4.7109375" style="2" customWidth="1"/>
    <col min="11272" max="11272" width="11" style="2" customWidth="1"/>
    <col min="11273" max="11273" width="24.85546875" style="2" customWidth="1"/>
    <col min="11274" max="11274" width="11.28515625" style="2" customWidth="1"/>
    <col min="11275" max="11275" width="19.5703125" style="2" customWidth="1"/>
    <col min="11276" max="11276" width="32.140625" style="2" customWidth="1"/>
    <col min="11277" max="11277" width="19.42578125" style="2" customWidth="1"/>
    <col min="11278" max="11278" width="13.7109375" style="2" customWidth="1"/>
    <col min="11279" max="11279" width="33.42578125" style="2" customWidth="1"/>
    <col min="11280" max="11280" width="39.28515625" style="2" customWidth="1"/>
    <col min="11281" max="11281" width="8.140625" style="2" customWidth="1"/>
    <col min="11282" max="11282" width="33" style="2" customWidth="1"/>
    <col min="11283" max="11526" width="11.42578125" style="2"/>
    <col min="11527" max="11527" width="4.7109375" style="2" customWidth="1"/>
    <col min="11528" max="11528" width="11" style="2" customWidth="1"/>
    <col min="11529" max="11529" width="24.85546875" style="2" customWidth="1"/>
    <col min="11530" max="11530" width="11.28515625" style="2" customWidth="1"/>
    <col min="11531" max="11531" width="19.5703125" style="2" customWidth="1"/>
    <col min="11532" max="11532" width="32.140625" style="2" customWidth="1"/>
    <col min="11533" max="11533" width="19.42578125" style="2" customWidth="1"/>
    <col min="11534" max="11534" width="13.7109375" style="2" customWidth="1"/>
    <col min="11535" max="11535" width="33.42578125" style="2" customWidth="1"/>
    <col min="11536" max="11536" width="39.28515625" style="2" customWidth="1"/>
    <col min="11537" max="11537" width="8.140625" style="2" customWidth="1"/>
    <col min="11538" max="11538" width="33" style="2" customWidth="1"/>
    <col min="11539" max="11782" width="11.42578125" style="2"/>
    <col min="11783" max="11783" width="4.7109375" style="2" customWidth="1"/>
    <col min="11784" max="11784" width="11" style="2" customWidth="1"/>
    <col min="11785" max="11785" width="24.85546875" style="2" customWidth="1"/>
    <col min="11786" max="11786" width="11.28515625" style="2" customWidth="1"/>
    <col min="11787" max="11787" width="19.5703125" style="2" customWidth="1"/>
    <col min="11788" max="11788" width="32.140625" style="2" customWidth="1"/>
    <col min="11789" max="11789" width="19.42578125" style="2" customWidth="1"/>
    <col min="11790" max="11790" width="13.7109375" style="2" customWidth="1"/>
    <col min="11791" max="11791" width="33.42578125" style="2" customWidth="1"/>
    <col min="11792" max="11792" width="39.28515625" style="2" customWidth="1"/>
    <col min="11793" max="11793" width="8.140625" style="2" customWidth="1"/>
    <col min="11794" max="11794" width="33" style="2" customWidth="1"/>
    <col min="11795" max="12038" width="11.42578125" style="2"/>
    <col min="12039" max="12039" width="4.7109375" style="2" customWidth="1"/>
    <col min="12040" max="12040" width="11" style="2" customWidth="1"/>
    <col min="12041" max="12041" width="24.85546875" style="2" customWidth="1"/>
    <col min="12042" max="12042" width="11.28515625" style="2" customWidth="1"/>
    <col min="12043" max="12043" width="19.5703125" style="2" customWidth="1"/>
    <col min="12044" max="12044" width="32.140625" style="2" customWidth="1"/>
    <col min="12045" max="12045" width="19.42578125" style="2" customWidth="1"/>
    <col min="12046" max="12046" width="13.7109375" style="2" customWidth="1"/>
    <col min="12047" max="12047" width="33.42578125" style="2" customWidth="1"/>
    <col min="12048" max="12048" width="39.28515625" style="2" customWidth="1"/>
    <col min="12049" max="12049" width="8.140625" style="2" customWidth="1"/>
    <col min="12050" max="12050" width="33" style="2" customWidth="1"/>
    <col min="12051" max="12294" width="11.42578125" style="2"/>
    <col min="12295" max="12295" width="4.7109375" style="2" customWidth="1"/>
    <col min="12296" max="12296" width="11" style="2" customWidth="1"/>
    <col min="12297" max="12297" width="24.85546875" style="2" customWidth="1"/>
    <col min="12298" max="12298" width="11.28515625" style="2" customWidth="1"/>
    <col min="12299" max="12299" width="19.5703125" style="2" customWidth="1"/>
    <col min="12300" max="12300" width="32.140625" style="2" customWidth="1"/>
    <col min="12301" max="12301" width="19.42578125" style="2" customWidth="1"/>
    <col min="12302" max="12302" width="13.7109375" style="2" customWidth="1"/>
    <col min="12303" max="12303" width="33.42578125" style="2" customWidth="1"/>
    <col min="12304" max="12304" width="39.28515625" style="2" customWidth="1"/>
    <col min="12305" max="12305" width="8.140625" style="2" customWidth="1"/>
    <col min="12306" max="12306" width="33" style="2" customWidth="1"/>
    <col min="12307" max="12550" width="11.42578125" style="2"/>
    <col min="12551" max="12551" width="4.7109375" style="2" customWidth="1"/>
    <col min="12552" max="12552" width="11" style="2" customWidth="1"/>
    <col min="12553" max="12553" width="24.85546875" style="2" customWidth="1"/>
    <col min="12554" max="12554" width="11.28515625" style="2" customWidth="1"/>
    <col min="12555" max="12555" width="19.5703125" style="2" customWidth="1"/>
    <col min="12556" max="12556" width="32.140625" style="2" customWidth="1"/>
    <col min="12557" max="12557" width="19.42578125" style="2" customWidth="1"/>
    <col min="12558" max="12558" width="13.7109375" style="2" customWidth="1"/>
    <col min="12559" max="12559" width="33.42578125" style="2" customWidth="1"/>
    <col min="12560" max="12560" width="39.28515625" style="2" customWidth="1"/>
    <col min="12561" max="12561" width="8.140625" style="2" customWidth="1"/>
    <col min="12562" max="12562" width="33" style="2" customWidth="1"/>
    <col min="12563" max="12806" width="11.42578125" style="2"/>
    <col min="12807" max="12807" width="4.7109375" style="2" customWidth="1"/>
    <col min="12808" max="12808" width="11" style="2" customWidth="1"/>
    <col min="12809" max="12809" width="24.85546875" style="2" customWidth="1"/>
    <col min="12810" max="12810" width="11.28515625" style="2" customWidth="1"/>
    <col min="12811" max="12811" width="19.5703125" style="2" customWidth="1"/>
    <col min="12812" max="12812" width="32.140625" style="2" customWidth="1"/>
    <col min="12813" max="12813" width="19.42578125" style="2" customWidth="1"/>
    <col min="12814" max="12814" width="13.7109375" style="2" customWidth="1"/>
    <col min="12815" max="12815" width="33.42578125" style="2" customWidth="1"/>
    <col min="12816" max="12816" width="39.28515625" style="2" customWidth="1"/>
    <col min="12817" max="12817" width="8.140625" style="2" customWidth="1"/>
    <col min="12818" max="12818" width="33" style="2" customWidth="1"/>
    <col min="12819" max="13062" width="11.42578125" style="2"/>
    <col min="13063" max="13063" width="4.7109375" style="2" customWidth="1"/>
    <col min="13064" max="13064" width="11" style="2" customWidth="1"/>
    <col min="13065" max="13065" width="24.85546875" style="2" customWidth="1"/>
    <col min="13066" max="13066" width="11.28515625" style="2" customWidth="1"/>
    <col min="13067" max="13067" width="19.5703125" style="2" customWidth="1"/>
    <col min="13068" max="13068" width="32.140625" style="2" customWidth="1"/>
    <col min="13069" max="13069" width="19.42578125" style="2" customWidth="1"/>
    <col min="13070" max="13070" width="13.7109375" style="2" customWidth="1"/>
    <col min="13071" max="13071" width="33.42578125" style="2" customWidth="1"/>
    <col min="13072" max="13072" width="39.28515625" style="2" customWidth="1"/>
    <col min="13073" max="13073" width="8.140625" style="2" customWidth="1"/>
    <col min="13074" max="13074" width="33" style="2" customWidth="1"/>
    <col min="13075" max="13318" width="11.42578125" style="2"/>
    <col min="13319" max="13319" width="4.7109375" style="2" customWidth="1"/>
    <col min="13320" max="13320" width="11" style="2" customWidth="1"/>
    <col min="13321" max="13321" width="24.85546875" style="2" customWidth="1"/>
    <col min="13322" max="13322" width="11.28515625" style="2" customWidth="1"/>
    <col min="13323" max="13323" width="19.5703125" style="2" customWidth="1"/>
    <col min="13324" max="13324" width="32.140625" style="2" customWidth="1"/>
    <col min="13325" max="13325" width="19.42578125" style="2" customWidth="1"/>
    <col min="13326" max="13326" width="13.7109375" style="2" customWidth="1"/>
    <col min="13327" max="13327" width="33.42578125" style="2" customWidth="1"/>
    <col min="13328" max="13328" width="39.28515625" style="2" customWidth="1"/>
    <col min="13329" max="13329" width="8.140625" style="2" customWidth="1"/>
    <col min="13330" max="13330" width="33" style="2" customWidth="1"/>
    <col min="13331" max="13574" width="11.42578125" style="2"/>
    <col min="13575" max="13575" width="4.7109375" style="2" customWidth="1"/>
    <col min="13576" max="13576" width="11" style="2" customWidth="1"/>
    <col min="13577" max="13577" width="24.85546875" style="2" customWidth="1"/>
    <col min="13578" max="13578" width="11.28515625" style="2" customWidth="1"/>
    <col min="13579" max="13579" width="19.5703125" style="2" customWidth="1"/>
    <col min="13580" max="13580" width="32.140625" style="2" customWidth="1"/>
    <col min="13581" max="13581" width="19.42578125" style="2" customWidth="1"/>
    <col min="13582" max="13582" width="13.7109375" style="2" customWidth="1"/>
    <col min="13583" max="13583" width="33.42578125" style="2" customWidth="1"/>
    <col min="13584" max="13584" width="39.28515625" style="2" customWidth="1"/>
    <col min="13585" max="13585" width="8.140625" style="2" customWidth="1"/>
    <col min="13586" max="13586" width="33" style="2" customWidth="1"/>
    <col min="13587" max="13830" width="11.42578125" style="2"/>
    <col min="13831" max="13831" width="4.7109375" style="2" customWidth="1"/>
    <col min="13832" max="13832" width="11" style="2" customWidth="1"/>
    <col min="13833" max="13833" width="24.85546875" style="2" customWidth="1"/>
    <col min="13834" max="13834" width="11.28515625" style="2" customWidth="1"/>
    <col min="13835" max="13835" width="19.5703125" style="2" customWidth="1"/>
    <col min="13836" max="13836" width="32.140625" style="2" customWidth="1"/>
    <col min="13837" max="13837" width="19.42578125" style="2" customWidth="1"/>
    <col min="13838" max="13838" width="13.7109375" style="2" customWidth="1"/>
    <col min="13839" max="13839" width="33.42578125" style="2" customWidth="1"/>
    <col min="13840" max="13840" width="39.28515625" style="2" customWidth="1"/>
    <col min="13841" max="13841" width="8.140625" style="2" customWidth="1"/>
    <col min="13842" max="13842" width="33" style="2" customWidth="1"/>
    <col min="13843" max="14086" width="11.42578125" style="2"/>
    <col min="14087" max="14087" width="4.7109375" style="2" customWidth="1"/>
    <col min="14088" max="14088" width="11" style="2" customWidth="1"/>
    <col min="14089" max="14089" width="24.85546875" style="2" customWidth="1"/>
    <col min="14090" max="14090" width="11.28515625" style="2" customWidth="1"/>
    <col min="14091" max="14091" width="19.5703125" style="2" customWidth="1"/>
    <col min="14092" max="14092" width="32.140625" style="2" customWidth="1"/>
    <col min="14093" max="14093" width="19.42578125" style="2" customWidth="1"/>
    <col min="14094" max="14094" width="13.7109375" style="2" customWidth="1"/>
    <col min="14095" max="14095" width="33.42578125" style="2" customWidth="1"/>
    <col min="14096" max="14096" width="39.28515625" style="2" customWidth="1"/>
    <col min="14097" max="14097" width="8.140625" style="2" customWidth="1"/>
    <col min="14098" max="14098" width="33" style="2" customWidth="1"/>
    <col min="14099" max="14342" width="11.42578125" style="2"/>
    <col min="14343" max="14343" width="4.7109375" style="2" customWidth="1"/>
    <col min="14344" max="14344" width="11" style="2" customWidth="1"/>
    <col min="14345" max="14345" width="24.85546875" style="2" customWidth="1"/>
    <col min="14346" max="14346" width="11.28515625" style="2" customWidth="1"/>
    <col min="14347" max="14347" width="19.5703125" style="2" customWidth="1"/>
    <col min="14348" max="14348" width="32.140625" style="2" customWidth="1"/>
    <col min="14349" max="14349" width="19.42578125" style="2" customWidth="1"/>
    <col min="14350" max="14350" width="13.7109375" style="2" customWidth="1"/>
    <col min="14351" max="14351" width="33.42578125" style="2" customWidth="1"/>
    <col min="14352" max="14352" width="39.28515625" style="2" customWidth="1"/>
    <col min="14353" max="14353" width="8.140625" style="2" customWidth="1"/>
    <col min="14354" max="14354" width="33" style="2" customWidth="1"/>
    <col min="14355" max="14598" width="11.42578125" style="2"/>
    <col min="14599" max="14599" width="4.7109375" style="2" customWidth="1"/>
    <col min="14600" max="14600" width="11" style="2" customWidth="1"/>
    <col min="14601" max="14601" width="24.85546875" style="2" customWidth="1"/>
    <col min="14602" max="14602" width="11.28515625" style="2" customWidth="1"/>
    <col min="14603" max="14603" width="19.5703125" style="2" customWidth="1"/>
    <col min="14604" max="14604" width="32.140625" style="2" customWidth="1"/>
    <col min="14605" max="14605" width="19.42578125" style="2" customWidth="1"/>
    <col min="14606" max="14606" width="13.7109375" style="2" customWidth="1"/>
    <col min="14607" max="14607" width="33.42578125" style="2" customWidth="1"/>
    <col min="14608" max="14608" width="39.28515625" style="2" customWidth="1"/>
    <col min="14609" max="14609" width="8.140625" style="2" customWidth="1"/>
    <col min="14610" max="14610" width="33" style="2" customWidth="1"/>
    <col min="14611" max="14854" width="11.42578125" style="2"/>
    <col min="14855" max="14855" width="4.7109375" style="2" customWidth="1"/>
    <col min="14856" max="14856" width="11" style="2" customWidth="1"/>
    <col min="14857" max="14857" width="24.85546875" style="2" customWidth="1"/>
    <col min="14858" max="14858" width="11.28515625" style="2" customWidth="1"/>
    <col min="14859" max="14859" width="19.5703125" style="2" customWidth="1"/>
    <col min="14860" max="14860" width="32.140625" style="2" customWidth="1"/>
    <col min="14861" max="14861" width="19.42578125" style="2" customWidth="1"/>
    <col min="14862" max="14862" width="13.7109375" style="2" customWidth="1"/>
    <col min="14863" max="14863" width="33.42578125" style="2" customWidth="1"/>
    <col min="14864" max="14864" width="39.28515625" style="2" customWidth="1"/>
    <col min="14865" max="14865" width="8.140625" style="2" customWidth="1"/>
    <col min="14866" max="14866" width="33" style="2" customWidth="1"/>
    <col min="14867" max="15110" width="11.42578125" style="2"/>
    <col min="15111" max="15111" width="4.7109375" style="2" customWidth="1"/>
    <col min="15112" max="15112" width="11" style="2" customWidth="1"/>
    <col min="15113" max="15113" width="24.85546875" style="2" customWidth="1"/>
    <col min="15114" max="15114" width="11.28515625" style="2" customWidth="1"/>
    <col min="15115" max="15115" width="19.5703125" style="2" customWidth="1"/>
    <col min="15116" max="15116" width="32.140625" style="2" customWidth="1"/>
    <col min="15117" max="15117" width="19.42578125" style="2" customWidth="1"/>
    <col min="15118" max="15118" width="13.7109375" style="2" customWidth="1"/>
    <col min="15119" max="15119" width="33.42578125" style="2" customWidth="1"/>
    <col min="15120" max="15120" width="39.28515625" style="2" customWidth="1"/>
    <col min="15121" max="15121" width="8.140625" style="2" customWidth="1"/>
    <col min="15122" max="15122" width="33" style="2" customWidth="1"/>
    <col min="15123" max="15366" width="11.42578125" style="2"/>
    <col min="15367" max="15367" width="4.7109375" style="2" customWidth="1"/>
    <col min="15368" max="15368" width="11" style="2" customWidth="1"/>
    <col min="15369" max="15369" width="24.85546875" style="2" customWidth="1"/>
    <col min="15370" max="15370" width="11.28515625" style="2" customWidth="1"/>
    <col min="15371" max="15371" width="19.5703125" style="2" customWidth="1"/>
    <col min="15372" max="15372" width="32.140625" style="2" customWidth="1"/>
    <col min="15373" max="15373" width="19.42578125" style="2" customWidth="1"/>
    <col min="15374" max="15374" width="13.7109375" style="2" customWidth="1"/>
    <col min="15375" max="15375" width="33.42578125" style="2" customWidth="1"/>
    <col min="15376" max="15376" width="39.28515625" style="2" customWidth="1"/>
    <col min="15377" max="15377" width="8.140625" style="2" customWidth="1"/>
    <col min="15378" max="15378" width="33" style="2" customWidth="1"/>
    <col min="15379" max="15622" width="11.42578125" style="2"/>
    <col min="15623" max="15623" width="4.7109375" style="2" customWidth="1"/>
    <col min="15624" max="15624" width="11" style="2" customWidth="1"/>
    <col min="15625" max="15625" width="24.85546875" style="2" customWidth="1"/>
    <col min="15626" max="15626" width="11.28515625" style="2" customWidth="1"/>
    <col min="15627" max="15627" width="19.5703125" style="2" customWidth="1"/>
    <col min="15628" max="15628" width="32.140625" style="2" customWidth="1"/>
    <col min="15629" max="15629" width="19.42578125" style="2" customWidth="1"/>
    <col min="15630" max="15630" width="13.7109375" style="2" customWidth="1"/>
    <col min="15631" max="15631" width="33.42578125" style="2" customWidth="1"/>
    <col min="15632" max="15632" width="39.28515625" style="2" customWidth="1"/>
    <col min="15633" max="15633" width="8.140625" style="2" customWidth="1"/>
    <col min="15634" max="15634" width="33" style="2" customWidth="1"/>
    <col min="15635" max="15878" width="11.42578125" style="2"/>
    <col min="15879" max="15879" width="4.7109375" style="2" customWidth="1"/>
    <col min="15880" max="15880" width="11" style="2" customWidth="1"/>
    <col min="15881" max="15881" width="24.85546875" style="2" customWidth="1"/>
    <col min="15882" max="15882" width="11.28515625" style="2" customWidth="1"/>
    <col min="15883" max="15883" width="19.5703125" style="2" customWidth="1"/>
    <col min="15884" max="15884" width="32.140625" style="2" customWidth="1"/>
    <col min="15885" max="15885" width="19.42578125" style="2" customWidth="1"/>
    <col min="15886" max="15886" width="13.7109375" style="2" customWidth="1"/>
    <col min="15887" max="15887" width="33.42578125" style="2" customWidth="1"/>
    <col min="15888" max="15888" width="39.28515625" style="2" customWidth="1"/>
    <col min="15889" max="15889" width="8.140625" style="2" customWidth="1"/>
    <col min="15890" max="15890" width="33" style="2" customWidth="1"/>
    <col min="15891" max="16134" width="11.42578125" style="2"/>
    <col min="16135" max="16135" width="4.7109375" style="2" customWidth="1"/>
    <col min="16136" max="16136" width="11" style="2" customWidth="1"/>
    <col min="16137" max="16137" width="24.85546875" style="2" customWidth="1"/>
    <col min="16138" max="16138" width="11.28515625" style="2" customWidth="1"/>
    <col min="16139" max="16139" width="19.5703125" style="2" customWidth="1"/>
    <col min="16140" max="16140" width="32.140625" style="2" customWidth="1"/>
    <col min="16141" max="16141" width="19.42578125" style="2" customWidth="1"/>
    <col min="16142" max="16142" width="13.7109375" style="2" customWidth="1"/>
    <col min="16143" max="16143" width="33.42578125" style="2" customWidth="1"/>
    <col min="16144" max="16144" width="39.28515625" style="2" customWidth="1"/>
    <col min="16145" max="16145" width="8.140625" style="2" customWidth="1"/>
    <col min="16146" max="16146" width="33" style="2" customWidth="1"/>
    <col min="16147" max="16384" width="11.42578125" style="2"/>
  </cols>
  <sheetData>
    <row r="1" spans="1:29" s="4" customFormat="1" x14ac:dyDescent="0.3">
      <c r="A1" s="181" t="s">
        <v>101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C1" s="109">
        <f>COUNTA(C:C)-1</f>
        <v>32</v>
      </c>
    </row>
    <row r="2" spans="1:29" ht="17.25" thickBot="1" x14ac:dyDescent="0.35">
      <c r="A2" s="181" t="s">
        <v>106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188" t="s">
        <v>93</v>
      </c>
      <c r="B3" s="185" t="s">
        <v>91</v>
      </c>
      <c r="C3" s="185" t="s">
        <v>92</v>
      </c>
      <c r="D3" s="185" t="s">
        <v>89</v>
      </c>
      <c r="E3" s="185" t="s">
        <v>90</v>
      </c>
      <c r="F3" s="185" t="s">
        <v>0</v>
      </c>
      <c r="G3" s="185" t="s">
        <v>1</v>
      </c>
      <c r="H3" s="185" t="s">
        <v>2</v>
      </c>
      <c r="I3" s="178" t="s">
        <v>3</v>
      </c>
      <c r="J3" s="178" t="s">
        <v>99</v>
      </c>
      <c r="K3" s="191" t="s">
        <v>4</v>
      </c>
      <c r="L3" s="192"/>
      <c r="M3" s="192"/>
      <c r="N3" s="193"/>
      <c r="O3" s="185" t="s">
        <v>5</v>
      </c>
      <c r="P3" s="185" t="s">
        <v>88</v>
      </c>
      <c r="Q3" s="178" t="s">
        <v>96</v>
      </c>
      <c r="R3" s="178" t="s">
        <v>97</v>
      </c>
      <c r="S3" s="185" t="s">
        <v>6</v>
      </c>
      <c r="T3" s="183" t="s">
        <v>16</v>
      </c>
      <c r="U3" s="183" t="s">
        <v>17</v>
      </c>
      <c r="V3" s="183" t="s">
        <v>18</v>
      </c>
      <c r="W3" s="183" t="s">
        <v>19</v>
      </c>
      <c r="X3" s="183" t="s">
        <v>20</v>
      </c>
      <c r="Y3" s="183" t="s">
        <v>21</v>
      </c>
      <c r="Z3" s="183" t="s">
        <v>22</v>
      </c>
      <c r="AA3" s="178" t="s">
        <v>94</v>
      </c>
    </row>
    <row r="4" spans="1:29" s="1" customFormat="1" ht="15.75" customHeight="1" thickBot="1" x14ac:dyDescent="0.25">
      <c r="A4" s="189"/>
      <c r="B4" s="186"/>
      <c r="C4" s="186"/>
      <c r="D4" s="186"/>
      <c r="E4" s="186"/>
      <c r="F4" s="186"/>
      <c r="G4" s="186"/>
      <c r="H4" s="186"/>
      <c r="I4" s="179"/>
      <c r="J4" s="179"/>
      <c r="K4" s="178" t="s">
        <v>7</v>
      </c>
      <c r="L4" s="110"/>
      <c r="M4" s="110" t="s">
        <v>8</v>
      </c>
      <c r="N4" s="111"/>
      <c r="O4" s="186"/>
      <c r="P4" s="186"/>
      <c r="Q4" s="179"/>
      <c r="R4" s="179"/>
      <c r="S4" s="186"/>
      <c r="T4" s="184"/>
      <c r="U4" s="184"/>
      <c r="V4" s="184"/>
      <c r="W4" s="184"/>
      <c r="X4" s="184"/>
      <c r="Y4" s="184"/>
      <c r="Z4" s="184"/>
      <c r="AA4" s="179"/>
    </row>
    <row r="5" spans="1:29" s="1" customFormat="1" ht="13.5" customHeight="1" thickBot="1" x14ac:dyDescent="0.25">
      <c r="A5" s="190"/>
      <c r="B5" s="187"/>
      <c r="C5" s="187"/>
      <c r="D5" s="187"/>
      <c r="E5" s="187"/>
      <c r="F5" s="187"/>
      <c r="G5" s="187"/>
      <c r="H5" s="187"/>
      <c r="I5" s="180"/>
      <c r="J5" s="180"/>
      <c r="K5" s="180"/>
      <c r="L5" s="111" t="s">
        <v>85</v>
      </c>
      <c r="M5" s="112" t="s">
        <v>86</v>
      </c>
      <c r="N5" s="112" t="s">
        <v>87</v>
      </c>
      <c r="O5" s="187"/>
      <c r="P5" s="187"/>
      <c r="Q5" s="180"/>
      <c r="R5" s="180"/>
      <c r="S5" s="187"/>
      <c r="T5" s="184"/>
      <c r="U5" s="184"/>
      <c r="V5" s="184"/>
      <c r="W5" s="184"/>
      <c r="X5" s="184"/>
      <c r="Y5" s="184"/>
      <c r="Z5" s="184"/>
      <c r="AA5" s="180"/>
    </row>
    <row r="6" spans="1:29" ht="150" customHeight="1" x14ac:dyDescent="0.3">
      <c r="A6" s="113">
        <v>1</v>
      </c>
      <c r="B6" s="114" t="s">
        <v>98</v>
      </c>
      <c r="C6" s="115">
        <v>79684223</v>
      </c>
      <c r="D6" s="115" t="s">
        <v>107</v>
      </c>
      <c r="E6" s="116" t="s">
        <v>108</v>
      </c>
      <c r="F6" s="131" t="s">
        <v>117</v>
      </c>
      <c r="G6" s="134" t="s">
        <v>109</v>
      </c>
      <c r="H6" s="131" t="s">
        <v>110</v>
      </c>
      <c r="I6" s="131" t="s">
        <v>102</v>
      </c>
      <c r="J6" s="116" t="s">
        <v>111</v>
      </c>
      <c r="K6" s="131" t="s">
        <v>112</v>
      </c>
      <c r="L6" s="131"/>
      <c r="M6" s="131" t="s">
        <v>113</v>
      </c>
      <c r="N6" s="114" t="s">
        <v>114</v>
      </c>
      <c r="O6" s="116">
        <v>285</v>
      </c>
      <c r="P6" s="131" t="s">
        <v>100</v>
      </c>
      <c r="Q6" s="117"/>
      <c r="R6" s="117"/>
      <c r="S6" s="117"/>
      <c r="T6" s="118"/>
      <c r="U6" s="114"/>
      <c r="V6" s="114"/>
      <c r="W6" s="114"/>
      <c r="X6" s="114"/>
      <c r="Y6" s="114"/>
      <c r="Z6" s="114"/>
      <c r="AA6" s="119"/>
    </row>
    <row r="7" spans="1:29" ht="150" customHeight="1" x14ac:dyDescent="0.3">
      <c r="A7" s="113">
        <v>2</v>
      </c>
      <c r="B7" s="114" t="s">
        <v>98</v>
      </c>
      <c r="C7" s="115">
        <v>71784967</v>
      </c>
      <c r="D7" s="135" t="s">
        <v>115</v>
      </c>
      <c r="E7" s="131" t="s">
        <v>116</v>
      </c>
      <c r="F7" s="131">
        <v>5559447298</v>
      </c>
      <c r="G7" s="134" t="s">
        <v>118</v>
      </c>
      <c r="H7" s="131" t="s">
        <v>119</v>
      </c>
      <c r="I7" s="131" t="s">
        <v>120</v>
      </c>
      <c r="J7" s="116" t="s">
        <v>121</v>
      </c>
      <c r="K7" s="131" t="s">
        <v>122</v>
      </c>
      <c r="L7" s="114"/>
      <c r="M7" s="131" t="s">
        <v>123</v>
      </c>
      <c r="N7" s="131" t="s">
        <v>124</v>
      </c>
      <c r="O7" s="116">
        <v>290</v>
      </c>
      <c r="P7" s="114" t="s">
        <v>104</v>
      </c>
      <c r="Q7" s="117"/>
      <c r="R7" s="117"/>
      <c r="S7" s="117"/>
      <c r="T7" s="118"/>
      <c r="U7" s="114"/>
      <c r="V7" s="114"/>
      <c r="W7" s="114"/>
      <c r="X7" s="114"/>
      <c r="Y7" s="114"/>
      <c r="Z7" s="114"/>
      <c r="AA7" s="119"/>
    </row>
    <row r="8" spans="1:29" ht="150" customHeight="1" x14ac:dyDescent="0.3">
      <c r="A8" s="113">
        <v>3</v>
      </c>
      <c r="B8" s="114" t="s">
        <v>98</v>
      </c>
      <c r="C8" s="115">
        <v>16537912</v>
      </c>
      <c r="D8" s="115" t="s">
        <v>125</v>
      </c>
      <c r="E8" s="116" t="s">
        <v>126</v>
      </c>
      <c r="F8" s="131">
        <v>3103523716</v>
      </c>
      <c r="G8" s="134" t="s">
        <v>127</v>
      </c>
      <c r="H8" s="131" t="s">
        <v>128</v>
      </c>
      <c r="I8" s="131" t="s">
        <v>129</v>
      </c>
      <c r="J8" s="116" t="s">
        <v>130</v>
      </c>
      <c r="K8" s="131" t="s">
        <v>131</v>
      </c>
      <c r="L8" s="114"/>
      <c r="M8" s="131" t="s">
        <v>132</v>
      </c>
      <c r="N8" s="114" t="s">
        <v>133</v>
      </c>
      <c r="O8" s="114">
        <v>41</v>
      </c>
      <c r="P8" s="114" t="s">
        <v>104</v>
      </c>
      <c r="Q8" s="117"/>
      <c r="R8" s="117"/>
      <c r="S8" s="117"/>
      <c r="T8" s="118"/>
      <c r="U8" s="114"/>
      <c r="V8" s="114"/>
      <c r="W8" s="114"/>
      <c r="X8" s="114"/>
      <c r="Y8" s="114"/>
      <c r="Z8" s="114"/>
      <c r="AA8" s="119"/>
    </row>
    <row r="9" spans="1:29" ht="150" customHeight="1" x14ac:dyDescent="0.3">
      <c r="A9" s="113">
        <v>4</v>
      </c>
      <c r="B9" s="114" t="s">
        <v>98</v>
      </c>
      <c r="C9" s="115">
        <v>38641121</v>
      </c>
      <c r="D9" s="115" t="s">
        <v>134</v>
      </c>
      <c r="E9" s="137" t="s">
        <v>135</v>
      </c>
      <c r="F9" s="131">
        <v>3205345268</v>
      </c>
      <c r="G9" s="139" t="s">
        <v>136</v>
      </c>
      <c r="H9" s="131" t="s">
        <v>128</v>
      </c>
      <c r="I9" s="131" t="s">
        <v>129</v>
      </c>
      <c r="J9" s="116" t="s">
        <v>137</v>
      </c>
      <c r="K9" s="131" t="s">
        <v>138</v>
      </c>
      <c r="L9" s="131"/>
      <c r="M9" s="131" t="s">
        <v>139</v>
      </c>
      <c r="N9" s="114"/>
      <c r="O9" s="116">
        <v>104</v>
      </c>
      <c r="P9" s="114" t="s">
        <v>104</v>
      </c>
      <c r="Q9" s="136"/>
      <c r="R9" s="117"/>
      <c r="S9" s="117"/>
      <c r="T9" s="118"/>
      <c r="U9" s="114"/>
      <c r="V9" s="114"/>
      <c r="W9" s="114"/>
      <c r="X9" s="114"/>
      <c r="Y9" s="114"/>
      <c r="Z9" s="114"/>
      <c r="AA9" s="119"/>
    </row>
    <row r="10" spans="1:29" ht="150" customHeight="1" x14ac:dyDescent="0.3">
      <c r="A10" s="113">
        <v>5</v>
      </c>
      <c r="B10" s="114" t="s">
        <v>98</v>
      </c>
      <c r="C10" s="115">
        <v>72271472</v>
      </c>
      <c r="D10" s="115" t="s">
        <v>140</v>
      </c>
      <c r="E10" s="116" t="s">
        <v>141</v>
      </c>
      <c r="F10" s="131">
        <v>3013733474</v>
      </c>
      <c r="G10" s="134" t="s">
        <v>142</v>
      </c>
      <c r="H10" s="131" t="s">
        <v>143</v>
      </c>
      <c r="I10" s="131" t="s">
        <v>102</v>
      </c>
      <c r="J10" s="116" t="s">
        <v>111</v>
      </c>
      <c r="K10" s="131" t="s">
        <v>411</v>
      </c>
      <c r="L10" s="114"/>
      <c r="M10" s="131" t="s">
        <v>144</v>
      </c>
      <c r="N10" s="114"/>
      <c r="O10" s="116">
        <v>44</v>
      </c>
      <c r="P10" s="114" t="s">
        <v>104</v>
      </c>
      <c r="Q10" s="117"/>
      <c r="R10" s="117"/>
      <c r="S10" s="117"/>
      <c r="T10" s="118"/>
      <c r="U10" s="114"/>
      <c r="V10" s="114"/>
      <c r="W10" s="114"/>
      <c r="X10" s="114"/>
      <c r="Y10" s="114"/>
      <c r="Z10" s="114"/>
      <c r="AA10" s="119"/>
    </row>
    <row r="11" spans="1:29" ht="150" customHeight="1" x14ac:dyDescent="0.3">
      <c r="A11" s="113">
        <v>6</v>
      </c>
      <c r="B11" s="114" t="s">
        <v>98</v>
      </c>
      <c r="C11" s="115">
        <v>1049613886</v>
      </c>
      <c r="D11" s="115" t="s">
        <v>145</v>
      </c>
      <c r="E11" s="116" t="s">
        <v>146</v>
      </c>
      <c r="F11" s="131" t="s">
        <v>147</v>
      </c>
      <c r="G11" s="134" t="s">
        <v>148</v>
      </c>
      <c r="H11" s="131" t="s">
        <v>149</v>
      </c>
      <c r="I11" s="131" t="s">
        <v>150</v>
      </c>
      <c r="J11" s="116" t="s">
        <v>151</v>
      </c>
      <c r="K11" s="131" t="s">
        <v>152</v>
      </c>
      <c r="L11" s="131"/>
      <c r="M11" s="131" t="s">
        <v>153</v>
      </c>
      <c r="N11" s="131"/>
      <c r="O11" s="116">
        <v>124</v>
      </c>
      <c r="P11" s="114" t="s">
        <v>104</v>
      </c>
      <c r="Q11" s="138"/>
      <c r="R11" s="117"/>
      <c r="S11" s="117"/>
      <c r="T11" s="118"/>
      <c r="U11" s="114"/>
      <c r="V11" s="114"/>
      <c r="W11" s="114"/>
      <c r="X11" s="114"/>
      <c r="Y11" s="114"/>
      <c r="Z11" s="114"/>
      <c r="AA11" s="119"/>
    </row>
    <row r="12" spans="1:29" ht="150" customHeight="1" x14ac:dyDescent="0.3">
      <c r="A12" s="113">
        <v>7</v>
      </c>
      <c r="B12" s="114" t="s">
        <v>98</v>
      </c>
      <c r="C12" s="115">
        <v>79469348</v>
      </c>
      <c r="D12" s="115" t="s">
        <v>154</v>
      </c>
      <c r="E12" s="116" t="s">
        <v>155</v>
      </c>
      <c r="F12" s="131">
        <v>3138763483</v>
      </c>
      <c r="G12" s="134" t="s">
        <v>156</v>
      </c>
      <c r="H12" s="131" t="s">
        <v>157</v>
      </c>
      <c r="I12" s="131" t="s">
        <v>103</v>
      </c>
      <c r="J12" s="116" t="s">
        <v>105</v>
      </c>
      <c r="K12" s="131" t="s">
        <v>158</v>
      </c>
      <c r="L12" s="131"/>
      <c r="M12" s="131" t="s">
        <v>159</v>
      </c>
      <c r="N12" s="114"/>
      <c r="O12" s="116">
        <v>206</v>
      </c>
      <c r="P12" s="114" t="s">
        <v>104</v>
      </c>
      <c r="Q12" s="117"/>
      <c r="R12" s="117"/>
      <c r="S12" s="117"/>
      <c r="T12" s="118"/>
      <c r="U12" s="114"/>
      <c r="V12" s="114"/>
      <c r="W12" s="114"/>
      <c r="X12" s="114"/>
      <c r="Y12" s="114"/>
      <c r="Z12" s="114"/>
      <c r="AA12" s="119"/>
    </row>
    <row r="13" spans="1:29" ht="150" customHeight="1" x14ac:dyDescent="0.3">
      <c r="A13" s="113">
        <v>8</v>
      </c>
      <c r="B13" s="114" t="s">
        <v>98</v>
      </c>
      <c r="C13" s="115">
        <v>6587098</v>
      </c>
      <c r="D13" s="115" t="s">
        <v>160</v>
      </c>
      <c r="E13" s="116" t="s">
        <v>161</v>
      </c>
      <c r="F13" s="131" t="s">
        <v>162</v>
      </c>
      <c r="G13" s="134" t="s">
        <v>163</v>
      </c>
      <c r="H13" s="131" t="s">
        <v>164</v>
      </c>
      <c r="I13" s="131" t="s">
        <v>103</v>
      </c>
      <c r="J13" s="116" t="s">
        <v>105</v>
      </c>
      <c r="K13" s="131" t="s">
        <v>165</v>
      </c>
      <c r="L13" s="131" t="s">
        <v>166</v>
      </c>
      <c r="M13" s="131" t="s">
        <v>167</v>
      </c>
      <c r="N13" s="131"/>
      <c r="O13" s="114">
        <v>25</v>
      </c>
      <c r="P13" s="114" t="s">
        <v>104</v>
      </c>
      <c r="Q13" s="117"/>
      <c r="R13" s="117"/>
      <c r="S13" s="117"/>
      <c r="T13" s="118"/>
      <c r="U13" s="114"/>
      <c r="V13" s="114"/>
      <c r="W13" s="114"/>
      <c r="X13" s="114"/>
      <c r="Y13" s="114"/>
      <c r="Z13" s="114"/>
      <c r="AA13" s="119"/>
    </row>
    <row r="14" spans="1:29" ht="150" customHeight="1" x14ac:dyDescent="0.3">
      <c r="A14" s="113">
        <v>9</v>
      </c>
      <c r="B14" s="114" t="s">
        <v>98</v>
      </c>
      <c r="C14" s="115">
        <v>80748221</v>
      </c>
      <c r="D14" s="115" t="s">
        <v>168</v>
      </c>
      <c r="E14" s="116" t="s">
        <v>169</v>
      </c>
      <c r="F14" s="131">
        <v>3133038087</v>
      </c>
      <c r="G14" s="134" t="s">
        <v>170</v>
      </c>
      <c r="H14" s="116" t="s">
        <v>171</v>
      </c>
      <c r="I14" s="131" t="s">
        <v>102</v>
      </c>
      <c r="J14" s="116" t="s">
        <v>111</v>
      </c>
      <c r="K14" s="131" t="s">
        <v>172</v>
      </c>
      <c r="L14" s="131"/>
      <c r="M14" s="131" t="s">
        <v>173</v>
      </c>
      <c r="N14" s="114" t="s">
        <v>174</v>
      </c>
      <c r="O14" s="116"/>
      <c r="P14" s="114" t="s">
        <v>100</v>
      </c>
      <c r="Q14" s="117"/>
      <c r="R14" s="117"/>
      <c r="S14" s="117"/>
      <c r="T14" s="118"/>
      <c r="U14" s="114"/>
      <c r="V14" s="114"/>
      <c r="W14" s="114"/>
      <c r="X14" s="114"/>
      <c r="Y14" s="114"/>
      <c r="Z14" s="114"/>
      <c r="AA14" s="119"/>
    </row>
    <row r="15" spans="1:29" ht="150" customHeight="1" x14ac:dyDescent="0.3">
      <c r="A15" s="113">
        <v>10</v>
      </c>
      <c r="B15" s="114" t="s">
        <v>98</v>
      </c>
      <c r="C15" s="153">
        <v>30331404</v>
      </c>
      <c r="D15" s="115" t="s">
        <v>176</v>
      </c>
      <c r="E15" s="116" t="s">
        <v>177</v>
      </c>
      <c r="F15" s="131" t="s">
        <v>178</v>
      </c>
      <c r="G15" s="134" t="s">
        <v>179</v>
      </c>
      <c r="H15" s="131" t="s">
        <v>180</v>
      </c>
      <c r="I15" s="131" t="s">
        <v>181</v>
      </c>
      <c r="J15" s="116"/>
      <c r="K15" s="131" t="s">
        <v>182</v>
      </c>
      <c r="L15" s="131" t="s">
        <v>184</v>
      </c>
      <c r="M15" s="131" t="s">
        <v>183</v>
      </c>
      <c r="N15" s="114"/>
      <c r="O15" s="114">
        <v>32</v>
      </c>
      <c r="P15" s="114" t="s">
        <v>100</v>
      </c>
      <c r="Q15" s="117" t="s">
        <v>175</v>
      </c>
      <c r="R15" s="117"/>
      <c r="S15" s="117"/>
      <c r="T15" s="118"/>
      <c r="U15" s="114"/>
      <c r="V15" s="114"/>
      <c r="W15" s="114"/>
      <c r="X15" s="114"/>
      <c r="Y15" s="114"/>
      <c r="Z15" s="114"/>
      <c r="AA15" s="119"/>
    </row>
    <row r="16" spans="1:29" ht="57.75" customHeight="1" x14ac:dyDescent="0.3">
      <c r="A16" s="113">
        <v>11</v>
      </c>
      <c r="B16" s="114" t="s">
        <v>98</v>
      </c>
      <c r="C16" s="115">
        <v>29107495</v>
      </c>
      <c r="D16" s="115" t="s">
        <v>185</v>
      </c>
      <c r="E16" s="116" t="s">
        <v>186</v>
      </c>
      <c r="F16" s="131" t="s">
        <v>187</v>
      </c>
      <c r="G16" s="116" t="s">
        <v>188</v>
      </c>
      <c r="H16" s="116" t="s">
        <v>189</v>
      </c>
      <c r="I16" s="131" t="s">
        <v>190</v>
      </c>
      <c r="J16" s="116" t="s">
        <v>191</v>
      </c>
      <c r="K16" s="131" t="s">
        <v>192</v>
      </c>
      <c r="L16" s="114"/>
      <c r="M16" s="131" t="s">
        <v>193</v>
      </c>
      <c r="N16" s="131" t="s">
        <v>194</v>
      </c>
      <c r="O16" s="114">
        <v>212</v>
      </c>
      <c r="P16" s="114" t="s">
        <v>104</v>
      </c>
      <c r="Q16" s="117"/>
      <c r="R16" s="117"/>
      <c r="S16" s="117"/>
      <c r="T16" s="118"/>
      <c r="U16" s="114"/>
      <c r="V16" s="114"/>
      <c r="W16" s="114"/>
      <c r="X16" s="114"/>
      <c r="Y16" s="114"/>
      <c r="Z16" s="114"/>
      <c r="AA16" s="119"/>
    </row>
    <row r="17" spans="1:27" ht="150" customHeight="1" x14ac:dyDescent="0.3">
      <c r="A17" s="113">
        <v>12</v>
      </c>
      <c r="B17" s="114" t="s">
        <v>98</v>
      </c>
      <c r="C17" s="115">
        <v>19301014</v>
      </c>
      <c r="D17" s="115" t="s">
        <v>195</v>
      </c>
      <c r="E17" s="116" t="s">
        <v>196</v>
      </c>
      <c r="F17" s="131" t="s">
        <v>197</v>
      </c>
      <c r="G17" s="134" t="s">
        <v>198</v>
      </c>
      <c r="H17" s="131" t="s">
        <v>199</v>
      </c>
      <c r="I17" s="131" t="s">
        <v>103</v>
      </c>
      <c r="J17" s="116" t="s">
        <v>105</v>
      </c>
      <c r="K17" s="131" t="s">
        <v>200</v>
      </c>
      <c r="L17" s="131"/>
      <c r="M17" s="131" t="s">
        <v>201</v>
      </c>
      <c r="N17" s="131" t="s">
        <v>202</v>
      </c>
      <c r="O17" s="116">
        <v>36</v>
      </c>
      <c r="P17" s="114" t="s">
        <v>104</v>
      </c>
      <c r="Q17" s="138" t="s">
        <v>203</v>
      </c>
      <c r="R17" s="117"/>
      <c r="S17" s="117"/>
      <c r="T17" s="118"/>
      <c r="U17" s="114"/>
      <c r="V17" s="114"/>
      <c r="W17" s="114"/>
      <c r="X17" s="114"/>
      <c r="Y17" s="114"/>
      <c r="Z17" s="114"/>
      <c r="AA17" s="119"/>
    </row>
    <row r="18" spans="1:27" ht="57.75" customHeight="1" x14ac:dyDescent="0.3">
      <c r="A18" s="113">
        <v>13</v>
      </c>
      <c r="B18" s="114" t="s">
        <v>98</v>
      </c>
      <c r="C18" s="115">
        <v>8356092</v>
      </c>
      <c r="D18" s="115" t="s">
        <v>204</v>
      </c>
      <c r="E18" s="116" t="s">
        <v>205</v>
      </c>
      <c r="F18" s="131" t="s">
        <v>206</v>
      </c>
      <c r="G18" s="134" t="s">
        <v>207</v>
      </c>
      <c r="H18" s="131" t="s">
        <v>208</v>
      </c>
      <c r="I18" s="131" t="s">
        <v>209</v>
      </c>
      <c r="J18" s="116" t="s">
        <v>210</v>
      </c>
      <c r="K18" s="131" t="s">
        <v>211</v>
      </c>
      <c r="L18" s="114"/>
      <c r="M18" s="131" t="s">
        <v>212</v>
      </c>
      <c r="N18" s="114"/>
      <c r="O18" s="114">
        <v>28</v>
      </c>
      <c r="P18" s="114" t="s">
        <v>100</v>
      </c>
      <c r="Q18" s="117"/>
      <c r="R18" s="117"/>
      <c r="S18" s="117"/>
      <c r="T18" s="118"/>
      <c r="U18" s="114"/>
      <c r="V18" s="114"/>
      <c r="W18" s="114"/>
      <c r="X18" s="114"/>
      <c r="Y18" s="114"/>
      <c r="Z18" s="114"/>
      <c r="AA18" s="119"/>
    </row>
    <row r="19" spans="1:27" ht="150" customHeight="1" x14ac:dyDescent="0.3">
      <c r="A19" s="113">
        <v>14</v>
      </c>
      <c r="B19" s="114" t="s">
        <v>98</v>
      </c>
      <c r="C19" s="115">
        <v>74180988</v>
      </c>
      <c r="D19" s="115" t="s">
        <v>213</v>
      </c>
      <c r="E19" s="116" t="s">
        <v>214</v>
      </c>
      <c r="F19" s="131" t="s">
        <v>215</v>
      </c>
      <c r="G19" s="134" t="s">
        <v>216</v>
      </c>
      <c r="H19" s="116" t="s">
        <v>217</v>
      </c>
      <c r="I19" s="131" t="s">
        <v>102</v>
      </c>
      <c r="J19" s="116" t="s">
        <v>218</v>
      </c>
      <c r="K19" s="131" t="s">
        <v>219</v>
      </c>
      <c r="L19" s="131" t="s">
        <v>220</v>
      </c>
      <c r="M19" s="131" t="s">
        <v>221</v>
      </c>
      <c r="N19" s="114"/>
      <c r="O19" s="114">
        <v>17</v>
      </c>
      <c r="P19" s="114" t="s">
        <v>222</v>
      </c>
      <c r="Q19" s="117"/>
      <c r="R19" s="117"/>
      <c r="S19" s="117"/>
      <c r="T19" s="118"/>
      <c r="U19" s="114"/>
      <c r="V19" s="114"/>
      <c r="W19" s="114"/>
      <c r="X19" s="114"/>
      <c r="Y19" s="114"/>
      <c r="Z19" s="114"/>
      <c r="AA19" s="119"/>
    </row>
    <row r="20" spans="1:27" ht="150" customHeight="1" x14ac:dyDescent="0.3">
      <c r="A20" s="113">
        <v>15</v>
      </c>
      <c r="B20" s="114" t="s">
        <v>98</v>
      </c>
      <c r="C20" s="115">
        <v>65691927</v>
      </c>
      <c r="D20" s="115" t="s">
        <v>223</v>
      </c>
      <c r="E20" s="116" t="s">
        <v>224</v>
      </c>
      <c r="F20" s="131" t="s">
        <v>225</v>
      </c>
      <c r="G20" s="134" t="s">
        <v>226</v>
      </c>
      <c r="H20" s="131" t="s">
        <v>227</v>
      </c>
      <c r="I20" s="131" t="s">
        <v>228</v>
      </c>
      <c r="J20" s="116" t="s">
        <v>218</v>
      </c>
      <c r="K20" s="131" t="s">
        <v>229</v>
      </c>
      <c r="L20" s="131"/>
      <c r="M20" s="131" t="s">
        <v>230</v>
      </c>
      <c r="N20" s="114" t="s">
        <v>231</v>
      </c>
      <c r="O20" s="116"/>
      <c r="P20" s="114" t="s">
        <v>100</v>
      </c>
      <c r="Q20" s="117"/>
      <c r="R20" s="117"/>
      <c r="S20" s="117"/>
      <c r="T20" s="118"/>
      <c r="U20" s="114"/>
      <c r="V20" s="114"/>
      <c r="W20" s="114"/>
      <c r="X20" s="114"/>
      <c r="Y20" s="114"/>
      <c r="Z20" s="114"/>
      <c r="AA20" s="119"/>
    </row>
    <row r="21" spans="1:27" ht="150" customHeight="1" x14ac:dyDescent="0.3">
      <c r="A21" s="113">
        <v>16</v>
      </c>
      <c r="B21" s="114" t="s">
        <v>98</v>
      </c>
      <c r="C21" s="115">
        <v>8162054</v>
      </c>
      <c r="D21" s="115" t="s">
        <v>232</v>
      </c>
      <c r="E21" s="116" t="s">
        <v>233</v>
      </c>
      <c r="F21" s="131" t="s">
        <v>234</v>
      </c>
      <c r="G21" s="134" t="s">
        <v>235</v>
      </c>
      <c r="H21" s="131" t="s">
        <v>236</v>
      </c>
      <c r="I21" s="131" t="s">
        <v>237</v>
      </c>
      <c r="J21" s="116" t="s">
        <v>210</v>
      </c>
      <c r="K21" s="131" t="s">
        <v>238</v>
      </c>
      <c r="L21" s="114"/>
      <c r="M21" s="131" t="s">
        <v>239</v>
      </c>
      <c r="N21" s="131"/>
      <c r="O21" s="131">
        <v>105</v>
      </c>
      <c r="P21" s="114" t="s">
        <v>100</v>
      </c>
      <c r="Q21" s="117"/>
      <c r="R21" s="117"/>
      <c r="S21" s="117"/>
      <c r="T21" s="118"/>
      <c r="U21" s="114"/>
      <c r="V21" s="114"/>
      <c r="W21" s="114"/>
      <c r="X21" s="114"/>
      <c r="Y21" s="114"/>
      <c r="Z21" s="114"/>
      <c r="AA21" s="119"/>
    </row>
    <row r="22" spans="1:27" ht="57.75" customHeight="1" x14ac:dyDescent="0.3">
      <c r="A22" s="113">
        <v>17</v>
      </c>
      <c r="B22" s="114" t="s">
        <v>98</v>
      </c>
      <c r="C22" s="115">
        <v>16075383</v>
      </c>
      <c r="D22" s="115" t="s">
        <v>240</v>
      </c>
      <c r="E22" s="116" t="s">
        <v>241</v>
      </c>
      <c r="F22" s="131">
        <v>3207471723</v>
      </c>
      <c r="G22" s="134" t="s">
        <v>242</v>
      </c>
      <c r="H22" s="131" t="s">
        <v>243</v>
      </c>
      <c r="I22" s="131" t="s">
        <v>244</v>
      </c>
      <c r="J22" s="116" t="s">
        <v>245</v>
      </c>
      <c r="K22" s="131" t="s">
        <v>246</v>
      </c>
      <c r="L22" s="114"/>
      <c r="M22" s="131" t="s">
        <v>247</v>
      </c>
      <c r="N22" s="114"/>
      <c r="O22" s="116">
        <v>8</v>
      </c>
      <c r="P22" s="114" t="s">
        <v>100</v>
      </c>
      <c r="Q22" s="117"/>
      <c r="R22" s="117"/>
      <c r="S22" s="117"/>
      <c r="T22" s="118"/>
      <c r="U22" s="114"/>
      <c r="V22" s="114"/>
      <c r="W22" s="114"/>
      <c r="X22" s="114"/>
      <c r="Y22" s="114"/>
      <c r="Z22" s="114"/>
      <c r="AA22" s="119"/>
    </row>
    <row r="23" spans="1:27" ht="150" customHeight="1" x14ac:dyDescent="0.3">
      <c r="A23" s="113">
        <v>18</v>
      </c>
      <c r="B23" s="114" t="s">
        <v>98</v>
      </c>
      <c r="C23" s="115">
        <v>79875183</v>
      </c>
      <c r="D23" s="115" t="s">
        <v>248</v>
      </c>
      <c r="E23" s="116" t="s">
        <v>249</v>
      </c>
      <c r="F23" s="131">
        <v>3214495287</v>
      </c>
      <c r="G23" s="134" t="s">
        <v>250</v>
      </c>
      <c r="H23" s="116" t="s">
        <v>251</v>
      </c>
      <c r="I23" s="131" t="s">
        <v>228</v>
      </c>
      <c r="J23" s="116" t="s">
        <v>218</v>
      </c>
      <c r="K23" s="131" t="s">
        <v>252</v>
      </c>
      <c r="L23" s="131" t="s">
        <v>220</v>
      </c>
      <c r="M23" s="131" t="s">
        <v>253</v>
      </c>
      <c r="N23" s="114"/>
      <c r="O23" s="116">
        <v>51</v>
      </c>
      <c r="P23" s="114" t="s">
        <v>100</v>
      </c>
      <c r="Q23" s="117"/>
      <c r="R23" s="117"/>
      <c r="S23" s="117"/>
      <c r="T23" s="118"/>
      <c r="U23" s="114"/>
      <c r="V23" s="114"/>
      <c r="W23" s="114"/>
      <c r="X23" s="114"/>
      <c r="Y23" s="114"/>
      <c r="Z23" s="114"/>
      <c r="AA23" s="119"/>
    </row>
    <row r="24" spans="1:27" ht="57.75" customHeight="1" x14ac:dyDescent="0.3">
      <c r="A24" s="113">
        <v>19</v>
      </c>
      <c r="B24" s="114" t="s">
        <v>98</v>
      </c>
      <c r="C24" s="115">
        <v>93409671</v>
      </c>
      <c r="D24" s="115" t="s">
        <v>254</v>
      </c>
      <c r="E24" s="116" t="s">
        <v>255</v>
      </c>
      <c r="F24" s="131">
        <v>3002057286</v>
      </c>
      <c r="G24" s="134" t="s">
        <v>256</v>
      </c>
      <c r="H24" s="131" t="s">
        <v>257</v>
      </c>
      <c r="I24" s="131" t="s">
        <v>102</v>
      </c>
      <c r="J24" s="116" t="s">
        <v>218</v>
      </c>
      <c r="K24" s="131" t="s">
        <v>258</v>
      </c>
      <c r="L24" s="114"/>
      <c r="M24" s="131" t="s">
        <v>259</v>
      </c>
      <c r="N24" s="114"/>
      <c r="O24" s="114">
        <v>6</v>
      </c>
      <c r="P24" s="114" t="s">
        <v>100</v>
      </c>
      <c r="Q24" s="117"/>
      <c r="R24" s="117"/>
      <c r="S24" s="117"/>
      <c r="T24" s="118"/>
      <c r="U24" s="114"/>
      <c r="V24" s="114"/>
      <c r="W24" s="114"/>
      <c r="X24" s="114"/>
      <c r="Y24" s="114"/>
      <c r="Z24" s="114"/>
      <c r="AA24" s="119"/>
    </row>
    <row r="25" spans="1:27" ht="150" customHeight="1" x14ac:dyDescent="0.3">
      <c r="A25" s="113">
        <v>20</v>
      </c>
      <c r="B25" s="114" t="s">
        <v>98</v>
      </c>
      <c r="C25" s="115" t="s">
        <v>260</v>
      </c>
      <c r="D25" s="115" t="s">
        <v>261</v>
      </c>
      <c r="E25" s="116" t="s">
        <v>262</v>
      </c>
      <c r="F25" s="131" t="s">
        <v>263</v>
      </c>
      <c r="G25" s="134" t="s">
        <v>264</v>
      </c>
      <c r="H25" s="131" t="s">
        <v>265</v>
      </c>
      <c r="I25" s="131" t="s">
        <v>103</v>
      </c>
      <c r="J25" s="116" t="s">
        <v>266</v>
      </c>
      <c r="K25" s="131" t="s">
        <v>267</v>
      </c>
      <c r="L25" s="114"/>
      <c r="M25" s="131" t="s">
        <v>268</v>
      </c>
      <c r="N25" s="131" t="s">
        <v>269</v>
      </c>
      <c r="O25" s="116">
        <v>134</v>
      </c>
      <c r="P25" s="114" t="s">
        <v>104</v>
      </c>
      <c r="Q25" s="117"/>
      <c r="R25" s="117"/>
      <c r="S25" s="117"/>
      <c r="T25" s="118"/>
      <c r="U25" s="114"/>
      <c r="V25" s="114"/>
      <c r="W25" s="114"/>
      <c r="X25" s="114"/>
      <c r="Y25" s="114"/>
      <c r="Z25" s="114"/>
      <c r="AA25" s="119"/>
    </row>
    <row r="26" spans="1:27" ht="57.75" customHeight="1" x14ac:dyDescent="0.3">
      <c r="A26" s="113">
        <v>21</v>
      </c>
      <c r="B26" s="114" t="s">
        <v>98</v>
      </c>
      <c r="C26" s="115">
        <v>79979911</v>
      </c>
      <c r="D26" s="115" t="s">
        <v>270</v>
      </c>
      <c r="E26" s="116" t="s">
        <v>271</v>
      </c>
      <c r="F26" s="131">
        <v>3158481915</v>
      </c>
      <c r="G26" s="134" t="s">
        <v>272</v>
      </c>
      <c r="H26" s="131" t="s">
        <v>273</v>
      </c>
      <c r="I26" s="131" t="s">
        <v>150</v>
      </c>
      <c r="J26" s="116" t="s">
        <v>151</v>
      </c>
      <c r="K26" s="131" t="s">
        <v>274</v>
      </c>
      <c r="L26" s="114"/>
      <c r="M26" s="131" t="s">
        <v>275</v>
      </c>
      <c r="N26" s="116" t="s">
        <v>276</v>
      </c>
      <c r="O26" s="116">
        <v>70</v>
      </c>
      <c r="P26" s="116" t="s">
        <v>100</v>
      </c>
      <c r="Q26" s="117"/>
      <c r="R26" s="117"/>
      <c r="S26" s="117"/>
      <c r="T26" s="118"/>
      <c r="U26" s="114"/>
      <c r="V26" s="114"/>
      <c r="W26" s="114"/>
      <c r="X26" s="114"/>
      <c r="Y26" s="114"/>
      <c r="Z26" s="114"/>
      <c r="AA26" s="119"/>
    </row>
    <row r="27" spans="1:27" ht="93.75" customHeight="1" x14ac:dyDescent="0.3">
      <c r="A27" s="113">
        <v>22</v>
      </c>
      <c r="B27" s="114" t="s">
        <v>98</v>
      </c>
      <c r="C27" s="115">
        <v>37753761</v>
      </c>
      <c r="D27" s="115" t="s">
        <v>277</v>
      </c>
      <c r="E27" s="116" t="s">
        <v>278</v>
      </c>
      <c r="F27" s="131" t="s">
        <v>279</v>
      </c>
      <c r="G27" s="134" t="s">
        <v>280</v>
      </c>
      <c r="H27" s="131" t="s">
        <v>281</v>
      </c>
      <c r="I27" s="131" t="s">
        <v>103</v>
      </c>
      <c r="J27" s="116" t="s">
        <v>282</v>
      </c>
      <c r="K27" s="131" t="s">
        <v>284</v>
      </c>
      <c r="L27" s="114"/>
      <c r="M27" s="131" t="s">
        <v>283</v>
      </c>
      <c r="N27" s="114"/>
      <c r="O27" s="116">
        <v>22</v>
      </c>
      <c r="P27" s="116" t="s">
        <v>104</v>
      </c>
      <c r="Q27" s="117"/>
      <c r="R27" s="117"/>
      <c r="S27" s="117"/>
      <c r="T27" s="118"/>
      <c r="U27" s="114"/>
      <c r="V27" s="114"/>
      <c r="W27" s="114"/>
      <c r="X27" s="114"/>
      <c r="Y27" s="114"/>
      <c r="Z27" s="114"/>
      <c r="AA27" s="119"/>
    </row>
    <row r="28" spans="1:27" ht="90" customHeight="1" x14ac:dyDescent="0.3">
      <c r="A28" s="113">
        <v>23</v>
      </c>
      <c r="B28" s="114" t="s">
        <v>98</v>
      </c>
      <c r="C28" s="115">
        <v>79123211</v>
      </c>
      <c r="D28" s="115" t="s">
        <v>285</v>
      </c>
      <c r="E28" s="116" t="s">
        <v>286</v>
      </c>
      <c r="F28" s="131">
        <v>3118460455</v>
      </c>
      <c r="G28" s="134" t="s">
        <v>287</v>
      </c>
      <c r="H28" s="131" t="s">
        <v>288</v>
      </c>
      <c r="I28" s="131" t="s">
        <v>150</v>
      </c>
      <c r="J28" s="116" t="s">
        <v>151</v>
      </c>
      <c r="K28" s="131" t="s">
        <v>289</v>
      </c>
      <c r="L28" s="114"/>
      <c r="M28" s="140" t="s">
        <v>290</v>
      </c>
      <c r="N28" s="114" t="s">
        <v>174</v>
      </c>
      <c r="O28" s="116">
        <v>84</v>
      </c>
      <c r="P28" s="116" t="s">
        <v>100</v>
      </c>
      <c r="Q28" s="117"/>
      <c r="R28" s="117"/>
      <c r="S28" s="117"/>
      <c r="T28" s="118"/>
      <c r="U28" s="114"/>
      <c r="V28" s="114"/>
      <c r="W28" s="114"/>
      <c r="X28" s="114"/>
      <c r="Y28" s="114"/>
      <c r="Z28" s="114"/>
      <c r="AA28" s="119"/>
    </row>
    <row r="29" spans="1:27" ht="57.75" customHeight="1" x14ac:dyDescent="0.3">
      <c r="A29" s="113">
        <v>24</v>
      </c>
      <c r="B29" s="114" t="s">
        <v>98</v>
      </c>
      <c r="C29" s="115">
        <v>65753422</v>
      </c>
      <c r="D29" s="115" t="s">
        <v>291</v>
      </c>
      <c r="E29" s="116" t="s">
        <v>292</v>
      </c>
      <c r="F29" s="131" t="s">
        <v>293</v>
      </c>
      <c r="G29" s="134" t="s">
        <v>294</v>
      </c>
      <c r="H29" s="131" t="s">
        <v>295</v>
      </c>
      <c r="I29" s="131" t="s">
        <v>103</v>
      </c>
      <c r="J29" s="116" t="s">
        <v>266</v>
      </c>
      <c r="K29" s="131" t="s">
        <v>296</v>
      </c>
      <c r="L29" s="131" t="s">
        <v>297</v>
      </c>
      <c r="M29" s="131" t="s">
        <v>298</v>
      </c>
      <c r="N29" s="114"/>
      <c r="O29" s="116">
        <v>29</v>
      </c>
      <c r="P29" s="116" t="s">
        <v>222</v>
      </c>
      <c r="Q29" s="117"/>
      <c r="R29" s="117"/>
      <c r="S29" s="117"/>
      <c r="T29" s="118"/>
      <c r="U29" s="114"/>
      <c r="V29" s="114"/>
      <c r="W29" s="114"/>
      <c r="X29" s="114"/>
      <c r="Y29" s="114"/>
      <c r="Z29" s="114"/>
      <c r="AA29" s="119"/>
    </row>
    <row r="30" spans="1:27" ht="57.75" customHeight="1" x14ac:dyDescent="0.3">
      <c r="A30" s="113">
        <v>25</v>
      </c>
      <c r="B30" s="114" t="s">
        <v>98</v>
      </c>
      <c r="C30" s="115">
        <v>93397915</v>
      </c>
      <c r="D30" s="115" t="s">
        <v>299</v>
      </c>
      <c r="E30" s="116" t="s">
        <v>300</v>
      </c>
      <c r="F30" s="131" t="s">
        <v>301</v>
      </c>
      <c r="G30" s="134" t="s">
        <v>302</v>
      </c>
      <c r="H30" s="131" t="s">
        <v>303</v>
      </c>
      <c r="I30" s="131" t="s">
        <v>103</v>
      </c>
      <c r="J30" s="116" t="s">
        <v>266</v>
      </c>
      <c r="K30" s="131" t="s">
        <v>304</v>
      </c>
      <c r="L30" s="131" t="s">
        <v>305</v>
      </c>
      <c r="M30" s="131"/>
      <c r="N30" s="114"/>
      <c r="O30" s="116">
        <v>17</v>
      </c>
      <c r="P30" s="116" t="s">
        <v>222</v>
      </c>
      <c r="Q30" s="117"/>
      <c r="R30" s="117"/>
      <c r="S30" s="117"/>
      <c r="T30" s="118"/>
      <c r="U30" s="114"/>
      <c r="V30" s="114"/>
      <c r="W30" s="114"/>
      <c r="X30" s="114"/>
      <c r="Y30" s="114"/>
      <c r="Z30" s="114"/>
      <c r="AA30" s="119"/>
    </row>
    <row r="31" spans="1:27" ht="57.75" customHeight="1" x14ac:dyDescent="0.3">
      <c r="A31" s="113">
        <v>26</v>
      </c>
      <c r="B31" s="114" t="s">
        <v>98</v>
      </c>
      <c r="C31" s="115">
        <v>6830396</v>
      </c>
      <c r="D31" s="115" t="s">
        <v>306</v>
      </c>
      <c r="E31" s="116" t="s">
        <v>307</v>
      </c>
      <c r="F31" s="131" t="s">
        <v>308</v>
      </c>
      <c r="G31" s="134" t="s">
        <v>309</v>
      </c>
      <c r="H31" s="116"/>
      <c r="I31" s="131" t="s">
        <v>310</v>
      </c>
      <c r="J31" s="116" t="s">
        <v>121</v>
      </c>
      <c r="K31" s="131" t="s">
        <v>311</v>
      </c>
      <c r="L31" s="114"/>
      <c r="M31" s="131" t="s">
        <v>312</v>
      </c>
      <c r="N31" s="131" t="s">
        <v>313</v>
      </c>
      <c r="O31" s="114">
        <v>43</v>
      </c>
      <c r="P31" s="114" t="s">
        <v>314</v>
      </c>
      <c r="Q31" s="117"/>
      <c r="R31" s="117"/>
      <c r="S31" s="117"/>
      <c r="T31" s="118"/>
      <c r="U31" s="114"/>
      <c r="V31" s="114"/>
      <c r="W31" s="114"/>
      <c r="X31" s="114"/>
      <c r="Y31" s="114"/>
      <c r="Z31" s="114"/>
      <c r="AA31" s="119"/>
    </row>
    <row r="32" spans="1:27" ht="57.75" customHeight="1" x14ac:dyDescent="0.3">
      <c r="A32" s="113">
        <v>27</v>
      </c>
      <c r="B32" s="114" t="s">
        <v>98</v>
      </c>
      <c r="C32" s="115">
        <v>80133806</v>
      </c>
      <c r="D32" s="115" t="s">
        <v>315</v>
      </c>
      <c r="E32" s="116" t="s">
        <v>316</v>
      </c>
      <c r="F32" s="116">
        <v>606783761</v>
      </c>
      <c r="G32" s="134" t="s">
        <v>317</v>
      </c>
      <c r="H32" s="131" t="s">
        <v>318</v>
      </c>
      <c r="I32" s="131" t="s">
        <v>319</v>
      </c>
      <c r="J32" s="116" t="s">
        <v>320</v>
      </c>
      <c r="K32" s="131" t="s">
        <v>321</v>
      </c>
      <c r="L32" s="114"/>
      <c r="M32" s="131" t="s">
        <v>322</v>
      </c>
      <c r="N32" s="131" t="s">
        <v>323</v>
      </c>
      <c r="O32" s="114">
        <v>280</v>
      </c>
      <c r="P32" s="114" t="s">
        <v>314</v>
      </c>
      <c r="Q32" s="117"/>
      <c r="R32" s="117"/>
      <c r="S32" s="117"/>
      <c r="T32" s="118"/>
      <c r="U32" s="114"/>
      <c r="V32" s="114"/>
      <c r="W32" s="114"/>
      <c r="X32" s="114"/>
      <c r="Y32" s="114"/>
      <c r="Z32" s="114"/>
      <c r="AA32" s="119"/>
    </row>
    <row r="33" spans="1:27" ht="57.75" customHeight="1" x14ac:dyDescent="0.3">
      <c r="A33" s="113">
        <v>28</v>
      </c>
      <c r="B33" s="114" t="s">
        <v>98</v>
      </c>
      <c r="C33" s="115">
        <v>71386124</v>
      </c>
      <c r="D33" s="115" t="s">
        <v>324</v>
      </c>
      <c r="E33" s="116" t="s">
        <v>325</v>
      </c>
      <c r="F33" s="116">
        <v>3122027124</v>
      </c>
      <c r="G33" s="134" t="s">
        <v>326</v>
      </c>
      <c r="H33" s="131" t="s">
        <v>327</v>
      </c>
      <c r="I33" s="131" t="s">
        <v>209</v>
      </c>
      <c r="J33" s="116" t="s">
        <v>210</v>
      </c>
      <c r="K33" s="131" t="s">
        <v>329</v>
      </c>
      <c r="L33" s="114"/>
      <c r="M33" s="131" t="s">
        <v>328</v>
      </c>
      <c r="N33" s="114"/>
      <c r="O33" s="114">
        <v>20</v>
      </c>
      <c r="P33" s="114" t="s">
        <v>100</v>
      </c>
      <c r="Q33" s="117"/>
      <c r="R33" s="117"/>
      <c r="S33" s="117"/>
      <c r="T33" s="118"/>
      <c r="U33" s="114"/>
      <c r="V33" s="114"/>
      <c r="W33" s="114"/>
      <c r="X33" s="114"/>
      <c r="Y33" s="114"/>
      <c r="Z33" s="114"/>
      <c r="AA33" s="119"/>
    </row>
    <row r="34" spans="1:27" ht="57.75" customHeight="1" x14ac:dyDescent="0.3">
      <c r="A34" s="113">
        <v>29</v>
      </c>
      <c r="B34" s="114" t="s">
        <v>98</v>
      </c>
      <c r="C34" s="115">
        <v>72277337</v>
      </c>
      <c r="D34" s="115" t="s">
        <v>330</v>
      </c>
      <c r="E34" s="116" t="s">
        <v>331</v>
      </c>
      <c r="F34" s="116">
        <v>3174232300</v>
      </c>
      <c r="G34" s="134" t="s">
        <v>332</v>
      </c>
      <c r="H34" s="131" t="s">
        <v>333</v>
      </c>
      <c r="I34" s="131" t="s">
        <v>334</v>
      </c>
      <c r="J34" s="116" t="s">
        <v>335</v>
      </c>
      <c r="K34" s="131" t="s">
        <v>336</v>
      </c>
      <c r="L34" s="114"/>
      <c r="M34" s="131" t="s">
        <v>337</v>
      </c>
      <c r="N34" s="131" t="s">
        <v>338</v>
      </c>
      <c r="O34" s="114">
        <v>177</v>
      </c>
      <c r="P34" s="114" t="s">
        <v>100</v>
      </c>
      <c r="Q34" s="117"/>
      <c r="R34" s="117"/>
      <c r="S34" s="117"/>
      <c r="T34" s="118"/>
      <c r="U34" s="114"/>
      <c r="V34" s="114"/>
      <c r="W34" s="114"/>
      <c r="X34" s="114"/>
      <c r="Y34" s="114"/>
      <c r="Z34" s="114"/>
      <c r="AA34" s="119"/>
    </row>
    <row r="35" spans="1:27" ht="57.75" customHeight="1" x14ac:dyDescent="0.3">
      <c r="A35" s="113">
        <v>30</v>
      </c>
      <c r="B35" s="114" t="s">
        <v>98</v>
      </c>
      <c r="C35" s="115">
        <v>16625079</v>
      </c>
      <c r="D35" s="115" t="s">
        <v>339</v>
      </c>
      <c r="E35" s="116" t="s">
        <v>340</v>
      </c>
      <c r="F35" s="116">
        <v>3043552186</v>
      </c>
      <c r="G35" s="134" t="s">
        <v>341</v>
      </c>
      <c r="H35" s="131" t="s">
        <v>342</v>
      </c>
      <c r="I35" s="131" t="s">
        <v>190</v>
      </c>
      <c r="J35" s="116" t="s">
        <v>191</v>
      </c>
      <c r="K35" s="131" t="s">
        <v>344</v>
      </c>
      <c r="L35" s="114"/>
      <c r="M35" s="131" t="s">
        <v>343</v>
      </c>
      <c r="N35" s="114"/>
      <c r="O35" s="114">
        <v>164</v>
      </c>
      <c r="P35" s="114" t="s">
        <v>100</v>
      </c>
      <c r="Q35" s="138" t="s">
        <v>345</v>
      </c>
      <c r="R35" s="117"/>
      <c r="S35" s="117"/>
      <c r="T35" s="118"/>
      <c r="U35" s="114"/>
      <c r="V35" s="114"/>
      <c r="W35" s="114"/>
      <c r="X35" s="114"/>
      <c r="Y35" s="114"/>
      <c r="Z35" s="114"/>
      <c r="AA35" s="119"/>
    </row>
    <row r="36" spans="1:27" ht="57.75" customHeight="1" x14ac:dyDescent="0.3">
      <c r="A36" s="113">
        <v>31</v>
      </c>
      <c r="B36" s="114" t="s">
        <v>98</v>
      </c>
      <c r="C36" s="115">
        <v>42780805</v>
      </c>
      <c r="D36" s="115" t="s">
        <v>346</v>
      </c>
      <c r="E36" s="116" t="s">
        <v>347</v>
      </c>
      <c r="F36" s="116">
        <v>3015365719</v>
      </c>
      <c r="G36" s="134" t="s">
        <v>348</v>
      </c>
      <c r="H36" s="131" t="s">
        <v>349</v>
      </c>
      <c r="I36" s="131" t="s">
        <v>350</v>
      </c>
      <c r="J36" s="116" t="s">
        <v>210</v>
      </c>
      <c r="K36" s="131" t="s">
        <v>351</v>
      </c>
      <c r="L36" s="114"/>
      <c r="M36" s="131" t="s">
        <v>352</v>
      </c>
      <c r="N36" s="131" t="s">
        <v>353</v>
      </c>
      <c r="O36" s="114"/>
      <c r="P36" s="114" t="s">
        <v>100</v>
      </c>
      <c r="Q36" s="138"/>
      <c r="R36" s="117"/>
      <c r="S36" s="117"/>
      <c r="T36" s="118"/>
      <c r="U36" s="114"/>
      <c r="V36" s="114"/>
      <c r="W36" s="114"/>
      <c r="X36" s="114"/>
      <c r="Y36" s="114"/>
      <c r="Z36" s="114"/>
      <c r="AA36" s="119"/>
    </row>
    <row r="37" spans="1:27" ht="57.75" customHeight="1" x14ac:dyDescent="0.3">
      <c r="A37" s="113">
        <v>32</v>
      </c>
      <c r="B37" s="114" t="s">
        <v>98</v>
      </c>
      <c r="C37" s="115">
        <v>76329539</v>
      </c>
      <c r="D37" s="115" t="s">
        <v>354</v>
      </c>
      <c r="E37" s="116" t="s">
        <v>355</v>
      </c>
      <c r="F37" s="116">
        <v>614741048</v>
      </c>
      <c r="G37" s="134" t="s">
        <v>356</v>
      </c>
      <c r="H37" s="131" t="s">
        <v>357</v>
      </c>
      <c r="I37" s="131" t="s">
        <v>358</v>
      </c>
      <c r="J37" s="116" t="s">
        <v>359</v>
      </c>
      <c r="K37" s="131" t="s">
        <v>360</v>
      </c>
      <c r="L37" s="114"/>
      <c r="M37" s="131" t="s">
        <v>361</v>
      </c>
      <c r="N37" s="131" t="s">
        <v>362</v>
      </c>
      <c r="O37" s="114">
        <v>166</v>
      </c>
      <c r="P37" s="114" t="s">
        <v>100</v>
      </c>
      <c r="Q37" s="138"/>
      <c r="R37" s="117"/>
      <c r="S37" s="117"/>
      <c r="T37" s="118"/>
      <c r="U37" s="114"/>
      <c r="V37" s="114"/>
      <c r="W37" s="114"/>
      <c r="X37" s="114"/>
      <c r="Y37" s="114"/>
      <c r="Z37" s="114"/>
      <c r="AA37" s="119"/>
    </row>
    <row r="38" spans="1:27" ht="57.75" customHeight="1" x14ac:dyDescent="0.3">
      <c r="A38" s="113"/>
      <c r="B38" s="114"/>
      <c r="C38" s="115"/>
      <c r="D38" s="115"/>
      <c r="E38" s="116"/>
      <c r="F38" s="116"/>
      <c r="G38" s="134"/>
      <c r="H38" s="131"/>
      <c r="I38" s="131"/>
      <c r="J38" s="116"/>
      <c r="K38" s="131"/>
      <c r="L38" s="114"/>
      <c r="M38" s="131"/>
      <c r="N38" s="114"/>
      <c r="O38" s="114"/>
      <c r="P38" s="114"/>
      <c r="Q38" s="117"/>
      <c r="R38" s="117"/>
      <c r="S38" s="117"/>
      <c r="T38" s="118"/>
      <c r="U38" s="114"/>
      <c r="V38" s="114"/>
      <c r="W38" s="114"/>
      <c r="X38" s="114"/>
      <c r="Y38" s="114"/>
      <c r="Z38" s="114"/>
      <c r="AA38" s="119"/>
    </row>
    <row r="39" spans="1:27" ht="57.75" customHeight="1" x14ac:dyDescent="0.3">
      <c r="A39" s="113"/>
      <c r="B39" s="114"/>
      <c r="C39" s="115"/>
      <c r="D39" s="115"/>
      <c r="E39" s="116"/>
      <c r="F39" s="116"/>
      <c r="G39" s="134"/>
      <c r="H39" s="131"/>
      <c r="I39" s="131"/>
      <c r="J39" s="116"/>
      <c r="K39" s="131"/>
      <c r="L39" s="114"/>
      <c r="M39" s="131"/>
      <c r="N39" s="114"/>
      <c r="O39" s="114"/>
      <c r="P39" s="114"/>
      <c r="Q39" s="117"/>
      <c r="R39" s="117"/>
      <c r="S39" s="117"/>
      <c r="T39" s="118"/>
      <c r="U39" s="114"/>
      <c r="V39" s="114"/>
      <c r="W39" s="114"/>
      <c r="X39" s="114"/>
      <c r="Y39" s="114"/>
      <c r="Z39" s="114"/>
      <c r="AA39" s="119"/>
    </row>
    <row r="40" spans="1:27" ht="57.75" customHeight="1" x14ac:dyDescent="0.3">
      <c r="A40" s="113">
        <v>49</v>
      </c>
      <c r="B40" s="114"/>
      <c r="C40" s="115"/>
      <c r="D40" s="115"/>
      <c r="E40" s="116"/>
      <c r="F40" s="116"/>
      <c r="G40" s="116"/>
      <c r="H40" s="116"/>
      <c r="I40" s="131"/>
      <c r="J40" s="116"/>
      <c r="K40" s="114"/>
      <c r="L40" s="114"/>
      <c r="M40" s="114"/>
      <c r="N40" s="114"/>
      <c r="O40" s="114"/>
      <c r="P40" s="114"/>
      <c r="Q40" s="117"/>
      <c r="R40" s="117"/>
      <c r="S40" s="117"/>
      <c r="T40" s="118"/>
      <c r="U40" s="114"/>
      <c r="V40" s="114"/>
      <c r="W40" s="114"/>
      <c r="X40" s="114"/>
      <c r="Y40" s="114"/>
      <c r="Z40" s="114"/>
      <c r="AA40" s="119"/>
    </row>
    <row r="41" spans="1:27" ht="17.25" thickBot="1" x14ac:dyDescent="0.35">
      <c r="A41" s="120">
        <v>50</v>
      </c>
      <c r="B41" s="121"/>
      <c r="C41" s="122"/>
      <c r="D41" s="122"/>
      <c r="E41" s="123"/>
      <c r="F41" s="123"/>
      <c r="G41" s="123"/>
      <c r="H41" s="123"/>
      <c r="I41" s="132"/>
      <c r="J41" s="123"/>
      <c r="K41" s="121"/>
      <c r="L41" s="121"/>
      <c r="M41" s="121"/>
      <c r="N41" s="121"/>
      <c r="O41" s="121"/>
      <c r="P41" s="121"/>
      <c r="Q41" s="124"/>
      <c r="R41" s="124"/>
      <c r="S41" s="124"/>
      <c r="T41" s="125"/>
      <c r="U41" s="121"/>
      <c r="V41" s="121"/>
      <c r="W41" s="121"/>
      <c r="X41" s="121"/>
      <c r="Y41" s="121"/>
      <c r="Z41" s="121"/>
      <c r="AA41" s="126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  <hyperlink ref="G15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G28" r:id="rId22"/>
    <hyperlink ref="G29" r:id="rId23"/>
    <hyperlink ref="G30" r:id="rId24"/>
    <hyperlink ref="G31" r:id="rId25"/>
    <hyperlink ref="G32" r:id="rId26"/>
    <hyperlink ref="G33" r:id="rId27"/>
    <hyperlink ref="G34" r:id="rId28"/>
    <hyperlink ref="G35" r:id="rId29"/>
    <hyperlink ref="G36" r:id="rId30"/>
    <hyperlink ref="G37" r:id="rId31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tabSelected="1" workbookViewId="0">
      <selection activeCell="D5" sqref="D5:D6"/>
    </sheetView>
  </sheetViews>
  <sheetFormatPr baseColWidth="10" defaultRowHeight="15" x14ac:dyDescent="0.25"/>
  <cols>
    <col min="1" max="1" width="10.42578125" customWidth="1"/>
    <col min="2" max="2" width="26.5703125" customWidth="1"/>
    <col min="3" max="3" width="20.5703125" customWidth="1"/>
    <col min="4" max="4" width="19.7109375" customWidth="1"/>
    <col min="5" max="5" width="25.85546875" customWidth="1"/>
    <col min="6" max="6" width="19.7109375" customWidth="1"/>
    <col min="7" max="7" width="16.42578125" customWidth="1"/>
    <col min="8" max="8" width="17.42578125" customWidth="1"/>
    <col min="9" max="9" width="18" customWidth="1"/>
    <col min="10" max="10" width="16.42578125" customWidth="1"/>
    <col min="12" max="12" width="44.85546875" customWidth="1"/>
  </cols>
  <sheetData>
    <row r="1" spans="1:13" ht="18" x14ac:dyDescent="0.25">
      <c r="A1" s="204" t="s">
        <v>363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3" x14ac:dyDescent="0.25">
      <c r="A2" s="205" t="s">
        <v>418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3" ht="15.75" thickBot="1" x14ac:dyDescent="0.3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3" s="177" customFormat="1" ht="52.5" customHeight="1" thickBot="1" x14ac:dyDescent="0.3">
      <c r="A4" s="213" t="s">
        <v>422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5"/>
    </row>
    <row r="5" spans="1:13" ht="16.5" thickBot="1" x14ac:dyDescent="0.3">
      <c r="A5" s="206" t="s">
        <v>364</v>
      </c>
      <c r="B5" s="206" t="s">
        <v>365</v>
      </c>
      <c r="C5" s="206" t="s">
        <v>366</v>
      </c>
      <c r="D5" s="206" t="s">
        <v>412</v>
      </c>
      <c r="E5" s="206" t="s">
        <v>367</v>
      </c>
      <c r="F5" s="208" t="s">
        <v>23</v>
      </c>
      <c r="G5" s="210" t="s">
        <v>413</v>
      </c>
      <c r="H5" s="211"/>
      <c r="I5" s="211"/>
      <c r="J5" s="211"/>
      <c r="K5" s="211"/>
      <c r="L5" s="212"/>
    </row>
    <row r="6" spans="1:13" ht="45.75" thickBot="1" x14ac:dyDescent="0.3">
      <c r="A6" s="207"/>
      <c r="B6" s="207"/>
      <c r="C6" s="207"/>
      <c r="D6" s="207"/>
      <c r="E6" s="207"/>
      <c r="F6" s="209"/>
      <c r="G6" s="155" t="s">
        <v>43</v>
      </c>
      <c r="H6" s="155" t="s">
        <v>414</v>
      </c>
      <c r="I6" s="155" t="s">
        <v>68</v>
      </c>
      <c r="J6" s="155" t="s">
        <v>74</v>
      </c>
      <c r="K6" s="156" t="s">
        <v>415</v>
      </c>
      <c r="L6" s="157" t="s">
        <v>6</v>
      </c>
    </row>
    <row r="7" spans="1:13" ht="46.5" customHeight="1" x14ac:dyDescent="0.25">
      <c r="A7" s="162">
        <v>1</v>
      </c>
      <c r="B7" s="175" t="s">
        <v>369</v>
      </c>
      <c r="C7" s="194" t="s">
        <v>101</v>
      </c>
      <c r="D7" s="197" t="s">
        <v>419</v>
      </c>
      <c r="E7" s="200" t="s">
        <v>368</v>
      </c>
      <c r="F7" s="163">
        <f>'PALACIOS MENA NANCY'!O93</f>
        <v>27.12</v>
      </c>
      <c r="G7" s="163">
        <f>'PALACIOS MENA NANCY'!O94</f>
        <v>30.333333333333332</v>
      </c>
      <c r="H7" s="164">
        <f>'PALACIOS MENA NANCY'!O95</f>
        <v>13.333333333333334</v>
      </c>
      <c r="I7" s="164">
        <f>'PALACIOS MENA NANCY'!O96</f>
        <v>13</v>
      </c>
      <c r="J7" s="164">
        <f>'PALACIOS MENA NANCY'!O97</f>
        <v>3.3</v>
      </c>
      <c r="K7" s="165">
        <f>SUM(F7:J7)</f>
        <v>87.086666666666659</v>
      </c>
      <c r="L7" s="174" t="s">
        <v>420</v>
      </c>
    </row>
    <row r="8" spans="1:13" ht="30.75" x14ac:dyDescent="0.25">
      <c r="A8" s="166">
        <v>2</v>
      </c>
      <c r="B8" s="152" t="s">
        <v>394</v>
      </c>
      <c r="C8" s="195"/>
      <c r="D8" s="198"/>
      <c r="E8" s="201"/>
      <c r="F8" s="142">
        <f>'GONZALEZ JARAMILLO JOSE MANUEL'!O93</f>
        <v>18.75</v>
      </c>
      <c r="G8" s="142">
        <f>'GONZALEZ JARAMILLO JOSE MANUEL'!O94</f>
        <v>27</v>
      </c>
      <c r="H8" s="158">
        <f>'GONZALEZ JARAMILLO JOSE MANUEL'!O95</f>
        <v>12.333333333333334</v>
      </c>
      <c r="I8" s="158">
        <f>'GONZALEZ JARAMILLO JOSE MANUEL'!O96</f>
        <v>7</v>
      </c>
      <c r="J8" s="158">
        <f>'GONZALEZ JARAMILLO JOSE MANUEL'!O97</f>
        <v>4.9000000000000004</v>
      </c>
      <c r="K8" s="159">
        <f t="shared" ref="K8:K22" si="0">SUM(F8:J8)</f>
        <v>69.983333333333348</v>
      </c>
      <c r="L8" s="160" t="s">
        <v>416</v>
      </c>
    </row>
    <row r="9" spans="1:13" ht="30.75" x14ac:dyDescent="0.25">
      <c r="A9" s="166">
        <v>3</v>
      </c>
      <c r="B9" s="141" t="s">
        <v>383</v>
      </c>
      <c r="C9" s="195"/>
      <c r="D9" s="198"/>
      <c r="E9" s="201"/>
      <c r="F9" s="142">
        <f>'CASTAÑO PAREJA YOER JAVIER'!O93</f>
        <v>22.34</v>
      </c>
      <c r="G9" s="142">
        <f>'CASTAÑO PAREJA YOER JAVIER'!O94</f>
        <v>30</v>
      </c>
      <c r="H9" s="158">
        <f>'CASTAÑO PAREJA YOER JAVIER'!O95</f>
        <v>12.333333333333334</v>
      </c>
      <c r="I9" s="158">
        <f>'CASTAÑO PAREJA YOER JAVIER'!O96</f>
        <v>2</v>
      </c>
      <c r="J9" s="158">
        <f>'CASTAÑO PAREJA YOER JAVIER'!O97</f>
        <v>2.5</v>
      </c>
      <c r="K9" s="159">
        <f t="shared" si="0"/>
        <v>69.173333333333332</v>
      </c>
      <c r="L9" s="160" t="s">
        <v>416</v>
      </c>
    </row>
    <row r="10" spans="1:13" ht="30.75" x14ac:dyDescent="0.25">
      <c r="A10" s="166">
        <v>4</v>
      </c>
      <c r="B10" s="141" t="s">
        <v>389</v>
      </c>
      <c r="C10" s="195"/>
      <c r="D10" s="198"/>
      <c r="E10" s="201"/>
      <c r="F10" s="142">
        <f>'CABEZA MORALES ISRAEL'!O93</f>
        <v>20.880000000000003</v>
      </c>
      <c r="G10" s="142">
        <f>'CABEZA MORALES ISRAEL'!O94</f>
        <v>19.666666666666668</v>
      </c>
      <c r="H10" s="158">
        <f>'CABEZA MORALES ISRAEL'!O95</f>
        <v>10</v>
      </c>
      <c r="I10" s="158">
        <f>'CABEZA MORALES ISRAEL'!O96</f>
        <v>15</v>
      </c>
      <c r="J10" s="158">
        <f>'CABEZA MORALES ISRAEL'!O97</f>
        <v>3.1</v>
      </c>
      <c r="K10" s="159">
        <f t="shared" si="0"/>
        <v>68.646666666666661</v>
      </c>
      <c r="L10" s="160" t="s">
        <v>416</v>
      </c>
    </row>
    <row r="11" spans="1:13" ht="30.75" x14ac:dyDescent="0.25">
      <c r="A11" s="166">
        <v>5</v>
      </c>
      <c r="B11" s="176" t="s">
        <v>398</v>
      </c>
      <c r="C11" s="195"/>
      <c r="D11" s="198"/>
      <c r="E11" s="201"/>
      <c r="F11" s="142">
        <f>'TOVAR BORDA JAIME'!O93</f>
        <v>17.5</v>
      </c>
      <c r="G11" s="142">
        <f>'TOVAR BORDA JAIME'!O94</f>
        <v>25</v>
      </c>
      <c r="H11" s="158">
        <f>'TOVAR BORDA JAIME'!O95</f>
        <v>11.333333333333334</v>
      </c>
      <c r="I11" s="158">
        <f>'TOVAR BORDA JAIME'!O96</f>
        <v>11</v>
      </c>
      <c r="J11" s="158">
        <f>'TOVAR BORDA JAIME'!O97</f>
        <v>3</v>
      </c>
      <c r="K11" s="159">
        <f t="shared" si="0"/>
        <v>67.833333333333343</v>
      </c>
      <c r="L11" s="160" t="s">
        <v>416</v>
      </c>
    </row>
    <row r="12" spans="1:13" ht="30.75" x14ac:dyDescent="0.25">
      <c r="A12" s="166">
        <v>6</v>
      </c>
      <c r="B12" s="141" t="s">
        <v>374</v>
      </c>
      <c r="C12" s="195"/>
      <c r="D12" s="198"/>
      <c r="E12" s="201"/>
      <c r="F12" s="142">
        <f>'AREVALO OSORIO IDELBRANDO'!O93</f>
        <v>25.990000000000002</v>
      </c>
      <c r="G12" s="142">
        <f>'AREVALO OSORIO IDELBRANDO'!O94</f>
        <v>18.333333333333332</v>
      </c>
      <c r="H12" s="158">
        <f>'AREVALO OSORIO IDELBRANDO'!O95</f>
        <v>7.333333333333333</v>
      </c>
      <c r="I12" s="158">
        <f>'AREVALO OSORIO IDELBRANDO'!O96</f>
        <v>7</v>
      </c>
      <c r="J12" s="158">
        <f>'AREVALO OSORIO IDELBRANDO'!O97</f>
        <v>3.2</v>
      </c>
      <c r="K12" s="159">
        <f t="shared" si="0"/>
        <v>61.856666666666676</v>
      </c>
      <c r="L12" s="160" t="s">
        <v>416</v>
      </c>
    </row>
    <row r="13" spans="1:13" ht="30.75" x14ac:dyDescent="0.25">
      <c r="A13" s="166">
        <v>7</v>
      </c>
      <c r="B13" s="141" t="s">
        <v>378</v>
      </c>
      <c r="C13" s="195"/>
      <c r="D13" s="198"/>
      <c r="E13" s="201"/>
      <c r="F13" s="142">
        <f>'CABALLERO TRUYOL TOMAS F'!O93</f>
        <v>25.83</v>
      </c>
      <c r="G13" s="142">
        <f>'CABALLERO TRUYOL TOMAS F'!O94</f>
        <v>21.666666666666668</v>
      </c>
      <c r="H13" s="158">
        <f>'CABALLERO TRUYOL TOMAS F'!O95</f>
        <v>8.3333333333333339</v>
      </c>
      <c r="I13" s="158">
        <f>'CABALLERO TRUYOL TOMAS F'!O96</f>
        <v>0</v>
      </c>
      <c r="J13" s="158">
        <f>'CABALLERO TRUYOL TOMAS F'!O97</f>
        <v>3.3</v>
      </c>
      <c r="K13" s="159">
        <f t="shared" si="0"/>
        <v>59.13</v>
      </c>
      <c r="L13" s="160" t="s">
        <v>416</v>
      </c>
    </row>
    <row r="14" spans="1:13" ht="25.5" x14ac:dyDescent="0.25">
      <c r="A14" s="166">
        <v>8</v>
      </c>
      <c r="B14" s="152" t="s">
        <v>402</v>
      </c>
      <c r="C14" s="195"/>
      <c r="D14" s="198"/>
      <c r="E14" s="201"/>
      <c r="F14" s="142">
        <v>17.23</v>
      </c>
      <c r="G14" s="142">
        <v>0</v>
      </c>
      <c r="H14" s="158">
        <v>0</v>
      </c>
      <c r="I14" s="158">
        <v>0</v>
      </c>
      <c r="J14" s="158">
        <v>0</v>
      </c>
      <c r="K14" s="159">
        <f t="shared" si="0"/>
        <v>17.23</v>
      </c>
      <c r="L14" s="167" t="s">
        <v>421</v>
      </c>
      <c r="M14" s="154"/>
    </row>
    <row r="15" spans="1:13" ht="25.5" x14ac:dyDescent="0.25">
      <c r="A15" s="166">
        <v>9</v>
      </c>
      <c r="B15" s="152" t="s">
        <v>403</v>
      </c>
      <c r="C15" s="195"/>
      <c r="D15" s="198"/>
      <c r="E15" s="201"/>
      <c r="F15" s="142">
        <v>17.12</v>
      </c>
      <c r="G15" s="142">
        <v>0</v>
      </c>
      <c r="H15" s="158">
        <v>0</v>
      </c>
      <c r="I15" s="158">
        <v>0</v>
      </c>
      <c r="J15" s="158">
        <v>0</v>
      </c>
      <c r="K15" s="159">
        <f t="shared" si="0"/>
        <v>17.12</v>
      </c>
      <c r="L15" s="167" t="s">
        <v>421</v>
      </c>
    </row>
    <row r="16" spans="1:13" ht="23.25" x14ac:dyDescent="0.25">
      <c r="A16" s="166">
        <v>10</v>
      </c>
      <c r="B16" s="152" t="s">
        <v>404</v>
      </c>
      <c r="C16" s="195"/>
      <c r="D16" s="198"/>
      <c r="E16" s="201"/>
      <c r="F16" s="142">
        <v>16.3</v>
      </c>
      <c r="G16" s="142">
        <v>0</v>
      </c>
      <c r="H16" s="158">
        <v>0</v>
      </c>
      <c r="I16" s="158">
        <v>0</v>
      </c>
      <c r="J16" s="158">
        <v>0</v>
      </c>
      <c r="K16" s="159">
        <f t="shared" si="0"/>
        <v>16.3</v>
      </c>
      <c r="L16" s="167" t="s">
        <v>421</v>
      </c>
    </row>
    <row r="17" spans="1:12" ht="23.25" x14ac:dyDescent="0.25">
      <c r="A17" s="166">
        <v>11</v>
      </c>
      <c r="B17" s="152" t="s">
        <v>410</v>
      </c>
      <c r="C17" s="195"/>
      <c r="D17" s="198"/>
      <c r="E17" s="201"/>
      <c r="F17" s="142">
        <v>15.5</v>
      </c>
      <c r="G17" s="142">
        <v>0</v>
      </c>
      <c r="H17" s="158">
        <v>0</v>
      </c>
      <c r="I17" s="158">
        <v>0</v>
      </c>
      <c r="J17" s="158">
        <v>0</v>
      </c>
      <c r="K17" s="159">
        <f t="shared" si="0"/>
        <v>15.5</v>
      </c>
      <c r="L17" s="167" t="s">
        <v>421</v>
      </c>
    </row>
    <row r="18" spans="1:12" ht="25.5" x14ac:dyDescent="0.25">
      <c r="A18" s="166">
        <v>12</v>
      </c>
      <c r="B18" s="152" t="s">
        <v>405</v>
      </c>
      <c r="C18" s="195"/>
      <c r="D18" s="198"/>
      <c r="E18" s="201"/>
      <c r="F18" s="142">
        <v>15.33</v>
      </c>
      <c r="G18" s="142">
        <v>0</v>
      </c>
      <c r="H18" s="158">
        <v>0</v>
      </c>
      <c r="I18" s="158">
        <v>0</v>
      </c>
      <c r="J18" s="158">
        <v>0</v>
      </c>
      <c r="K18" s="159">
        <f t="shared" si="0"/>
        <v>15.33</v>
      </c>
      <c r="L18" s="167" t="s">
        <v>421</v>
      </c>
    </row>
    <row r="19" spans="1:12" ht="25.5" x14ac:dyDescent="0.25">
      <c r="A19" s="166">
        <v>13</v>
      </c>
      <c r="B19" s="152" t="s">
        <v>406</v>
      </c>
      <c r="C19" s="195"/>
      <c r="D19" s="198"/>
      <c r="E19" s="201"/>
      <c r="F19" s="142">
        <v>14.87</v>
      </c>
      <c r="G19" s="142">
        <v>0</v>
      </c>
      <c r="H19" s="158">
        <v>0</v>
      </c>
      <c r="I19" s="158">
        <v>0</v>
      </c>
      <c r="J19" s="158">
        <v>0</v>
      </c>
      <c r="K19" s="159">
        <f t="shared" si="0"/>
        <v>14.87</v>
      </c>
      <c r="L19" s="167" t="s">
        <v>421</v>
      </c>
    </row>
    <row r="20" spans="1:12" ht="25.5" x14ac:dyDescent="0.25">
      <c r="A20" s="166">
        <v>14</v>
      </c>
      <c r="B20" s="152" t="s">
        <v>407</v>
      </c>
      <c r="C20" s="195"/>
      <c r="D20" s="198"/>
      <c r="E20" s="201"/>
      <c r="F20" s="142">
        <v>14.43</v>
      </c>
      <c r="G20" s="142">
        <v>0</v>
      </c>
      <c r="H20" s="158">
        <v>0</v>
      </c>
      <c r="I20" s="158">
        <v>0</v>
      </c>
      <c r="J20" s="158">
        <v>0</v>
      </c>
      <c r="K20" s="159">
        <f t="shared" si="0"/>
        <v>14.43</v>
      </c>
      <c r="L20" s="167" t="s">
        <v>421</v>
      </c>
    </row>
    <row r="21" spans="1:12" ht="25.5" x14ac:dyDescent="0.25">
      <c r="A21" s="166">
        <v>15</v>
      </c>
      <c r="B21" s="152" t="s">
        <v>408</v>
      </c>
      <c r="C21" s="195"/>
      <c r="D21" s="198"/>
      <c r="E21" s="201"/>
      <c r="F21" s="142">
        <v>13.71</v>
      </c>
      <c r="G21" s="142">
        <v>0</v>
      </c>
      <c r="H21" s="158">
        <v>0</v>
      </c>
      <c r="I21" s="158">
        <v>0</v>
      </c>
      <c r="J21" s="158">
        <v>0</v>
      </c>
      <c r="K21" s="159">
        <f t="shared" si="0"/>
        <v>13.71</v>
      </c>
      <c r="L21" s="167" t="s">
        <v>421</v>
      </c>
    </row>
    <row r="22" spans="1:12" ht="26.25" thickBot="1" x14ac:dyDescent="0.3">
      <c r="A22" s="168">
        <v>16</v>
      </c>
      <c r="B22" s="169" t="s">
        <v>409</v>
      </c>
      <c r="C22" s="196"/>
      <c r="D22" s="199"/>
      <c r="E22" s="202"/>
      <c r="F22" s="170">
        <v>13.38</v>
      </c>
      <c r="G22" s="170">
        <v>0</v>
      </c>
      <c r="H22" s="171">
        <v>0</v>
      </c>
      <c r="I22" s="171">
        <v>0</v>
      </c>
      <c r="J22" s="171">
        <v>0</v>
      </c>
      <c r="K22" s="172">
        <f t="shared" si="0"/>
        <v>13.38</v>
      </c>
      <c r="L22" s="173" t="s">
        <v>421</v>
      </c>
    </row>
    <row r="23" spans="1:12" x14ac:dyDescent="0.25">
      <c r="A23" s="203" t="s">
        <v>417</v>
      </c>
      <c r="B23" s="203"/>
      <c r="C23" s="203"/>
      <c r="G23" s="154"/>
      <c r="H23" s="154"/>
      <c r="I23" s="154"/>
      <c r="J23" s="154"/>
      <c r="K23" s="154"/>
    </row>
  </sheetData>
  <sheetProtection password="E53A" sheet="1" objects="1" scenarios="1"/>
  <sortState ref="B6:L21">
    <sortCondition descending="1" ref="K6:K21"/>
  </sortState>
  <mergeCells count="14">
    <mergeCell ref="C7:C22"/>
    <mergeCell ref="D7:D22"/>
    <mergeCell ref="E7:E22"/>
    <mergeCell ref="A23:C23"/>
    <mergeCell ref="A1:L1"/>
    <mergeCell ref="A2:L2"/>
    <mergeCell ref="A5:A6"/>
    <mergeCell ref="B5:B6"/>
    <mergeCell ref="C5:C6"/>
    <mergeCell ref="D5:D6"/>
    <mergeCell ref="E5:E6"/>
    <mergeCell ref="F5:F6"/>
    <mergeCell ref="G5:L5"/>
    <mergeCell ref="A4: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4" zoomScaleNormal="100" workbookViewId="0">
      <selection activeCell="O87" sqref="O87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41"/>
      <c r="B1" s="342"/>
      <c r="C1" s="342"/>
      <c r="D1" s="342"/>
      <c r="E1" s="343"/>
      <c r="F1" s="350" t="s">
        <v>9</v>
      </c>
      <c r="G1" s="350"/>
      <c r="H1" s="350"/>
      <c r="I1" s="350"/>
      <c r="J1" s="350"/>
      <c r="K1" s="350"/>
      <c r="L1" s="350"/>
      <c r="M1" s="350"/>
      <c r="N1" s="350"/>
      <c r="O1" s="351"/>
    </row>
    <row r="2" spans="1:17" ht="45" customHeight="1" thickBot="1" x14ac:dyDescent="0.3">
      <c r="A2" s="344"/>
      <c r="B2" s="345"/>
      <c r="C2" s="345"/>
      <c r="D2" s="345"/>
      <c r="E2" s="346"/>
      <c r="F2" s="350" t="s">
        <v>10</v>
      </c>
      <c r="G2" s="350"/>
      <c r="H2" s="350"/>
      <c r="I2" s="350"/>
      <c r="J2" s="350"/>
      <c r="K2" s="350"/>
      <c r="L2" s="350"/>
      <c r="M2" s="350"/>
      <c r="N2" s="350"/>
      <c r="O2" s="351"/>
      <c r="Q2" s="128" t="str">
        <f ca="1">MID(CELL("nombrearchivo",'AREVALO OSORIO IDELBRANDO'!E10),FIND("]", CELL("nombrearchivo",'AREVALO OSORIO IDELBRANDO'!E10),1)+1,LEN(CELL("nombrearchivo",'AREVALO OSORIO IDELBRANDO'!E10))-FIND("]",CELL("nombrearchivo",'AREVALO OSORIO IDELBRANDO'!E10),1))</f>
        <v>AREVALO OSORIO IDELBRANDO</v>
      </c>
    </row>
    <row r="3" spans="1:17" ht="19.5" customHeight="1" thickBot="1" x14ac:dyDescent="0.3">
      <c r="A3" s="347"/>
      <c r="B3" s="348"/>
      <c r="C3" s="348"/>
      <c r="D3" s="348"/>
      <c r="E3" s="349"/>
      <c r="F3" s="350" t="s">
        <v>95</v>
      </c>
      <c r="G3" s="350"/>
      <c r="H3" s="350"/>
      <c r="I3" s="350"/>
      <c r="J3" s="350"/>
      <c r="K3" s="350"/>
      <c r="L3" s="350"/>
      <c r="M3" s="350"/>
      <c r="N3" s="350"/>
      <c r="O3" s="351"/>
      <c r="Q3" s="128"/>
    </row>
    <row r="4" spans="1:17" ht="15.75" x14ac:dyDescent="0.25">
      <c r="A4" s="352" t="s">
        <v>11</v>
      </c>
      <c r="B4" s="353"/>
      <c r="C4" s="353"/>
      <c r="D4" s="353"/>
      <c r="E4" s="354" t="str">
        <f>'CHA-P-09-10'!AC$2</f>
        <v>PLANTA</v>
      </c>
      <c r="F4" s="354"/>
      <c r="G4" s="354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321" t="s">
        <v>12</v>
      </c>
      <c r="B5" s="322"/>
      <c r="C5" s="322"/>
      <c r="D5" s="322"/>
      <c r="E5" s="323" t="str">
        <f>'CHA-P-09-10'!A$2</f>
        <v>CHA -P -09-10</v>
      </c>
      <c r="F5" s="323"/>
      <c r="G5" s="323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21" t="s">
        <v>13</v>
      </c>
      <c r="B6" s="322"/>
      <c r="C6" s="322"/>
      <c r="D6" s="322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21" t="s">
        <v>14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3"/>
    </row>
    <row r="9" spans="1:17" ht="15" customHeight="1" x14ac:dyDescent="0.25">
      <c r="A9" s="324" t="s">
        <v>15</v>
      </c>
      <c r="B9" s="325"/>
      <c r="C9" s="328" t="s">
        <v>16</v>
      </c>
      <c r="D9" s="145"/>
      <c r="E9" s="330" t="s">
        <v>17</v>
      </c>
      <c r="F9" s="331"/>
      <c r="G9" s="330" t="s">
        <v>18</v>
      </c>
      <c r="H9" s="331"/>
      <c r="I9" s="333" t="s">
        <v>19</v>
      </c>
      <c r="J9" s="333" t="s">
        <v>20</v>
      </c>
      <c r="K9" s="333" t="s">
        <v>21</v>
      </c>
      <c r="L9" s="335" t="s">
        <v>22</v>
      </c>
      <c r="M9" s="337"/>
      <c r="N9" s="337"/>
      <c r="O9" s="339" t="s">
        <v>23</v>
      </c>
    </row>
    <row r="10" spans="1:17" ht="31.5" customHeight="1" thickBot="1" x14ac:dyDescent="0.3">
      <c r="A10" s="326"/>
      <c r="B10" s="327"/>
      <c r="C10" s="329"/>
      <c r="D10" s="149"/>
      <c r="E10" s="329"/>
      <c r="F10" s="332"/>
      <c r="G10" s="329"/>
      <c r="H10" s="332"/>
      <c r="I10" s="334"/>
      <c r="J10" s="334"/>
      <c r="K10" s="334"/>
      <c r="L10" s="336"/>
      <c r="M10" s="338"/>
      <c r="N10" s="338"/>
      <c r="O10" s="340"/>
    </row>
    <row r="11" spans="1:17" ht="44.25" customHeight="1" thickBot="1" x14ac:dyDescent="0.3">
      <c r="A11" s="294" t="s">
        <v>374</v>
      </c>
      <c r="B11" s="295"/>
      <c r="C11" s="150">
        <f>O15</f>
        <v>4</v>
      </c>
      <c r="D11" s="151"/>
      <c r="E11" s="296">
        <f>O17</f>
        <v>0</v>
      </c>
      <c r="F11" s="297"/>
      <c r="G11" s="296">
        <f>O19</f>
        <v>3</v>
      </c>
      <c r="H11" s="297"/>
      <c r="I11" s="13">
        <f>O21</f>
        <v>0</v>
      </c>
      <c r="J11" s="13">
        <f>O28</f>
        <v>3.99</v>
      </c>
      <c r="K11" s="13">
        <f>O33</f>
        <v>5</v>
      </c>
      <c r="L11" s="14">
        <f>O38</f>
        <v>10</v>
      </c>
      <c r="M11" s="15"/>
      <c r="N11" s="15"/>
      <c r="O11" s="16">
        <f>IF( SUM(C11:L11)&lt;=30,SUM(C11:L11),"EXCEDE LOS 30 PUNTOS")</f>
        <v>25.990000000000002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312" t="s">
        <v>24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4"/>
      <c r="O13" s="19" t="s">
        <v>25</v>
      </c>
    </row>
    <row r="14" spans="1:17" ht="24" thickBot="1" x14ac:dyDescent="0.3">
      <c r="A14" s="307" t="s">
        <v>26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9"/>
      <c r="N14" s="6"/>
      <c r="O14" s="18"/>
    </row>
    <row r="15" spans="1:17" ht="31.5" customHeight="1" thickBot="1" x14ac:dyDescent="0.3">
      <c r="A15" s="256" t="s">
        <v>27</v>
      </c>
      <c r="B15" s="258"/>
      <c r="C15" s="20"/>
      <c r="D15" s="301" t="s">
        <v>344</v>
      </c>
      <c r="E15" s="302"/>
      <c r="F15" s="302"/>
      <c r="G15" s="302"/>
      <c r="H15" s="302"/>
      <c r="I15" s="302"/>
      <c r="J15" s="302"/>
      <c r="K15" s="302"/>
      <c r="L15" s="302"/>
      <c r="M15" s="303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310" t="s">
        <v>28</v>
      </c>
      <c r="B17" s="311"/>
      <c r="C17" s="6"/>
      <c r="D17" s="26"/>
      <c r="E17" s="315"/>
      <c r="F17" s="316"/>
      <c r="G17" s="316"/>
      <c r="H17" s="316"/>
      <c r="I17" s="316"/>
      <c r="J17" s="316"/>
      <c r="K17" s="316"/>
      <c r="L17" s="316"/>
      <c r="M17" s="317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310" t="s">
        <v>29</v>
      </c>
      <c r="B19" s="311"/>
      <c r="C19" s="20"/>
      <c r="D19" s="144"/>
      <c r="E19" s="316" t="s">
        <v>343</v>
      </c>
      <c r="F19" s="316"/>
      <c r="G19" s="316"/>
      <c r="H19" s="316"/>
      <c r="I19" s="316"/>
      <c r="J19" s="316"/>
      <c r="K19" s="316"/>
      <c r="L19" s="316"/>
      <c r="M19" s="317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310" t="s">
        <v>30</v>
      </c>
      <c r="B21" s="311"/>
      <c r="C21" s="20"/>
      <c r="D21" s="318"/>
      <c r="E21" s="319"/>
      <c r="F21" s="319"/>
      <c r="G21" s="319"/>
      <c r="H21" s="319"/>
      <c r="I21" s="319"/>
      <c r="J21" s="319"/>
      <c r="K21" s="319"/>
      <c r="L21" s="319"/>
      <c r="M21" s="320"/>
      <c r="N21" s="21"/>
      <c r="O21" s="22">
        <v>0</v>
      </c>
    </row>
    <row r="22" spans="1:18" ht="16.5" thickBot="1" x14ac:dyDescent="0.3">
      <c r="A22" s="27"/>
      <c r="B22" s="28"/>
      <c r="C22" s="14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43"/>
      <c r="O22" s="30"/>
    </row>
    <row r="23" spans="1:18" ht="19.5" thickTop="1" thickBot="1" x14ac:dyDescent="0.3">
      <c r="A23" s="304" t="s">
        <v>31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6"/>
      <c r="N23" s="6"/>
      <c r="O23" s="127">
        <f>IF( SUM(O15:O21)&lt;=10,SUM(O15:O21),"EXCEDE LOS 10 PUNTOS VALIDOS")</f>
        <v>7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307" t="s">
        <v>32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9"/>
      <c r="N25" s="6"/>
      <c r="O25" s="30"/>
    </row>
    <row r="26" spans="1:18" ht="105" customHeight="1" thickBot="1" x14ac:dyDescent="0.3">
      <c r="A26" s="256" t="s">
        <v>33</v>
      </c>
      <c r="B26" s="258"/>
      <c r="C26" s="20"/>
      <c r="D26" s="301" t="s">
        <v>376</v>
      </c>
      <c r="E26" s="302"/>
      <c r="F26" s="302"/>
      <c r="G26" s="302"/>
      <c r="H26" s="302"/>
      <c r="I26" s="302"/>
      <c r="J26" s="302"/>
      <c r="K26" s="302"/>
      <c r="L26" s="302"/>
      <c r="M26" s="303"/>
      <c r="N26" s="21"/>
      <c r="O26" s="22">
        <v>3.99</v>
      </c>
      <c r="Q26" s="33"/>
      <c r="R26" s="33"/>
    </row>
    <row r="27" spans="1:18" ht="16.5" thickBot="1" x14ac:dyDescent="0.3">
      <c r="A27" s="27"/>
      <c r="B27" s="28"/>
      <c r="C27" s="14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43"/>
      <c r="O27" s="30"/>
    </row>
    <row r="28" spans="1:18" ht="19.5" thickTop="1" thickBot="1" x14ac:dyDescent="0.3">
      <c r="A28" s="304" t="s">
        <v>34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6"/>
      <c r="N28" s="143"/>
      <c r="O28" s="127">
        <f>IF(O26&lt;=5,O26,"EXCEDE LOS 5 PUNTOS PERMITIDOS")</f>
        <v>3.99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307" t="s">
        <v>35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9"/>
      <c r="N30" s="35"/>
      <c r="O30" s="30"/>
    </row>
    <row r="31" spans="1:18" ht="104.25" customHeight="1" thickBot="1" x14ac:dyDescent="0.3">
      <c r="A31" s="256" t="s">
        <v>36</v>
      </c>
      <c r="B31" s="258"/>
      <c r="C31" s="20"/>
      <c r="D31" s="301" t="s">
        <v>375</v>
      </c>
      <c r="E31" s="302"/>
      <c r="F31" s="302"/>
      <c r="G31" s="302"/>
      <c r="H31" s="302"/>
      <c r="I31" s="302"/>
      <c r="J31" s="302"/>
      <c r="K31" s="302"/>
      <c r="L31" s="302"/>
      <c r="M31" s="303"/>
      <c r="N31" s="21"/>
      <c r="O31" s="22">
        <v>5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304" t="s">
        <v>37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6"/>
      <c r="N33" s="143"/>
      <c r="O33" s="127">
        <f>IF(O31&lt;=5,O31,"EXCEDE LOS 5 PUNTOS PERMITIDOS")</f>
        <v>5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307" t="s">
        <v>38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9"/>
      <c r="N35" s="6"/>
      <c r="O35" s="30"/>
    </row>
    <row r="36" spans="1:15" ht="105" customHeight="1" thickBot="1" x14ac:dyDescent="0.3">
      <c r="A36" s="310" t="s">
        <v>39</v>
      </c>
      <c r="B36" s="311"/>
      <c r="C36" s="20"/>
      <c r="D36" s="301" t="s">
        <v>377</v>
      </c>
      <c r="E36" s="302"/>
      <c r="F36" s="302"/>
      <c r="G36" s="302"/>
      <c r="H36" s="302"/>
      <c r="I36" s="302"/>
      <c r="J36" s="302"/>
      <c r="K36" s="302"/>
      <c r="L36" s="302"/>
      <c r="M36" s="303"/>
      <c r="N36" s="21"/>
      <c r="O36" s="22">
        <v>10</v>
      </c>
    </row>
    <row r="37" spans="1:15" ht="16.5" thickBot="1" x14ac:dyDescent="0.3">
      <c r="A37" s="27"/>
      <c r="B37" s="28"/>
      <c r="C37" s="14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43"/>
      <c r="O37" s="30"/>
    </row>
    <row r="38" spans="1:15" ht="19.5" thickTop="1" thickBot="1" x14ac:dyDescent="0.3">
      <c r="A38" s="304" t="s">
        <v>40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6"/>
      <c r="N38" s="143"/>
      <c r="O38" s="127">
        <f>IF(O36&lt;=10,O36,"EXCEDE LOS 10 PUNTOS PERMITIDOS")</f>
        <v>10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98" t="s">
        <v>23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300"/>
      <c r="N41" s="38"/>
      <c r="O41" s="39">
        <f>IF((O23+O28+O33+O38)&lt;=30,(O23+O28+O33+O38),"ERROR EXCEDE LOS 30 PUNTOS")</f>
        <v>25.990000000000002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21" t="s">
        <v>42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3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40.5" customHeight="1" thickBot="1" x14ac:dyDescent="0.3">
      <c r="A58" s="279" t="s">
        <v>43</v>
      </c>
      <c r="B58" s="280"/>
      <c r="C58" s="280"/>
      <c r="D58" s="280"/>
      <c r="E58" s="280"/>
      <c r="F58" s="282"/>
      <c r="G58" s="282"/>
      <c r="H58" s="283"/>
      <c r="I58" s="43" t="s">
        <v>44</v>
      </c>
      <c r="J58" s="44" t="s">
        <v>45</v>
      </c>
      <c r="K58" s="146" t="s">
        <v>46</v>
      </c>
      <c r="L58" s="45" t="s">
        <v>47</v>
      </c>
      <c r="M58" s="147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84" t="s">
        <v>49</v>
      </c>
      <c r="C59" s="284"/>
      <c r="D59" s="284"/>
      <c r="E59" s="284"/>
      <c r="F59" s="251"/>
      <c r="G59" s="251"/>
      <c r="H59" s="251"/>
      <c r="I59" s="48" t="s">
        <v>50</v>
      </c>
      <c r="J59" s="49">
        <v>1</v>
      </c>
      <c r="K59" s="49">
        <v>1</v>
      </c>
      <c r="L59" s="50">
        <v>1</v>
      </c>
      <c r="M59" s="35"/>
      <c r="N59" s="35"/>
      <c r="O59" s="51">
        <f>J59+K59+L59</f>
        <v>3</v>
      </c>
    </row>
    <row r="60" spans="1:15" ht="17.25" customHeight="1" thickTop="1" thickBot="1" x14ac:dyDescent="0.3">
      <c r="A60" s="52">
        <v>2</v>
      </c>
      <c r="B60" s="252" t="s">
        <v>51</v>
      </c>
      <c r="C60" s="285"/>
      <c r="D60" s="285"/>
      <c r="E60" s="285"/>
      <c r="F60" s="253"/>
      <c r="G60" s="253"/>
      <c r="H60" s="253"/>
      <c r="I60" s="53" t="s">
        <v>50</v>
      </c>
      <c r="J60" s="54">
        <v>1</v>
      </c>
      <c r="K60" s="54">
        <v>1</v>
      </c>
      <c r="L60" s="55">
        <v>1</v>
      </c>
      <c r="M60" s="35"/>
      <c r="N60" s="35"/>
      <c r="O60" s="51">
        <f t="shared" ref="O60:O65" si="0">J60+K60+L60</f>
        <v>3</v>
      </c>
    </row>
    <row r="61" spans="1:15" ht="42.75" customHeight="1" thickTop="1" thickBot="1" x14ac:dyDescent="0.3">
      <c r="A61" s="52">
        <v>3</v>
      </c>
      <c r="B61" s="285" t="s">
        <v>52</v>
      </c>
      <c r="C61" s="285"/>
      <c r="D61" s="285"/>
      <c r="E61" s="285"/>
      <c r="F61" s="253"/>
      <c r="G61" s="253"/>
      <c r="H61" s="253"/>
      <c r="I61" s="53" t="s">
        <v>53</v>
      </c>
      <c r="J61" s="54">
        <v>5</v>
      </c>
      <c r="K61" s="54">
        <v>2</v>
      </c>
      <c r="L61" s="55">
        <v>3</v>
      </c>
      <c r="M61" s="35"/>
      <c r="N61" s="35"/>
      <c r="O61" s="51">
        <f t="shared" si="0"/>
        <v>10</v>
      </c>
    </row>
    <row r="62" spans="1:15" ht="39.75" customHeight="1" thickTop="1" thickBot="1" x14ac:dyDescent="0.3">
      <c r="A62" s="52">
        <v>4</v>
      </c>
      <c r="B62" s="285" t="s">
        <v>54</v>
      </c>
      <c r="C62" s="285"/>
      <c r="D62" s="285"/>
      <c r="E62" s="285"/>
      <c r="F62" s="253"/>
      <c r="G62" s="253"/>
      <c r="H62" s="253"/>
      <c r="I62" s="53" t="s">
        <v>53</v>
      </c>
      <c r="J62" s="54">
        <v>5</v>
      </c>
      <c r="K62" s="54">
        <v>5</v>
      </c>
      <c r="L62" s="55">
        <v>3</v>
      </c>
      <c r="M62" s="35"/>
      <c r="N62" s="35"/>
      <c r="O62" s="51">
        <f t="shared" si="0"/>
        <v>13</v>
      </c>
    </row>
    <row r="63" spans="1:15" ht="36" customHeight="1" thickTop="1" thickBot="1" x14ac:dyDescent="0.3">
      <c r="A63" s="52">
        <v>5</v>
      </c>
      <c r="B63" s="285" t="s">
        <v>55</v>
      </c>
      <c r="C63" s="285"/>
      <c r="D63" s="285"/>
      <c r="E63" s="285"/>
      <c r="F63" s="253"/>
      <c r="G63" s="253"/>
      <c r="H63" s="253"/>
      <c r="I63" s="53" t="s">
        <v>53</v>
      </c>
      <c r="J63" s="54">
        <v>5</v>
      </c>
      <c r="K63" s="54">
        <v>3</v>
      </c>
      <c r="L63" s="55">
        <v>3</v>
      </c>
      <c r="M63" s="35"/>
      <c r="N63" s="35"/>
      <c r="O63" s="51">
        <f t="shared" si="0"/>
        <v>11</v>
      </c>
    </row>
    <row r="64" spans="1:15" ht="43.5" customHeight="1" thickTop="1" thickBot="1" x14ac:dyDescent="0.3">
      <c r="A64" s="52">
        <v>6</v>
      </c>
      <c r="B64" s="285" t="s">
        <v>56</v>
      </c>
      <c r="C64" s="285"/>
      <c r="D64" s="285"/>
      <c r="E64" s="285"/>
      <c r="F64" s="253"/>
      <c r="G64" s="253"/>
      <c r="H64" s="253"/>
      <c r="I64" s="53" t="s">
        <v>57</v>
      </c>
      <c r="J64" s="54">
        <v>3</v>
      </c>
      <c r="K64" s="54">
        <v>2</v>
      </c>
      <c r="L64" s="55">
        <v>3</v>
      </c>
      <c r="M64" s="35"/>
      <c r="N64" s="35"/>
      <c r="O64" s="51">
        <f t="shared" si="0"/>
        <v>8</v>
      </c>
    </row>
    <row r="65" spans="1:15" ht="42.75" customHeight="1" thickTop="1" thickBot="1" x14ac:dyDescent="0.3">
      <c r="A65" s="56">
        <v>7</v>
      </c>
      <c r="B65" s="286" t="s">
        <v>58</v>
      </c>
      <c r="C65" s="286"/>
      <c r="D65" s="286"/>
      <c r="E65" s="286"/>
      <c r="F65" s="255"/>
      <c r="G65" s="255"/>
      <c r="H65" s="255"/>
      <c r="I65" s="57" t="s">
        <v>57</v>
      </c>
      <c r="J65" s="58">
        <v>3</v>
      </c>
      <c r="K65" s="58">
        <v>2</v>
      </c>
      <c r="L65" s="59">
        <v>2</v>
      </c>
      <c r="M65" s="35"/>
      <c r="N65" s="35"/>
      <c r="O65" s="51">
        <f t="shared" si="0"/>
        <v>7</v>
      </c>
    </row>
    <row r="66" spans="1:15" ht="16.5" thickBot="1" x14ac:dyDescent="0.3">
      <c r="A66" s="287" t="s">
        <v>59</v>
      </c>
      <c r="B66" s="288"/>
      <c r="C66" s="288"/>
      <c r="D66" s="288"/>
      <c r="E66" s="288"/>
      <c r="F66" s="288"/>
      <c r="G66" s="288"/>
      <c r="H66" s="288"/>
      <c r="I66" s="289"/>
      <c r="J66" s="60">
        <f>SUM(J59:J65)</f>
        <v>23</v>
      </c>
      <c r="K66" s="61">
        <f>SUM(K59:K65)</f>
        <v>16</v>
      </c>
      <c r="L66" s="62">
        <f>SUM(L59:L65)</f>
        <v>16</v>
      </c>
      <c r="M66" s="63"/>
      <c r="N66" s="35"/>
      <c r="O66" s="64">
        <f>SUM(O59:O65)</f>
        <v>55</v>
      </c>
    </row>
    <row r="67" spans="1:15" ht="19.5" thickTop="1" thickBot="1" x14ac:dyDescent="0.3">
      <c r="A67" s="290" t="s">
        <v>60</v>
      </c>
      <c r="B67" s="291"/>
      <c r="C67" s="291"/>
      <c r="D67" s="291"/>
      <c r="E67" s="291"/>
      <c r="F67" s="291"/>
      <c r="G67" s="291"/>
      <c r="H67" s="291"/>
      <c r="I67" s="291"/>
      <c r="J67" s="292"/>
      <c r="K67" s="292"/>
      <c r="L67" s="293"/>
      <c r="M67" s="6"/>
      <c r="N67" s="65"/>
      <c r="O67" s="66">
        <f>O66/3</f>
        <v>18.333333333333332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38.25" customHeight="1" thickBot="1" x14ac:dyDescent="0.3">
      <c r="A69" s="279" t="s">
        <v>61</v>
      </c>
      <c r="B69" s="280"/>
      <c r="C69" s="280"/>
      <c r="D69" s="280"/>
      <c r="E69" s="280"/>
      <c r="F69" s="280"/>
      <c r="G69" s="280"/>
      <c r="H69" s="281"/>
      <c r="I69" s="67" t="s">
        <v>44</v>
      </c>
      <c r="J69" s="44" t="s">
        <v>45</v>
      </c>
      <c r="K69" s="146" t="s">
        <v>46</v>
      </c>
      <c r="L69" s="45" t="s">
        <v>47</v>
      </c>
      <c r="M69" s="147"/>
      <c r="N69" s="6"/>
      <c r="O69" s="46" t="s">
        <v>48</v>
      </c>
    </row>
    <row r="70" spans="1:15" ht="17.25" thickTop="1" thickBot="1" x14ac:dyDescent="0.3">
      <c r="A70" s="47">
        <v>1</v>
      </c>
      <c r="B70" s="250" t="s">
        <v>62</v>
      </c>
      <c r="C70" s="250"/>
      <c r="D70" s="250"/>
      <c r="E70" s="250"/>
      <c r="F70" s="251"/>
      <c r="G70" s="251"/>
      <c r="H70" s="251"/>
      <c r="I70" s="68" t="s">
        <v>63</v>
      </c>
      <c r="J70" s="69">
        <v>4</v>
      </c>
      <c r="K70" s="69">
        <v>2</v>
      </c>
      <c r="L70" s="70">
        <v>2</v>
      </c>
      <c r="M70" s="71"/>
      <c r="N70" s="35"/>
      <c r="O70" s="51">
        <f>J70+K70+L70</f>
        <v>8</v>
      </c>
    </row>
    <row r="71" spans="1:15" ht="33.75" customHeight="1" thickTop="1" thickBot="1" x14ac:dyDescent="0.3">
      <c r="A71" s="52">
        <v>2</v>
      </c>
      <c r="B71" s="252" t="s">
        <v>64</v>
      </c>
      <c r="C71" s="252"/>
      <c r="D71" s="252"/>
      <c r="E71" s="252"/>
      <c r="F71" s="253"/>
      <c r="G71" s="253"/>
      <c r="H71" s="253"/>
      <c r="I71" s="72" t="s">
        <v>63</v>
      </c>
      <c r="J71" s="73">
        <v>3</v>
      </c>
      <c r="K71" s="73">
        <v>2</v>
      </c>
      <c r="L71" s="74">
        <v>2</v>
      </c>
      <c r="M71" s="71"/>
      <c r="N71" s="35"/>
      <c r="O71" s="51">
        <f>J71+K71+L71</f>
        <v>7</v>
      </c>
    </row>
    <row r="72" spans="1:15" ht="17.25" thickTop="1" thickBot="1" x14ac:dyDescent="0.3">
      <c r="A72" s="56">
        <v>3</v>
      </c>
      <c r="B72" s="254" t="s">
        <v>65</v>
      </c>
      <c r="C72" s="254"/>
      <c r="D72" s="254"/>
      <c r="E72" s="254"/>
      <c r="F72" s="255"/>
      <c r="G72" s="255"/>
      <c r="H72" s="255"/>
      <c r="I72" s="75" t="s">
        <v>63</v>
      </c>
      <c r="J72" s="76">
        <v>4</v>
      </c>
      <c r="K72" s="76">
        <v>1</v>
      </c>
      <c r="L72" s="77">
        <v>2</v>
      </c>
      <c r="M72" s="71"/>
      <c r="N72" s="35"/>
      <c r="O72" s="51">
        <f>J72+K72+L72</f>
        <v>7</v>
      </c>
    </row>
    <row r="73" spans="1:15" ht="16.5" thickTop="1" thickBot="1" x14ac:dyDescent="0.3">
      <c r="A73" s="34"/>
      <c r="B73" s="256" t="s">
        <v>66</v>
      </c>
      <c r="C73" s="257"/>
      <c r="D73" s="257"/>
      <c r="E73" s="257"/>
      <c r="F73" s="257"/>
      <c r="G73" s="257"/>
      <c r="H73" s="257"/>
      <c r="I73" s="258"/>
      <c r="J73" s="78">
        <f>SUM(J70:J72)</f>
        <v>11</v>
      </c>
      <c r="K73" s="78">
        <f>SUM(K70:K72)</f>
        <v>5</v>
      </c>
      <c r="L73" s="79">
        <f>SUM(L70:L72)</f>
        <v>6</v>
      </c>
      <c r="M73" s="71"/>
      <c r="N73" s="35"/>
      <c r="O73" s="80">
        <f>SUM(O70:O72)</f>
        <v>22</v>
      </c>
    </row>
    <row r="74" spans="1:15" ht="19.5" thickTop="1" thickBot="1" x14ac:dyDescent="0.3">
      <c r="A74" s="259" t="s">
        <v>67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1"/>
      <c r="M74" s="71"/>
      <c r="N74" s="35"/>
      <c r="O74" s="66">
        <f>O73/3</f>
        <v>7.333333333333333</v>
      </c>
    </row>
    <row r="75" spans="1:15" ht="19.5" thickTop="1" thickBot="1" x14ac:dyDescent="0.3">
      <c r="A75" s="262"/>
      <c r="B75" s="263"/>
      <c r="C75" s="263"/>
      <c r="D75" s="263"/>
      <c r="E75" s="263"/>
      <c r="F75" s="263"/>
      <c r="G75" s="263"/>
      <c r="H75" s="263"/>
      <c r="I75" s="263"/>
      <c r="J75" s="263"/>
      <c r="K75" s="264"/>
      <c r="L75" s="264"/>
      <c r="M75" s="71"/>
      <c r="N75" s="35"/>
      <c r="O75" s="148"/>
    </row>
    <row r="76" spans="1:15" ht="26.25" thickBot="1" x14ac:dyDescent="0.3">
      <c r="A76" s="265" t="s">
        <v>68</v>
      </c>
      <c r="B76" s="266"/>
      <c r="C76" s="266"/>
      <c r="D76" s="266"/>
      <c r="E76" s="266"/>
      <c r="F76" s="266"/>
      <c r="G76" s="266"/>
      <c r="H76" s="267"/>
      <c r="I76" s="81" t="s">
        <v>44</v>
      </c>
      <c r="J76" s="46" t="s">
        <v>45</v>
      </c>
      <c r="K76" s="147"/>
      <c r="L76" s="147"/>
      <c r="M76" s="71"/>
      <c r="N76" s="35"/>
      <c r="O76" s="82" t="s">
        <v>48</v>
      </c>
    </row>
    <row r="77" spans="1:15" ht="44.25" customHeight="1" thickBot="1" x14ac:dyDescent="0.3">
      <c r="A77" s="83">
        <v>1</v>
      </c>
      <c r="B77" s="268" t="s">
        <v>69</v>
      </c>
      <c r="C77" s="268"/>
      <c r="D77" s="268"/>
      <c r="E77" s="268"/>
      <c r="F77" s="269"/>
      <c r="G77" s="270"/>
      <c r="H77" s="271"/>
      <c r="I77" s="84" t="s">
        <v>63</v>
      </c>
      <c r="J77" s="79">
        <v>1</v>
      </c>
      <c r="K77" s="71"/>
      <c r="L77" s="71"/>
      <c r="M77" s="71"/>
      <c r="N77" s="35"/>
      <c r="O77" s="85">
        <f>J77</f>
        <v>1</v>
      </c>
    </row>
    <row r="78" spans="1:15" ht="31.5" customHeight="1" thickBot="1" x14ac:dyDescent="0.3">
      <c r="A78" s="52">
        <v>2</v>
      </c>
      <c r="B78" s="252" t="s">
        <v>70</v>
      </c>
      <c r="C78" s="252"/>
      <c r="D78" s="252"/>
      <c r="E78" s="252"/>
      <c r="F78" s="253"/>
      <c r="G78" s="272"/>
      <c r="H78" s="273"/>
      <c r="I78" s="86" t="s">
        <v>63</v>
      </c>
      <c r="J78" s="87">
        <v>3</v>
      </c>
      <c r="K78" s="71"/>
      <c r="L78" s="71"/>
      <c r="M78" s="71"/>
      <c r="N78" s="35"/>
      <c r="O78" s="85">
        <f>J78</f>
        <v>3</v>
      </c>
    </row>
    <row r="79" spans="1:15" ht="33.75" customHeight="1" thickBot="1" x14ac:dyDescent="0.3">
      <c r="A79" s="56">
        <v>3</v>
      </c>
      <c r="B79" s="254" t="s">
        <v>71</v>
      </c>
      <c r="C79" s="254"/>
      <c r="D79" s="254"/>
      <c r="E79" s="254"/>
      <c r="F79" s="255"/>
      <c r="G79" s="274"/>
      <c r="H79" s="275"/>
      <c r="I79" s="88" t="s">
        <v>63</v>
      </c>
      <c r="J79" s="89">
        <v>3</v>
      </c>
      <c r="K79" s="71"/>
      <c r="L79" s="71"/>
      <c r="M79" s="71"/>
      <c r="N79" s="35"/>
      <c r="O79" s="85">
        <f>J79</f>
        <v>3</v>
      </c>
    </row>
    <row r="80" spans="1:15" ht="16.5" thickBot="1" x14ac:dyDescent="0.3">
      <c r="A80" s="276" t="s">
        <v>72</v>
      </c>
      <c r="B80" s="277"/>
      <c r="C80" s="277"/>
      <c r="D80" s="277"/>
      <c r="E80" s="277"/>
      <c r="F80" s="277"/>
      <c r="G80" s="277"/>
      <c r="H80" s="277"/>
      <c r="I80" s="278"/>
      <c r="J80" s="19">
        <f>SUM(J77:J79)</f>
        <v>7</v>
      </c>
      <c r="K80" s="63"/>
      <c r="L80" s="63"/>
      <c r="M80" s="63"/>
      <c r="N80" s="35"/>
      <c r="O80" s="30"/>
    </row>
    <row r="81" spans="1:15" ht="19.5" thickTop="1" thickBot="1" x14ac:dyDescent="0.3">
      <c r="A81" s="247" t="s">
        <v>73</v>
      </c>
      <c r="B81" s="248"/>
      <c r="C81" s="248"/>
      <c r="D81" s="248"/>
      <c r="E81" s="248"/>
      <c r="F81" s="248"/>
      <c r="G81" s="248"/>
      <c r="H81" s="248"/>
      <c r="I81" s="248"/>
      <c r="J81" s="248"/>
      <c r="K81" s="248"/>
      <c r="L81" s="249"/>
      <c r="M81" s="63"/>
      <c r="N81" s="35"/>
      <c r="O81" s="66">
        <f>SUM(O77:O79)</f>
        <v>7</v>
      </c>
    </row>
    <row r="82" spans="1:15" x14ac:dyDescent="0.25">
      <c r="A82" s="36"/>
      <c r="B82" s="6"/>
      <c r="C82" s="6"/>
      <c r="D82" s="6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20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21" t="s">
        <v>74</v>
      </c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3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224" t="s">
        <v>75</v>
      </c>
      <c r="B86" s="225"/>
      <c r="C86" s="225"/>
      <c r="D86" s="225"/>
      <c r="E86" s="225"/>
      <c r="F86" s="226"/>
      <c r="G86" s="226"/>
      <c r="H86" s="227"/>
      <c r="I86" s="81" t="s">
        <v>44</v>
      </c>
      <c r="J86" s="147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228" t="s">
        <v>76</v>
      </c>
      <c r="C87" s="229"/>
      <c r="D87" s="229"/>
      <c r="E87" s="229"/>
      <c r="F87" s="230"/>
      <c r="G87" s="230"/>
      <c r="H87" s="231"/>
      <c r="I87" s="91" t="s">
        <v>77</v>
      </c>
      <c r="J87" s="92"/>
      <c r="K87" s="41"/>
      <c r="L87" s="41"/>
      <c r="M87" s="41"/>
      <c r="N87" s="35"/>
      <c r="O87" s="93">
        <v>3.2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232" t="s">
        <v>78</v>
      </c>
      <c r="B89" s="233"/>
      <c r="C89" s="233"/>
      <c r="D89" s="233"/>
      <c r="E89" s="233"/>
      <c r="F89" s="233"/>
      <c r="G89" s="233"/>
      <c r="H89" s="233"/>
      <c r="I89" s="233"/>
      <c r="J89" s="233"/>
      <c r="K89" s="234"/>
      <c r="L89" s="92"/>
      <c r="M89" s="6"/>
      <c r="N89" s="97"/>
      <c r="O89" s="98">
        <f>O87</f>
        <v>3.2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235" t="s">
        <v>79</v>
      </c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7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238" t="s">
        <v>23</v>
      </c>
      <c r="B93" s="239"/>
      <c r="C93" s="239"/>
      <c r="D93" s="239"/>
      <c r="E93" s="239"/>
      <c r="F93" s="239"/>
      <c r="G93" s="239"/>
      <c r="H93" s="239"/>
      <c r="I93" s="239"/>
      <c r="J93" s="239"/>
      <c r="K93" s="240"/>
      <c r="L93" s="99"/>
      <c r="M93" s="99"/>
      <c r="N93" s="100"/>
      <c r="O93" s="101">
        <f>O41</f>
        <v>25.990000000000002</v>
      </c>
    </row>
    <row r="94" spans="1:15" ht="18" x14ac:dyDescent="0.25">
      <c r="A94" s="241" t="s">
        <v>80</v>
      </c>
      <c r="B94" s="242"/>
      <c r="C94" s="242"/>
      <c r="D94" s="242"/>
      <c r="E94" s="242"/>
      <c r="F94" s="242"/>
      <c r="G94" s="242"/>
      <c r="H94" s="242"/>
      <c r="I94" s="242"/>
      <c r="J94" s="242"/>
      <c r="K94" s="243"/>
      <c r="L94" s="99"/>
      <c r="M94" s="99"/>
      <c r="N94" s="100"/>
      <c r="O94" s="102">
        <f>O67</f>
        <v>18.333333333333332</v>
      </c>
    </row>
    <row r="95" spans="1:15" ht="18" x14ac:dyDescent="0.25">
      <c r="A95" s="241" t="s">
        <v>81</v>
      </c>
      <c r="B95" s="242"/>
      <c r="C95" s="242"/>
      <c r="D95" s="242"/>
      <c r="E95" s="242"/>
      <c r="F95" s="242"/>
      <c r="G95" s="242"/>
      <c r="H95" s="242"/>
      <c r="I95" s="242"/>
      <c r="J95" s="242"/>
      <c r="K95" s="243"/>
      <c r="L95" s="99"/>
      <c r="M95" s="99"/>
      <c r="N95" s="100"/>
      <c r="O95" s="103">
        <f>O74</f>
        <v>7.333333333333333</v>
      </c>
    </row>
    <row r="96" spans="1:15" ht="18" x14ac:dyDescent="0.25">
      <c r="A96" s="241" t="s">
        <v>82</v>
      </c>
      <c r="B96" s="242"/>
      <c r="C96" s="242"/>
      <c r="D96" s="242"/>
      <c r="E96" s="242"/>
      <c r="F96" s="242"/>
      <c r="G96" s="242"/>
      <c r="H96" s="242"/>
      <c r="I96" s="242"/>
      <c r="J96" s="242"/>
      <c r="K96" s="243"/>
      <c r="L96" s="99"/>
      <c r="M96" s="99"/>
      <c r="N96" s="100"/>
      <c r="O96" s="104">
        <f>O81</f>
        <v>7</v>
      </c>
    </row>
    <row r="97" spans="1:15" ht="18.75" thickBot="1" x14ac:dyDescent="0.3">
      <c r="A97" s="244" t="s">
        <v>83</v>
      </c>
      <c r="B97" s="245"/>
      <c r="C97" s="245"/>
      <c r="D97" s="245"/>
      <c r="E97" s="245"/>
      <c r="F97" s="245"/>
      <c r="G97" s="245"/>
      <c r="H97" s="245"/>
      <c r="I97" s="245"/>
      <c r="J97" s="245"/>
      <c r="K97" s="246"/>
      <c r="L97" s="99"/>
      <c r="M97" s="99"/>
      <c r="N97" s="100"/>
      <c r="O97" s="104">
        <f>O87</f>
        <v>3.2</v>
      </c>
    </row>
    <row r="98" spans="1:15" ht="24.75" thickTop="1" thickBot="1" x14ac:dyDescent="0.3">
      <c r="A98" s="216" t="s">
        <v>84</v>
      </c>
      <c r="B98" s="217"/>
      <c r="C98" s="217"/>
      <c r="D98" s="217"/>
      <c r="E98" s="217"/>
      <c r="F98" s="217"/>
      <c r="G98" s="217"/>
      <c r="H98" s="217"/>
      <c r="I98" s="217"/>
      <c r="J98" s="217"/>
      <c r="K98" s="218"/>
      <c r="L98" s="105"/>
      <c r="M98" s="106"/>
      <c r="N98" s="107"/>
      <c r="O98" s="108">
        <f>SUM(O93:O97)</f>
        <v>61.856666666666676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7" zoomScaleNormal="100" workbookViewId="0">
      <selection activeCell="N87" sqref="N87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41"/>
      <c r="B1" s="342"/>
      <c r="C1" s="342"/>
      <c r="D1" s="342"/>
      <c r="E1" s="343"/>
      <c r="F1" s="350" t="s">
        <v>9</v>
      </c>
      <c r="G1" s="350"/>
      <c r="H1" s="350"/>
      <c r="I1" s="350"/>
      <c r="J1" s="350"/>
      <c r="K1" s="350"/>
      <c r="L1" s="350"/>
      <c r="M1" s="350"/>
      <c r="N1" s="350"/>
      <c r="O1" s="351"/>
    </row>
    <row r="2" spans="1:17" ht="45" customHeight="1" thickBot="1" x14ac:dyDescent="0.3">
      <c r="A2" s="344"/>
      <c r="B2" s="345"/>
      <c r="C2" s="345"/>
      <c r="D2" s="345"/>
      <c r="E2" s="346"/>
      <c r="F2" s="350" t="s">
        <v>10</v>
      </c>
      <c r="G2" s="350"/>
      <c r="H2" s="350"/>
      <c r="I2" s="350"/>
      <c r="J2" s="350"/>
      <c r="K2" s="350"/>
      <c r="L2" s="350"/>
      <c r="M2" s="350"/>
      <c r="N2" s="350"/>
      <c r="O2" s="351"/>
      <c r="Q2" s="128" t="str">
        <f ca="1">MID(CELL("nombrearchivo",'CABALLERO TRUYOL TOMAS F'!E10),FIND("]", CELL("nombrearchivo",'CABALLERO TRUYOL TOMAS F'!E10),1)+1,LEN(CELL("nombrearchivo",'CABALLERO TRUYOL TOMAS F'!E10))-FIND("]",CELL("nombrearchivo",'CABALLERO TRUYOL TOMAS F'!E10),1))</f>
        <v>CABALLERO TRUYOL TOMAS F</v>
      </c>
    </row>
    <row r="3" spans="1:17" ht="19.5" customHeight="1" thickBot="1" x14ac:dyDescent="0.3">
      <c r="A3" s="347"/>
      <c r="B3" s="348"/>
      <c r="C3" s="348"/>
      <c r="D3" s="348"/>
      <c r="E3" s="349"/>
      <c r="F3" s="350" t="s">
        <v>95</v>
      </c>
      <c r="G3" s="350"/>
      <c r="H3" s="350"/>
      <c r="I3" s="350"/>
      <c r="J3" s="350"/>
      <c r="K3" s="350"/>
      <c r="L3" s="350"/>
      <c r="M3" s="350"/>
      <c r="N3" s="350"/>
      <c r="O3" s="351"/>
      <c r="Q3" s="128"/>
    </row>
    <row r="4" spans="1:17" ht="15.75" x14ac:dyDescent="0.25">
      <c r="A4" s="352" t="s">
        <v>11</v>
      </c>
      <c r="B4" s="353"/>
      <c r="C4" s="353"/>
      <c r="D4" s="353"/>
      <c r="E4" s="354" t="str">
        <f>'CHA-P-09-10'!AC$2</f>
        <v>PLANTA</v>
      </c>
      <c r="F4" s="354"/>
      <c r="G4" s="354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321" t="s">
        <v>12</v>
      </c>
      <c r="B5" s="322"/>
      <c r="C5" s="322"/>
      <c r="D5" s="322"/>
      <c r="E5" s="323" t="str">
        <f>'CHA-P-09-10'!A$2</f>
        <v>CHA -P -09-10</v>
      </c>
      <c r="F5" s="323"/>
      <c r="G5" s="323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21" t="s">
        <v>13</v>
      </c>
      <c r="B6" s="322"/>
      <c r="C6" s="322"/>
      <c r="D6" s="322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21" t="s">
        <v>14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3"/>
    </row>
    <row r="9" spans="1:17" ht="15" customHeight="1" x14ac:dyDescent="0.25">
      <c r="A9" s="324" t="s">
        <v>15</v>
      </c>
      <c r="B9" s="325"/>
      <c r="C9" s="328" t="s">
        <v>16</v>
      </c>
      <c r="D9" s="145"/>
      <c r="E9" s="330" t="s">
        <v>17</v>
      </c>
      <c r="F9" s="331"/>
      <c r="G9" s="330" t="s">
        <v>18</v>
      </c>
      <c r="H9" s="331"/>
      <c r="I9" s="333" t="s">
        <v>19</v>
      </c>
      <c r="J9" s="333" t="s">
        <v>20</v>
      </c>
      <c r="K9" s="333" t="s">
        <v>21</v>
      </c>
      <c r="L9" s="335" t="s">
        <v>22</v>
      </c>
      <c r="M9" s="337"/>
      <c r="N9" s="337"/>
      <c r="O9" s="339" t="s">
        <v>23</v>
      </c>
    </row>
    <row r="10" spans="1:17" ht="31.5" customHeight="1" thickBot="1" x14ac:dyDescent="0.3">
      <c r="A10" s="326"/>
      <c r="B10" s="327"/>
      <c r="C10" s="329"/>
      <c r="D10" s="149"/>
      <c r="E10" s="329"/>
      <c r="F10" s="332"/>
      <c r="G10" s="329"/>
      <c r="H10" s="332"/>
      <c r="I10" s="334"/>
      <c r="J10" s="334"/>
      <c r="K10" s="334"/>
      <c r="L10" s="336"/>
      <c r="M10" s="338"/>
      <c r="N10" s="338"/>
      <c r="O10" s="340"/>
    </row>
    <row r="11" spans="1:17" ht="44.25" customHeight="1" thickBot="1" x14ac:dyDescent="0.3">
      <c r="A11" s="294" t="s">
        <v>379</v>
      </c>
      <c r="B11" s="295"/>
      <c r="C11" s="150">
        <f>O15</f>
        <v>4</v>
      </c>
      <c r="D11" s="151"/>
      <c r="E11" s="296">
        <f>O17</f>
        <v>0</v>
      </c>
      <c r="F11" s="297"/>
      <c r="G11" s="296">
        <f>O19</f>
        <v>3</v>
      </c>
      <c r="H11" s="297"/>
      <c r="I11" s="13">
        <f>O21</f>
        <v>3</v>
      </c>
      <c r="J11" s="13">
        <f>O28</f>
        <v>0.83</v>
      </c>
      <c r="K11" s="13">
        <f>O33</f>
        <v>5</v>
      </c>
      <c r="L11" s="14">
        <f>O38</f>
        <v>10</v>
      </c>
      <c r="M11" s="15"/>
      <c r="N11" s="15"/>
      <c r="O11" s="16">
        <f>IF( SUM(C11:L11)&lt;=30,SUM(C11:L11),"EXCEDE LOS 30 PUNTOS")</f>
        <v>25.83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312" t="s">
        <v>24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4"/>
      <c r="O13" s="19" t="s">
        <v>25</v>
      </c>
    </row>
    <row r="14" spans="1:17" ht="24" thickBot="1" x14ac:dyDescent="0.3">
      <c r="A14" s="307" t="s">
        <v>26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9"/>
      <c r="N14" s="6"/>
      <c r="O14" s="18"/>
    </row>
    <row r="15" spans="1:17" ht="31.5" customHeight="1" thickBot="1" x14ac:dyDescent="0.3">
      <c r="A15" s="256" t="s">
        <v>27</v>
      </c>
      <c r="B15" s="258"/>
      <c r="C15" s="20"/>
      <c r="D15" s="301" t="s">
        <v>336</v>
      </c>
      <c r="E15" s="302"/>
      <c r="F15" s="302"/>
      <c r="G15" s="302"/>
      <c r="H15" s="302"/>
      <c r="I15" s="302"/>
      <c r="J15" s="302"/>
      <c r="K15" s="302"/>
      <c r="L15" s="302"/>
      <c r="M15" s="303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310" t="s">
        <v>28</v>
      </c>
      <c r="B17" s="311"/>
      <c r="C17" s="6"/>
      <c r="D17" s="26"/>
      <c r="E17" s="315"/>
      <c r="F17" s="316"/>
      <c r="G17" s="316"/>
      <c r="H17" s="316"/>
      <c r="I17" s="316"/>
      <c r="J17" s="316"/>
      <c r="K17" s="316"/>
      <c r="L17" s="316"/>
      <c r="M17" s="317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310" t="s">
        <v>29</v>
      </c>
      <c r="B19" s="311"/>
      <c r="C19" s="20"/>
      <c r="D19" s="144"/>
      <c r="E19" s="316" t="s">
        <v>337</v>
      </c>
      <c r="F19" s="316"/>
      <c r="G19" s="316"/>
      <c r="H19" s="316"/>
      <c r="I19" s="316"/>
      <c r="J19" s="316"/>
      <c r="K19" s="316"/>
      <c r="L19" s="316"/>
      <c r="M19" s="317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310" t="s">
        <v>30</v>
      </c>
      <c r="B21" s="311"/>
      <c r="C21" s="20"/>
      <c r="D21" s="318" t="s">
        <v>338</v>
      </c>
      <c r="E21" s="319"/>
      <c r="F21" s="319"/>
      <c r="G21" s="319"/>
      <c r="H21" s="319"/>
      <c r="I21" s="319"/>
      <c r="J21" s="319"/>
      <c r="K21" s="319"/>
      <c r="L21" s="319"/>
      <c r="M21" s="320"/>
      <c r="N21" s="21"/>
      <c r="O21" s="22">
        <v>3</v>
      </c>
    </row>
    <row r="22" spans="1:18" ht="16.5" thickBot="1" x14ac:dyDescent="0.3">
      <c r="A22" s="27"/>
      <c r="B22" s="28"/>
      <c r="C22" s="14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43"/>
      <c r="O22" s="30"/>
    </row>
    <row r="23" spans="1:18" ht="19.5" thickTop="1" thickBot="1" x14ac:dyDescent="0.3">
      <c r="A23" s="304" t="s">
        <v>31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6"/>
      <c r="N23" s="6"/>
      <c r="O23" s="127">
        <f>IF( SUM(O15:O21)&lt;=10,SUM(O15:O21),"EXCEDE LOS 10 PUNTOS VALIDOS")</f>
        <v>10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307" t="s">
        <v>32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9"/>
      <c r="N25" s="6"/>
      <c r="O25" s="30"/>
    </row>
    <row r="26" spans="1:18" ht="105" customHeight="1" thickBot="1" x14ac:dyDescent="0.3">
      <c r="A26" s="256" t="s">
        <v>33</v>
      </c>
      <c r="B26" s="258"/>
      <c r="C26" s="20"/>
      <c r="D26" s="301" t="s">
        <v>380</v>
      </c>
      <c r="E26" s="302"/>
      <c r="F26" s="302"/>
      <c r="G26" s="302"/>
      <c r="H26" s="302"/>
      <c r="I26" s="302"/>
      <c r="J26" s="302"/>
      <c r="K26" s="302"/>
      <c r="L26" s="302"/>
      <c r="M26" s="303"/>
      <c r="N26" s="21"/>
      <c r="O26" s="22">
        <v>0.83</v>
      </c>
      <c r="Q26" s="33"/>
      <c r="R26" s="33"/>
    </row>
    <row r="27" spans="1:18" ht="16.5" thickBot="1" x14ac:dyDescent="0.3">
      <c r="A27" s="27"/>
      <c r="B27" s="28"/>
      <c r="C27" s="14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43"/>
      <c r="O27" s="30"/>
    </row>
    <row r="28" spans="1:18" ht="19.5" thickTop="1" thickBot="1" x14ac:dyDescent="0.3">
      <c r="A28" s="304" t="s">
        <v>34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6"/>
      <c r="N28" s="143"/>
      <c r="O28" s="127">
        <f>IF(O26&lt;=5,O26,"EXCEDE LOS 5 PUNTOS PERMITIDOS")</f>
        <v>0.83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307" t="s">
        <v>35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9"/>
      <c r="N30" s="35"/>
      <c r="O30" s="30"/>
    </row>
    <row r="31" spans="1:18" ht="104.25" customHeight="1" thickBot="1" x14ac:dyDescent="0.3">
      <c r="A31" s="256" t="s">
        <v>36</v>
      </c>
      <c r="B31" s="258"/>
      <c r="C31" s="20"/>
      <c r="D31" s="301" t="s">
        <v>381</v>
      </c>
      <c r="E31" s="302"/>
      <c r="F31" s="302"/>
      <c r="G31" s="302"/>
      <c r="H31" s="302"/>
      <c r="I31" s="302"/>
      <c r="J31" s="302"/>
      <c r="K31" s="302"/>
      <c r="L31" s="302"/>
      <c r="M31" s="303"/>
      <c r="N31" s="21"/>
      <c r="O31" s="22">
        <v>5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304" t="s">
        <v>37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6"/>
      <c r="N33" s="143"/>
      <c r="O33" s="127">
        <f>IF(O31&lt;=5,O31,"EXCEDE LOS 5 PUNTOS PERMITIDOS")</f>
        <v>5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307" t="s">
        <v>38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9"/>
      <c r="N35" s="6"/>
      <c r="O35" s="30"/>
    </row>
    <row r="36" spans="1:15" ht="105" customHeight="1" thickBot="1" x14ac:dyDescent="0.3">
      <c r="A36" s="310" t="s">
        <v>39</v>
      </c>
      <c r="B36" s="311"/>
      <c r="C36" s="20"/>
      <c r="D36" s="301" t="s">
        <v>382</v>
      </c>
      <c r="E36" s="302"/>
      <c r="F36" s="302"/>
      <c r="G36" s="302"/>
      <c r="H36" s="302"/>
      <c r="I36" s="302"/>
      <c r="J36" s="302"/>
      <c r="K36" s="302"/>
      <c r="L36" s="302"/>
      <c r="M36" s="303"/>
      <c r="N36" s="21"/>
      <c r="O36" s="22">
        <v>10</v>
      </c>
    </row>
    <row r="37" spans="1:15" ht="16.5" thickBot="1" x14ac:dyDescent="0.3">
      <c r="A37" s="27"/>
      <c r="B37" s="28"/>
      <c r="C37" s="14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43"/>
      <c r="O37" s="30"/>
    </row>
    <row r="38" spans="1:15" ht="19.5" thickTop="1" thickBot="1" x14ac:dyDescent="0.3">
      <c r="A38" s="304" t="s">
        <v>40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6"/>
      <c r="N38" s="143"/>
      <c r="O38" s="127">
        <f>IF(O36&lt;=10,O36,"EXCEDE LOS 10 PUNTOS PERMITIDOS")</f>
        <v>10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98" t="s">
        <v>23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300"/>
      <c r="N41" s="38"/>
      <c r="O41" s="39">
        <f>IF((O23+O28+O33+O38)&lt;=30,(O23+O28+O33+O38),"ERROR EXCEDE LOS 30 PUNTOS")</f>
        <v>25.83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21" t="s">
        <v>42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3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33" customHeight="1" thickBot="1" x14ac:dyDescent="0.3">
      <c r="A58" s="279" t="s">
        <v>43</v>
      </c>
      <c r="B58" s="280"/>
      <c r="C58" s="280"/>
      <c r="D58" s="280"/>
      <c r="E58" s="280"/>
      <c r="F58" s="282"/>
      <c r="G58" s="282"/>
      <c r="H58" s="283"/>
      <c r="I58" s="43" t="s">
        <v>44</v>
      </c>
      <c r="J58" s="44" t="s">
        <v>45</v>
      </c>
      <c r="K58" s="146" t="s">
        <v>46</v>
      </c>
      <c r="L58" s="45" t="s">
        <v>47</v>
      </c>
      <c r="M58" s="147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84" t="s">
        <v>49</v>
      </c>
      <c r="C59" s="284"/>
      <c r="D59" s="284"/>
      <c r="E59" s="284"/>
      <c r="F59" s="251"/>
      <c r="G59" s="251"/>
      <c r="H59" s="251"/>
      <c r="I59" s="48" t="s">
        <v>50</v>
      </c>
      <c r="J59" s="49">
        <v>1</v>
      </c>
      <c r="K59" s="49">
        <v>2</v>
      </c>
      <c r="L59" s="50">
        <v>1</v>
      </c>
      <c r="M59" s="35"/>
      <c r="N59" s="35"/>
      <c r="O59" s="51">
        <f>J59+K59+L59</f>
        <v>4</v>
      </c>
    </row>
    <row r="60" spans="1:15" ht="16.5" thickTop="1" thickBot="1" x14ac:dyDescent="0.3">
      <c r="A60" s="52">
        <v>2</v>
      </c>
      <c r="B60" s="252" t="s">
        <v>51</v>
      </c>
      <c r="C60" s="285"/>
      <c r="D60" s="285"/>
      <c r="E60" s="285"/>
      <c r="F60" s="253"/>
      <c r="G60" s="253"/>
      <c r="H60" s="253"/>
      <c r="I60" s="53" t="s">
        <v>50</v>
      </c>
      <c r="J60" s="54">
        <v>2</v>
      </c>
      <c r="K60" s="54">
        <v>1</v>
      </c>
      <c r="L60" s="55">
        <v>2</v>
      </c>
      <c r="M60" s="35"/>
      <c r="N60" s="35"/>
      <c r="O60" s="51">
        <f t="shared" ref="O60:O65" si="0">J60+K60+L60</f>
        <v>5</v>
      </c>
    </row>
    <row r="61" spans="1:15" ht="39.75" customHeight="1" thickTop="1" thickBot="1" x14ac:dyDescent="0.3">
      <c r="A61" s="52">
        <v>3</v>
      </c>
      <c r="B61" s="285" t="s">
        <v>52</v>
      </c>
      <c r="C61" s="285"/>
      <c r="D61" s="285"/>
      <c r="E61" s="285"/>
      <c r="F61" s="253"/>
      <c r="G61" s="253"/>
      <c r="H61" s="253"/>
      <c r="I61" s="53" t="s">
        <v>53</v>
      </c>
      <c r="J61" s="54">
        <v>5</v>
      </c>
      <c r="K61" s="54">
        <v>5</v>
      </c>
      <c r="L61" s="55">
        <v>4</v>
      </c>
      <c r="M61" s="35"/>
      <c r="N61" s="35"/>
      <c r="O61" s="51">
        <f t="shared" si="0"/>
        <v>14</v>
      </c>
    </row>
    <row r="62" spans="1:15" ht="43.5" customHeight="1" thickTop="1" thickBot="1" x14ac:dyDescent="0.3">
      <c r="A62" s="52">
        <v>4</v>
      </c>
      <c r="B62" s="285" t="s">
        <v>54</v>
      </c>
      <c r="C62" s="285"/>
      <c r="D62" s="285"/>
      <c r="E62" s="285"/>
      <c r="F62" s="253"/>
      <c r="G62" s="253"/>
      <c r="H62" s="253"/>
      <c r="I62" s="53" t="s">
        <v>53</v>
      </c>
      <c r="J62" s="54">
        <v>5</v>
      </c>
      <c r="K62" s="54">
        <v>3</v>
      </c>
      <c r="L62" s="55">
        <v>3</v>
      </c>
      <c r="M62" s="35"/>
      <c r="N62" s="35"/>
      <c r="O62" s="51">
        <f t="shared" si="0"/>
        <v>11</v>
      </c>
    </row>
    <row r="63" spans="1:15" ht="31.5" customHeight="1" thickTop="1" thickBot="1" x14ac:dyDescent="0.3">
      <c r="A63" s="52">
        <v>5</v>
      </c>
      <c r="B63" s="285" t="s">
        <v>55</v>
      </c>
      <c r="C63" s="285"/>
      <c r="D63" s="285"/>
      <c r="E63" s="285"/>
      <c r="F63" s="253"/>
      <c r="G63" s="253"/>
      <c r="H63" s="253"/>
      <c r="I63" s="53" t="s">
        <v>53</v>
      </c>
      <c r="J63" s="54">
        <v>5</v>
      </c>
      <c r="K63" s="54">
        <v>4</v>
      </c>
      <c r="L63" s="55">
        <v>4</v>
      </c>
      <c r="M63" s="35"/>
      <c r="N63" s="35"/>
      <c r="O63" s="51">
        <f t="shared" si="0"/>
        <v>13</v>
      </c>
    </row>
    <row r="64" spans="1:15" ht="40.5" customHeight="1" thickTop="1" thickBot="1" x14ac:dyDescent="0.3">
      <c r="A64" s="52">
        <v>6</v>
      </c>
      <c r="B64" s="285" t="s">
        <v>56</v>
      </c>
      <c r="C64" s="285"/>
      <c r="D64" s="285"/>
      <c r="E64" s="285"/>
      <c r="F64" s="253"/>
      <c r="G64" s="253"/>
      <c r="H64" s="253"/>
      <c r="I64" s="53" t="s">
        <v>57</v>
      </c>
      <c r="J64" s="54">
        <v>4</v>
      </c>
      <c r="K64" s="54">
        <v>3</v>
      </c>
      <c r="L64" s="55">
        <v>3</v>
      </c>
      <c r="M64" s="35"/>
      <c r="N64" s="35"/>
      <c r="O64" s="51">
        <f t="shared" si="0"/>
        <v>10</v>
      </c>
    </row>
    <row r="65" spans="1:15" ht="43.5" customHeight="1" thickTop="1" thickBot="1" x14ac:dyDescent="0.3">
      <c r="A65" s="56">
        <v>7</v>
      </c>
      <c r="B65" s="286" t="s">
        <v>58</v>
      </c>
      <c r="C65" s="286"/>
      <c r="D65" s="286"/>
      <c r="E65" s="286"/>
      <c r="F65" s="255"/>
      <c r="G65" s="255"/>
      <c r="H65" s="255"/>
      <c r="I65" s="57" t="s">
        <v>57</v>
      </c>
      <c r="J65" s="58">
        <v>3</v>
      </c>
      <c r="K65" s="58">
        <v>2</v>
      </c>
      <c r="L65" s="59">
        <v>3</v>
      </c>
      <c r="M65" s="35"/>
      <c r="N65" s="35"/>
      <c r="O65" s="51">
        <f t="shared" si="0"/>
        <v>8</v>
      </c>
    </row>
    <row r="66" spans="1:15" ht="16.5" thickBot="1" x14ac:dyDescent="0.3">
      <c r="A66" s="287" t="s">
        <v>59</v>
      </c>
      <c r="B66" s="288"/>
      <c r="C66" s="288"/>
      <c r="D66" s="288"/>
      <c r="E66" s="288"/>
      <c r="F66" s="288"/>
      <c r="G66" s="288"/>
      <c r="H66" s="288"/>
      <c r="I66" s="289"/>
      <c r="J66" s="60">
        <f>SUM(J59:J65)</f>
        <v>25</v>
      </c>
      <c r="K66" s="61">
        <f>SUM(K59:K65)</f>
        <v>20</v>
      </c>
      <c r="L66" s="62">
        <f>SUM(L59:L65)</f>
        <v>20</v>
      </c>
      <c r="M66" s="63"/>
      <c r="N66" s="35"/>
      <c r="O66" s="64">
        <f>SUM(O59:O65)</f>
        <v>65</v>
      </c>
    </row>
    <row r="67" spans="1:15" ht="19.5" thickTop="1" thickBot="1" x14ac:dyDescent="0.3">
      <c r="A67" s="290" t="s">
        <v>60</v>
      </c>
      <c r="B67" s="291"/>
      <c r="C67" s="291"/>
      <c r="D67" s="291"/>
      <c r="E67" s="291"/>
      <c r="F67" s="291"/>
      <c r="G67" s="291"/>
      <c r="H67" s="291"/>
      <c r="I67" s="291"/>
      <c r="J67" s="292"/>
      <c r="K67" s="292"/>
      <c r="L67" s="293"/>
      <c r="M67" s="6"/>
      <c r="N67" s="65"/>
      <c r="O67" s="66">
        <f>O66/3</f>
        <v>21.666666666666668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34.5" customHeight="1" thickBot="1" x14ac:dyDescent="0.3">
      <c r="A69" s="279" t="s">
        <v>61</v>
      </c>
      <c r="B69" s="280"/>
      <c r="C69" s="280"/>
      <c r="D69" s="280"/>
      <c r="E69" s="280"/>
      <c r="F69" s="280"/>
      <c r="G69" s="280"/>
      <c r="H69" s="281"/>
      <c r="I69" s="67" t="s">
        <v>44</v>
      </c>
      <c r="J69" s="44" t="s">
        <v>45</v>
      </c>
      <c r="K69" s="146" t="s">
        <v>46</v>
      </c>
      <c r="L69" s="45" t="s">
        <v>47</v>
      </c>
      <c r="M69" s="147"/>
      <c r="N69" s="6"/>
      <c r="O69" s="46" t="s">
        <v>48</v>
      </c>
    </row>
    <row r="70" spans="1:15" ht="17.25" thickTop="1" thickBot="1" x14ac:dyDescent="0.3">
      <c r="A70" s="47">
        <v>1</v>
      </c>
      <c r="B70" s="250" t="s">
        <v>62</v>
      </c>
      <c r="C70" s="250"/>
      <c r="D70" s="250"/>
      <c r="E70" s="250"/>
      <c r="F70" s="251"/>
      <c r="G70" s="251"/>
      <c r="H70" s="251"/>
      <c r="I70" s="68" t="s">
        <v>63</v>
      </c>
      <c r="J70" s="69">
        <v>3</v>
      </c>
      <c r="K70" s="69">
        <v>3</v>
      </c>
      <c r="L70" s="70">
        <v>3</v>
      </c>
      <c r="M70" s="71"/>
      <c r="N70" s="35"/>
      <c r="O70" s="51">
        <f>J70+K70+L70</f>
        <v>9</v>
      </c>
    </row>
    <row r="71" spans="1:15" ht="27.75" customHeight="1" thickTop="1" thickBot="1" x14ac:dyDescent="0.3">
      <c r="A71" s="52">
        <v>2</v>
      </c>
      <c r="B71" s="252" t="s">
        <v>64</v>
      </c>
      <c r="C71" s="252"/>
      <c r="D71" s="252"/>
      <c r="E71" s="252"/>
      <c r="F71" s="253"/>
      <c r="G71" s="253"/>
      <c r="H71" s="253"/>
      <c r="I71" s="72" t="s">
        <v>63</v>
      </c>
      <c r="J71" s="73">
        <v>3</v>
      </c>
      <c r="K71" s="73">
        <v>3</v>
      </c>
      <c r="L71" s="74">
        <v>3</v>
      </c>
      <c r="M71" s="71"/>
      <c r="N71" s="35"/>
      <c r="O71" s="51">
        <f>J71+K71+L71</f>
        <v>9</v>
      </c>
    </row>
    <row r="72" spans="1:15" ht="17.25" thickTop="1" thickBot="1" x14ac:dyDescent="0.3">
      <c r="A72" s="56">
        <v>3</v>
      </c>
      <c r="B72" s="254" t="s">
        <v>65</v>
      </c>
      <c r="C72" s="254"/>
      <c r="D72" s="254"/>
      <c r="E72" s="254"/>
      <c r="F72" s="255"/>
      <c r="G72" s="255"/>
      <c r="H72" s="255"/>
      <c r="I72" s="75" t="s">
        <v>63</v>
      </c>
      <c r="J72" s="76">
        <v>2</v>
      </c>
      <c r="K72" s="76">
        <v>2</v>
      </c>
      <c r="L72" s="77">
        <v>3</v>
      </c>
      <c r="M72" s="71"/>
      <c r="N72" s="35"/>
      <c r="O72" s="51">
        <f>J72+K72+L72</f>
        <v>7</v>
      </c>
    </row>
    <row r="73" spans="1:15" ht="16.5" thickTop="1" thickBot="1" x14ac:dyDescent="0.3">
      <c r="A73" s="34"/>
      <c r="B73" s="256" t="s">
        <v>66</v>
      </c>
      <c r="C73" s="257"/>
      <c r="D73" s="257"/>
      <c r="E73" s="257"/>
      <c r="F73" s="257"/>
      <c r="G73" s="257"/>
      <c r="H73" s="257"/>
      <c r="I73" s="258"/>
      <c r="J73" s="78">
        <f>SUM(J70:J72)</f>
        <v>8</v>
      </c>
      <c r="K73" s="78">
        <f>SUM(K70:K72)</f>
        <v>8</v>
      </c>
      <c r="L73" s="79">
        <f>SUM(L70:L72)</f>
        <v>9</v>
      </c>
      <c r="M73" s="71"/>
      <c r="N73" s="35"/>
      <c r="O73" s="80">
        <f>SUM(O70:O72)</f>
        <v>25</v>
      </c>
    </row>
    <row r="74" spans="1:15" ht="19.5" thickTop="1" thickBot="1" x14ac:dyDescent="0.3">
      <c r="A74" s="259" t="s">
        <v>67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1"/>
      <c r="M74" s="71"/>
      <c r="N74" s="35"/>
      <c r="O74" s="66">
        <f>O73/3</f>
        <v>8.3333333333333339</v>
      </c>
    </row>
    <row r="75" spans="1:15" ht="19.5" thickTop="1" thickBot="1" x14ac:dyDescent="0.3">
      <c r="A75" s="262"/>
      <c r="B75" s="263"/>
      <c r="C75" s="263"/>
      <c r="D75" s="263"/>
      <c r="E75" s="263"/>
      <c r="F75" s="263"/>
      <c r="G75" s="263"/>
      <c r="H75" s="263"/>
      <c r="I75" s="263"/>
      <c r="J75" s="263"/>
      <c r="K75" s="264"/>
      <c r="L75" s="264"/>
      <c r="M75" s="71"/>
      <c r="N75" s="35"/>
      <c r="O75" s="148"/>
    </row>
    <row r="76" spans="1:15" ht="32.25" customHeight="1" thickBot="1" x14ac:dyDescent="0.3">
      <c r="A76" s="265" t="s">
        <v>68</v>
      </c>
      <c r="B76" s="266"/>
      <c r="C76" s="266"/>
      <c r="D76" s="266"/>
      <c r="E76" s="266"/>
      <c r="F76" s="266"/>
      <c r="G76" s="266"/>
      <c r="H76" s="267"/>
      <c r="I76" s="81" t="s">
        <v>44</v>
      </c>
      <c r="J76" s="46" t="s">
        <v>45</v>
      </c>
      <c r="K76" s="147"/>
      <c r="L76" s="147"/>
      <c r="M76" s="71"/>
      <c r="N76" s="35"/>
      <c r="O76" s="82" t="s">
        <v>48</v>
      </c>
    </row>
    <row r="77" spans="1:15" ht="41.25" customHeight="1" thickBot="1" x14ac:dyDescent="0.3">
      <c r="A77" s="83">
        <v>1</v>
      </c>
      <c r="B77" s="268" t="s">
        <v>69</v>
      </c>
      <c r="C77" s="268"/>
      <c r="D77" s="268"/>
      <c r="E77" s="268"/>
      <c r="F77" s="269"/>
      <c r="G77" s="270"/>
      <c r="H77" s="271"/>
      <c r="I77" s="84" t="s">
        <v>63</v>
      </c>
      <c r="J77" s="79">
        <v>0</v>
      </c>
      <c r="K77" s="71"/>
      <c r="L77" s="71"/>
      <c r="M77" s="71"/>
      <c r="N77" s="35"/>
      <c r="O77" s="85">
        <f>J77</f>
        <v>0</v>
      </c>
    </row>
    <row r="78" spans="1:15" ht="33.75" customHeight="1" thickBot="1" x14ac:dyDescent="0.3">
      <c r="A78" s="52">
        <v>2</v>
      </c>
      <c r="B78" s="252" t="s">
        <v>70</v>
      </c>
      <c r="C78" s="252"/>
      <c r="D78" s="252"/>
      <c r="E78" s="252"/>
      <c r="F78" s="253"/>
      <c r="G78" s="272"/>
      <c r="H78" s="273"/>
      <c r="I78" s="86" t="s">
        <v>63</v>
      </c>
      <c r="J78" s="87">
        <v>0</v>
      </c>
      <c r="K78" s="71"/>
      <c r="L78" s="71"/>
      <c r="M78" s="71"/>
      <c r="N78" s="35"/>
      <c r="O78" s="85">
        <f>J78</f>
        <v>0</v>
      </c>
    </row>
    <row r="79" spans="1:15" ht="30" customHeight="1" thickBot="1" x14ac:dyDescent="0.3">
      <c r="A79" s="56">
        <v>3</v>
      </c>
      <c r="B79" s="254" t="s">
        <v>71</v>
      </c>
      <c r="C79" s="254"/>
      <c r="D79" s="254"/>
      <c r="E79" s="254"/>
      <c r="F79" s="255"/>
      <c r="G79" s="274"/>
      <c r="H79" s="275"/>
      <c r="I79" s="88" t="s">
        <v>63</v>
      </c>
      <c r="J79" s="89">
        <v>0</v>
      </c>
      <c r="K79" s="71"/>
      <c r="L79" s="71"/>
      <c r="M79" s="71"/>
      <c r="N79" s="35"/>
      <c r="O79" s="85">
        <f>J79</f>
        <v>0</v>
      </c>
    </row>
    <row r="80" spans="1:15" ht="16.5" thickBot="1" x14ac:dyDescent="0.3">
      <c r="A80" s="276" t="s">
        <v>72</v>
      </c>
      <c r="B80" s="277"/>
      <c r="C80" s="277"/>
      <c r="D80" s="277"/>
      <c r="E80" s="277"/>
      <c r="F80" s="277"/>
      <c r="G80" s="277"/>
      <c r="H80" s="277"/>
      <c r="I80" s="278"/>
      <c r="J80" s="19">
        <f>SUM(J77:J79)</f>
        <v>0</v>
      </c>
      <c r="K80" s="63"/>
      <c r="L80" s="63"/>
      <c r="M80" s="63"/>
      <c r="N80" s="35"/>
      <c r="O80" s="30"/>
    </row>
    <row r="81" spans="1:15" ht="19.5" thickTop="1" thickBot="1" x14ac:dyDescent="0.3">
      <c r="A81" s="247" t="s">
        <v>73</v>
      </c>
      <c r="B81" s="248"/>
      <c r="C81" s="248"/>
      <c r="D81" s="248"/>
      <c r="E81" s="248"/>
      <c r="F81" s="248"/>
      <c r="G81" s="248"/>
      <c r="H81" s="248"/>
      <c r="I81" s="248"/>
      <c r="J81" s="248"/>
      <c r="K81" s="248"/>
      <c r="L81" s="249"/>
      <c r="M81" s="63"/>
      <c r="N81" s="35"/>
      <c r="O81" s="66">
        <f>SUM(O77:O79)</f>
        <v>0</v>
      </c>
    </row>
    <row r="82" spans="1:15" x14ac:dyDescent="0.25">
      <c r="A82" s="36"/>
      <c r="B82" s="6"/>
      <c r="C82" s="6"/>
      <c r="D82" s="6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20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21" t="s">
        <v>74</v>
      </c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3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224" t="s">
        <v>75</v>
      </c>
      <c r="B86" s="225"/>
      <c r="C86" s="225"/>
      <c r="D86" s="225"/>
      <c r="E86" s="225"/>
      <c r="F86" s="226"/>
      <c r="G86" s="226"/>
      <c r="H86" s="227"/>
      <c r="I86" s="81" t="s">
        <v>44</v>
      </c>
      <c r="J86" s="147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228" t="s">
        <v>76</v>
      </c>
      <c r="C87" s="229"/>
      <c r="D87" s="229"/>
      <c r="E87" s="229"/>
      <c r="F87" s="230"/>
      <c r="G87" s="230"/>
      <c r="H87" s="231"/>
      <c r="I87" s="91" t="s">
        <v>77</v>
      </c>
      <c r="J87" s="92"/>
      <c r="K87" s="41"/>
      <c r="L87" s="41"/>
      <c r="M87" s="41"/>
      <c r="N87" s="35"/>
      <c r="O87" s="93">
        <v>3.3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232" t="s">
        <v>78</v>
      </c>
      <c r="B89" s="233"/>
      <c r="C89" s="233"/>
      <c r="D89" s="233"/>
      <c r="E89" s="233"/>
      <c r="F89" s="233"/>
      <c r="G89" s="233"/>
      <c r="H89" s="233"/>
      <c r="I89" s="233"/>
      <c r="J89" s="233"/>
      <c r="K89" s="234"/>
      <c r="L89" s="92"/>
      <c r="M89" s="6"/>
      <c r="N89" s="97"/>
      <c r="O89" s="98">
        <f>O87</f>
        <v>3.3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235" t="s">
        <v>79</v>
      </c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7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238" t="s">
        <v>23</v>
      </c>
      <c r="B93" s="239"/>
      <c r="C93" s="239"/>
      <c r="D93" s="239"/>
      <c r="E93" s="239"/>
      <c r="F93" s="239"/>
      <c r="G93" s="239"/>
      <c r="H93" s="239"/>
      <c r="I93" s="239"/>
      <c r="J93" s="239"/>
      <c r="K93" s="240"/>
      <c r="L93" s="99"/>
      <c r="M93" s="99"/>
      <c r="N93" s="100"/>
      <c r="O93" s="101">
        <f>O41</f>
        <v>25.83</v>
      </c>
    </row>
    <row r="94" spans="1:15" ht="18" x14ac:dyDescent="0.25">
      <c r="A94" s="241" t="s">
        <v>80</v>
      </c>
      <c r="B94" s="242"/>
      <c r="C94" s="242"/>
      <c r="D94" s="242"/>
      <c r="E94" s="242"/>
      <c r="F94" s="242"/>
      <c r="G94" s="242"/>
      <c r="H94" s="242"/>
      <c r="I94" s="242"/>
      <c r="J94" s="242"/>
      <c r="K94" s="243"/>
      <c r="L94" s="99"/>
      <c r="M94" s="99"/>
      <c r="N94" s="100"/>
      <c r="O94" s="102">
        <f>O67</f>
        <v>21.666666666666668</v>
      </c>
    </row>
    <row r="95" spans="1:15" ht="18" x14ac:dyDescent="0.25">
      <c r="A95" s="241" t="s">
        <v>81</v>
      </c>
      <c r="B95" s="242"/>
      <c r="C95" s="242"/>
      <c r="D95" s="242"/>
      <c r="E95" s="242"/>
      <c r="F95" s="242"/>
      <c r="G95" s="242"/>
      <c r="H95" s="242"/>
      <c r="I95" s="242"/>
      <c r="J95" s="242"/>
      <c r="K95" s="243"/>
      <c r="L95" s="99"/>
      <c r="M95" s="99"/>
      <c r="N95" s="100"/>
      <c r="O95" s="103">
        <f>O74</f>
        <v>8.3333333333333339</v>
      </c>
    </row>
    <row r="96" spans="1:15" ht="18" x14ac:dyDescent="0.25">
      <c r="A96" s="241" t="s">
        <v>82</v>
      </c>
      <c r="B96" s="242"/>
      <c r="C96" s="242"/>
      <c r="D96" s="242"/>
      <c r="E96" s="242"/>
      <c r="F96" s="242"/>
      <c r="G96" s="242"/>
      <c r="H96" s="242"/>
      <c r="I96" s="242"/>
      <c r="J96" s="242"/>
      <c r="K96" s="243"/>
      <c r="L96" s="99"/>
      <c r="M96" s="99"/>
      <c r="N96" s="100"/>
      <c r="O96" s="104">
        <f>O81</f>
        <v>0</v>
      </c>
    </row>
    <row r="97" spans="1:15" ht="18.75" thickBot="1" x14ac:dyDescent="0.3">
      <c r="A97" s="244" t="s">
        <v>83</v>
      </c>
      <c r="B97" s="245"/>
      <c r="C97" s="245"/>
      <c r="D97" s="245"/>
      <c r="E97" s="245"/>
      <c r="F97" s="245"/>
      <c r="G97" s="245"/>
      <c r="H97" s="245"/>
      <c r="I97" s="245"/>
      <c r="J97" s="245"/>
      <c r="K97" s="246"/>
      <c r="L97" s="99"/>
      <c r="M97" s="99"/>
      <c r="N97" s="100"/>
      <c r="O97" s="104">
        <f>O87</f>
        <v>3.3</v>
      </c>
    </row>
    <row r="98" spans="1:15" ht="24.75" thickTop="1" thickBot="1" x14ac:dyDescent="0.3">
      <c r="A98" s="216" t="s">
        <v>84</v>
      </c>
      <c r="B98" s="217"/>
      <c r="C98" s="217"/>
      <c r="D98" s="217"/>
      <c r="E98" s="217"/>
      <c r="F98" s="217"/>
      <c r="G98" s="217"/>
      <c r="H98" s="217"/>
      <c r="I98" s="217"/>
      <c r="J98" s="217"/>
      <c r="K98" s="218"/>
      <c r="L98" s="105"/>
      <c r="M98" s="106"/>
      <c r="N98" s="107"/>
      <c r="O98" s="108">
        <f>SUM(O93:O97)</f>
        <v>59.13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7" zoomScaleNormal="100" workbookViewId="0">
      <selection activeCell="I87" sqref="I87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41"/>
      <c r="B1" s="342"/>
      <c r="C1" s="342"/>
      <c r="D1" s="342"/>
      <c r="E1" s="343"/>
      <c r="F1" s="350" t="s">
        <v>9</v>
      </c>
      <c r="G1" s="350"/>
      <c r="H1" s="350"/>
      <c r="I1" s="350"/>
      <c r="J1" s="350"/>
      <c r="K1" s="350"/>
      <c r="L1" s="350"/>
      <c r="M1" s="350"/>
      <c r="N1" s="350"/>
      <c r="O1" s="351"/>
    </row>
    <row r="2" spans="1:17" ht="45" customHeight="1" thickBot="1" x14ac:dyDescent="0.3">
      <c r="A2" s="344"/>
      <c r="B2" s="345"/>
      <c r="C2" s="345"/>
      <c r="D2" s="345"/>
      <c r="E2" s="346"/>
      <c r="F2" s="350" t="s">
        <v>10</v>
      </c>
      <c r="G2" s="350"/>
      <c r="H2" s="350"/>
      <c r="I2" s="350"/>
      <c r="J2" s="350"/>
      <c r="K2" s="350"/>
      <c r="L2" s="350"/>
      <c r="M2" s="350"/>
      <c r="N2" s="350"/>
      <c r="O2" s="351"/>
      <c r="Q2" s="128" t="str">
        <f ca="1">MID(CELL("nombrearchivo",'CABEZA MORALES ISRAEL'!E10),FIND("]", CELL("nombrearchivo",'CABEZA MORALES ISRAEL'!E10),1)+1,LEN(CELL("nombrearchivo",'CABEZA MORALES ISRAEL'!E10))-FIND("]",CELL("nombrearchivo",'CABEZA MORALES ISRAEL'!E10),1))</f>
        <v>CABEZA MORALES ISRAEL</v>
      </c>
    </row>
    <row r="3" spans="1:17" ht="19.5" customHeight="1" thickBot="1" x14ac:dyDescent="0.3">
      <c r="A3" s="347"/>
      <c r="B3" s="348"/>
      <c r="C3" s="348"/>
      <c r="D3" s="348"/>
      <c r="E3" s="349"/>
      <c r="F3" s="350" t="s">
        <v>95</v>
      </c>
      <c r="G3" s="350"/>
      <c r="H3" s="350"/>
      <c r="I3" s="350"/>
      <c r="J3" s="350"/>
      <c r="K3" s="350"/>
      <c r="L3" s="350"/>
      <c r="M3" s="350"/>
      <c r="N3" s="350"/>
      <c r="O3" s="351"/>
      <c r="Q3" s="128"/>
    </row>
    <row r="4" spans="1:17" ht="15.75" x14ac:dyDescent="0.25">
      <c r="A4" s="352" t="s">
        <v>11</v>
      </c>
      <c r="B4" s="353"/>
      <c r="C4" s="353"/>
      <c r="D4" s="353"/>
      <c r="E4" s="354" t="str">
        <f>'CHA-P-09-10'!AC$2</f>
        <v>PLANTA</v>
      </c>
      <c r="F4" s="354"/>
      <c r="G4" s="354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321" t="s">
        <v>12</v>
      </c>
      <c r="B5" s="322"/>
      <c r="C5" s="322"/>
      <c r="D5" s="322"/>
      <c r="E5" s="323" t="str">
        <f>'CHA-P-09-10'!A$2</f>
        <v>CHA -P -09-10</v>
      </c>
      <c r="F5" s="323"/>
      <c r="G5" s="323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21" t="s">
        <v>13</v>
      </c>
      <c r="B6" s="322"/>
      <c r="C6" s="322"/>
      <c r="D6" s="322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21" t="s">
        <v>14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3"/>
    </row>
    <row r="9" spans="1:17" ht="15" customHeight="1" x14ac:dyDescent="0.25">
      <c r="A9" s="324" t="s">
        <v>15</v>
      </c>
      <c r="B9" s="325"/>
      <c r="C9" s="328" t="s">
        <v>16</v>
      </c>
      <c r="D9" s="145"/>
      <c r="E9" s="330" t="s">
        <v>17</v>
      </c>
      <c r="F9" s="331"/>
      <c r="G9" s="330" t="s">
        <v>18</v>
      </c>
      <c r="H9" s="331"/>
      <c r="I9" s="333" t="s">
        <v>19</v>
      </c>
      <c r="J9" s="333" t="s">
        <v>20</v>
      </c>
      <c r="K9" s="333" t="s">
        <v>21</v>
      </c>
      <c r="L9" s="335" t="s">
        <v>22</v>
      </c>
      <c r="M9" s="337"/>
      <c r="N9" s="337"/>
      <c r="O9" s="339" t="s">
        <v>23</v>
      </c>
    </row>
    <row r="10" spans="1:17" ht="31.5" customHeight="1" thickBot="1" x14ac:dyDescent="0.3">
      <c r="A10" s="326"/>
      <c r="B10" s="327"/>
      <c r="C10" s="329"/>
      <c r="D10" s="149"/>
      <c r="E10" s="329"/>
      <c r="F10" s="332"/>
      <c r="G10" s="329"/>
      <c r="H10" s="332"/>
      <c r="I10" s="334"/>
      <c r="J10" s="334"/>
      <c r="K10" s="334"/>
      <c r="L10" s="336"/>
      <c r="M10" s="338"/>
      <c r="N10" s="338"/>
      <c r="O10" s="340"/>
    </row>
    <row r="11" spans="1:17" ht="44.25" customHeight="1" thickBot="1" x14ac:dyDescent="0.3">
      <c r="A11" s="294" t="s">
        <v>390</v>
      </c>
      <c r="B11" s="295"/>
      <c r="C11" s="150">
        <f>O15</f>
        <v>4</v>
      </c>
      <c r="D11" s="151"/>
      <c r="E11" s="296">
        <f>O17</f>
        <v>0</v>
      </c>
      <c r="F11" s="297"/>
      <c r="G11" s="296">
        <f>O19</f>
        <v>3</v>
      </c>
      <c r="H11" s="297"/>
      <c r="I11" s="13">
        <f>O21</f>
        <v>0</v>
      </c>
      <c r="J11" s="13">
        <f>O28</f>
        <v>2.37</v>
      </c>
      <c r="K11" s="13">
        <f>O33</f>
        <v>1.51</v>
      </c>
      <c r="L11" s="14">
        <f>O38</f>
        <v>10</v>
      </c>
      <c r="M11" s="15"/>
      <c r="N11" s="15"/>
      <c r="O11" s="16">
        <f>IF( SUM(C11:L11)&lt;=30,SUM(C11:L11),"EXCEDE LOS 30 PUNTOS")</f>
        <v>20.880000000000003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312" t="s">
        <v>24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4"/>
      <c r="O13" s="19" t="s">
        <v>25</v>
      </c>
    </row>
    <row r="14" spans="1:17" ht="24" thickBot="1" x14ac:dyDescent="0.3">
      <c r="A14" s="307" t="s">
        <v>26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9"/>
      <c r="N14" s="6"/>
      <c r="O14" s="18"/>
    </row>
    <row r="15" spans="1:17" ht="31.5" customHeight="1" thickBot="1" x14ac:dyDescent="0.3">
      <c r="A15" s="256" t="s">
        <v>27</v>
      </c>
      <c r="B15" s="258"/>
      <c r="C15" s="20"/>
      <c r="D15" s="301" t="s">
        <v>152</v>
      </c>
      <c r="E15" s="302"/>
      <c r="F15" s="302"/>
      <c r="G15" s="302"/>
      <c r="H15" s="302"/>
      <c r="I15" s="302"/>
      <c r="J15" s="302"/>
      <c r="K15" s="302"/>
      <c r="L15" s="302"/>
      <c r="M15" s="303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310" t="s">
        <v>28</v>
      </c>
      <c r="B17" s="311"/>
      <c r="C17" s="6"/>
      <c r="D17" s="26"/>
      <c r="E17" s="315"/>
      <c r="F17" s="316"/>
      <c r="G17" s="316"/>
      <c r="H17" s="316"/>
      <c r="I17" s="316"/>
      <c r="J17" s="316"/>
      <c r="K17" s="316"/>
      <c r="L17" s="316"/>
      <c r="M17" s="317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310" t="s">
        <v>29</v>
      </c>
      <c r="B19" s="311"/>
      <c r="C19" s="20"/>
      <c r="D19" s="144"/>
      <c r="E19" s="316" t="s">
        <v>153</v>
      </c>
      <c r="F19" s="316"/>
      <c r="G19" s="316"/>
      <c r="H19" s="316"/>
      <c r="I19" s="316"/>
      <c r="J19" s="316"/>
      <c r="K19" s="316"/>
      <c r="L19" s="316"/>
      <c r="M19" s="317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310" t="s">
        <v>30</v>
      </c>
      <c r="B21" s="311"/>
      <c r="C21" s="20"/>
      <c r="D21" s="318"/>
      <c r="E21" s="319"/>
      <c r="F21" s="319"/>
      <c r="G21" s="319"/>
      <c r="H21" s="319"/>
      <c r="I21" s="319"/>
      <c r="J21" s="319"/>
      <c r="K21" s="319"/>
      <c r="L21" s="319"/>
      <c r="M21" s="320"/>
      <c r="N21" s="21"/>
      <c r="O21" s="22">
        <v>0</v>
      </c>
    </row>
    <row r="22" spans="1:18" ht="16.5" thickBot="1" x14ac:dyDescent="0.3">
      <c r="A22" s="27"/>
      <c r="B22" s="28"/>
      <c r="C22" s="14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43"/>
      <c r="O22" s="30"/>
    </row>
    <row r="23" spans="1:18" ht="19.5" thickTop="1" thickBot="1" x14ac:dyDescent="0.3">
      <c r="A23" s="304" t="s">
        <v>31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6"/>
      <c r="N23" s="6"/>
      <c r="O23" s="127">
        <f>IF( SUM(O15:O21)&lt;=10,SUM(O15:O21),"EXCEDE LOS 10 PUNTOS VALIDOS")</f>
        <v>7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307" t="s">
        <v>32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9"/>
      <c r="N25" s="6"/>
      <c r="O25" s="30"/>
    </row>
    <row r="26" spans="1:18" ht="105" customHeight="1" thickBot="1" x14ac:dyDescent="0.3">
      <c r="A26" s="256" t="s">
        <v>33</v>
      </c>
      <c r="B26" s="258"/>
      <c r="C26" s="20"/>
      <c r="D26" s="301" t="s">
        <v>391</v>
      </c>
      <c r="E26" s="302"/>
      <c r="F26" s="302"/>
      <c r="G26" s="302"/>
      <c r="H26" s="302"/>
      <c r="I26" s="302"/>
      <c r="J26" s="302"/>
      <c r="K26" s="302"/>
      <c r="L26" s="302"/>
      <c r="M26" s="303"/>
      <c r="N26" s="21"/>
      <c r="O26" s="22">
        <v>2.37</v>
      </c>
      <c r="Q26" s="33"/>
      <c r="R26" s="33"/>
    </row>
    <row r="27" spans="1:18" ht="16.5" thickBot="1" x14ac:dyDescent="0.3">
      <c r="A27" s="27"/>
      <c r="B27" s="28"/>
      <c r="C27" s="14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43"/>
      <c r="O27" s="30"/>
    </row>
    <row r="28" spans="1:18" ht="19.5" thickTop="1" thickBot="1" x14ac:dyDescent="0.3">
      <c r="A28" s="304" t="s">
        <v>34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6"/>
      <c r="N28" s="143"/>
      <c r="O28" s="127">
        <f>IF(O26&lt;=5,O26,"EXCEDE LOS 5 PUNTOS PERMITIDOS")</f>
        <v>2.37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307" t="s">
        <v>35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9"/>
      <c r="N30" s="35"/>
      <c r="O30" s="30"/>
    </row>
    <row r="31" spans="1:18" ht="104.25" customHeight="1" thickBot="1" x14ac:dyDescent="0.3">
      <c r="A31" s="256" t="s">
        <v>36</v>
      </c>
      <c r="B31" s="258"/>
      <c r="C31" s="20"/>
      <c r="D31" s="301" t="s">
        <v>392</v>
      </c>
      <c r="E31" s="302"/>
      <c r="F31" s="302"/>
      <c r="G31" s="302"/>
      <c r="H31" s="302"/>
      <c r="I31" s="302"/>
      <c r="J31" s="302"/>
      <c r="K31" s="302"/>
      <c r="L31" s="302"/>
      <c r="M31" s="303"/>
      <c r="N31" s="21"/>
      <c r="O31" s="22">
        <v>1.51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304" t="s">
        <v>37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6"/>
      <c r="N33" s="143"/>
      <c r="O33" s="127">
        <f>IF(O31&lt;=5,O31,"EXCEDE LOS 5 PUNTOS PERMITIDOS")</f>
        <v>1.51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307" t="s">
        <v>38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9"/>
      <c r="N35" s="6"/>
      <c r="O35" s="30"/>
    </row>
    <row r="36" spans="1:15" ht="105" customHeight="1" thickBot="1" x14ac:dyDescent="0.3">
      <c r="A36" s="310" t="s">
        <v>39</v>
      </c>
      <c r="B36" s="311"/>
      <c r="C36" s="20"/>
      <c r="D36" s="301" t="s">
        <v>393</v>
      </c>
      <c r="E36" s="302"/>
      <c r="F36" s="302"/>
      <c r="G36" s="302"/>
      <c r="H36" s="302"/>
      <c r="I36" s="302"/>
      <c r="J36" s="302"/>
      <c r="K36" s="302"/>
      <c r="L36" s="302"/>
      <c r="M36" s="303"/>
      <c r="N36" s="21"/>
      <c r="O36" s="22">
        <v>10</v>
      </c>
    </row>
    <row r="37" spans="1:15" ht="16.5" thickBot="1" x14ac:dyDescent="0.3">
      <c r="A37" s="27"/>
      <c r="B37" s="28"/>
      <c r="C37" s="14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43"/>
      <c r="O37" s="30"/>
    </row>
    <row r="38" spans="1:15" ht="19.5" thickTop="1" thickBot="1" x14ac:dyDescent="0.3">
      <c r="A38" s="304" t="s">
        <v>40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6"/>
      <c r="N38" s="143"/>
      <c r="O38" s="127">
        <f>IF(O36&lt;=10,O36,"EXCEDE LOS 10 PUNTOS PERMITIDOS")</f>
        <v>10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98" t="s">
        <v>23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300"/>
      <c r="N41" s="38"/>
      <c r="O41" s="39">
        <f>IF((O23+O28+O33+O38)&lt;=30,(O23+O28+O33+O38),"ERROR EXCEDE LOS 30 PUNTOS")</f>
        <v>20.880000000000003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21" t="s">
        <v>42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3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37.5" customHeight="1" thickBot="1" x14ac:dyDescent="0.3">
      <c r="A58" s="279" t="s">
        <v>43</v>
      </c>
      <c r="B58" s="280"/>
      <c r="C58" s="280"/>
      <c r="D58" s="280"/>
      <c r="E58" s="280"/>
      <c r="F58" s="282"/>
      <c r="G58" s="282"/>
      <c r="H58" s="283"/>
      <c r="I58" s="43" t="s">
        <v>44</v>
      </c>
      <c r="J58" s="44" t="s">
        <v>45</v>
      </c>
      <c r="K58" s="146" t="s">
        <v>46</v>
      </c>
      <c r="L58" s="45" t="s">
        <v>47</v>
      </c>
      <c r="M58" s="147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84" t="s">
        <v>49</v>
      </c>
      <c r="C59" s="284"/>
      <c r="D59" s="284"/>
      <c r="E59" s="284"/>
      <c r="F59" s="251"/>
      <c r="G59" s="251"/>
      <c r="H59" s="251"/>
      <c r="I59" s="48" t="s">
        <v>50</v>
      </c>
      <c r="J59" s="49">
        <v>2</v>
      </c>
      <c r="K59" s="49">
        <v>1</v>
      </c>
      <c r="L59" s="50">
        <v>1</v>
      </c>
      <c r="M59" s="35"/>
      <c r="N59" s="35"/>
      <c r="O59" s="51">
        <f>J59+K59+L59</f>
        <v>4</v>
      </c>
    </row>
    <row r="60" spans="1:15" ht="16.5" thickTop="1" thickBot="1" x14ac:dyDescent="0.3">
      <c r="A60" s="52">
        <v>2</v>
      </c>
      <c r="B60" s="252" t="s">
        <v>51</v>
      </c>
      <c r="C60" s="285"/>
      <c r="D60" s="285"/>
      <c r="E60" s="285"/>
      <c r="F60" s="253"/>
      <c r="G60" s="253"/>
      <c r="H60" s="253"/>
      <c r="I60" s="53" t="s">
        <v>50</v>
      </c>
      <c r="J60" s="54">
        <v>2</v>
      </c>
      <c r="K60" s="54">
        <v>1</v>
      </c>
      <c r="L60" s="55">
        <v>1</v>
      </c>
      <c r="M60" s="35"/>
      <c r="N60" s="35"/>
      <c r="O60" s="51">
        <f t="shared" ref="O60:O65" si="0">J60+K60+L60</f>
        <v>4</v>
      </c>
    </row>
    <row r="61" spans="1:15" ht="45" customHeight="1" thickTop="1" thickBot="1" x14ac:dyDescent="0.3">
      <c r="A61" s="52">
        <v>3</v>
      </c>
      <c r="B61" s="285" t="s">
        <v>52</v>
      </c>
      <c r="C61" s="285"/>
      <c r="D61" s="285"/>
      <c r="E61" s="285"/>
      <c r="F61" s="253"/>
      <c r="G61" s="253"/>
      <c r="H61" s="253"/>
      <c r="I61" s="53" t="s">
        <v>53</v>
      </c>
      <c r="J61" s="54">
        <v>5</v>
      </c>
      <c r="K61" s="54">
        <v>2</v>
      </c>
      <c r="L61" s="55">
        <v>4</v>
      </c>
      <c r="M61" s="35"/>
      <c r="N61" s="35"/>
      <c r="O61" s="51">
        <f t="shared" si="0"/>
        <v>11</v>
      </c>
    </row>
    <row r="62" spans="1:15" ht="42" customHeight="1" thickTop="1" thickBot="1" x14ac:dyDescent="0.3">
      <c r="A62" s="52">
        <v>4</v>
      </c>
      <c r="B62" s="285" t="s">
        <v>54</v>
      </c>
      <c r="C62" s="285"/>
      <c r="D62" s="285"/>
      <c r="E62" s="285"/>
      <c r="F62" s="253"/>
      <c r="G62" s="253"/>
      <c r="H62" s="253"/>
      <c r="I62" s="53" t="s">
        <v>53</v>
      </c>
      <c r="J62" s="54">
        <v>4</v>
      </c>
      <c r="K62" s="54">
        <v>2</v>
      </c>
      <c r="L62" s="55">
        <v>4</v>
      </c>
      <c r="M62" s="35"/>
      <c r="N62" s="35"/>
      <c r="O62" s="51">
        <f t="shared" si="0"/>
        <v>10</v>
      </c>
    </row>
    <row r="63" spans="1:15" ht="30" customHeight="1" thickTop="1" thickBot="1" x14ac:dyDescent="0.3">
      <c r="A63" s="52">
        <v>5</v>
      </c>
      <c r="B63" s="285" t="s">
        <v>55</v>
      </c>
      <c r="C63" s="285"/>
      <c r="D63" s="285"/>
      <c r="E63" s="285"/>
      <c r="F63" s="253"/>
      <c r="G63" s="253"/>
      <c r="H63" s="253"/>
      <c r="I63" s="53" t="s">
        <v>53</v>
      </c>
      <c r="J63" s="54">
        <v>5</v>
      </c>
      <c r="K63" s="54">
        <v>3</v>
      </c>
      <c r="L63" s="55">
        <v>4</v>
      </c>
      <c r="M63" s="35"/>
      <c r="N63" s="35"/>
      <c r="O63" s="51">
        <f t="shared" si="0"/>
        <v>12</v>
      </c>
    </row>
    <row r="64" spans="1:15" ht="39.75" customHeight="1" thickTop="1" thickBot="1" x14ac:dyDescent="0.3">
      <c r="A64" s="52">
        <v>6</v>
      </c>
      <c r="B64" s="285" t="s">
        <v>56</v>
      </c>
      <c r="C64" s="285"/>
      <c r="D64" s="285"/>
      <c r="E64" s="285"/>
      <c r="F64" s="253"/>
      <c r="G64" s="253"/>
      <c r="H64" s="253"/>
      <c r="I64" s="53" t="s">
        <v>57</v>
      </c>
      <c r="J64" s="54">
        <v>5</v>
      </c>
      <c r="K64" s="54">
        <v>2</v>
      </c>
      <c r="L64" s="55">
        <v>3</v>
      </c>
      <c r="M64" s="35"/>
      <c r="N64" s="35"/>
      <c r="O64" s="51">
        <f t="shared" si="0"/>
        <v>10</v>
      </c>
    </row>
    <row r="65" spans="1:15" ht="41.25" customHeight="1" thickTop="1" thickBot="1" x14ac:dyDescent="0.3">
      <c r="A65" s="56">
        <v>7</v>
      </c>
      <c r="B65" s="286" t="s">
        <v>58</v>
      </c>
      <c r="C65" s="286"/>
      <c r="D65" s="286"/>
      <c r="E65" s="286"/>
      <c r="F65" s="255"/>
      <c r="G65" s="255"/>
      <c r="H65" s="255"/>
      <c r="I65" s="57" t="s">
        <v>57</v>
      </c>
      <c r="J65" s="58">
        <v>4</v>
      </c>
      <c r="K65" s="58">
        <v>1</v>
      </c>
      <c r="L65" s="59">
        <v>3</v>
      </c>
      <c r="M65" s="35"/>
      <c r="N65" s="35"/>
      <c r="O65" s="51">
        <f t="shared" si="0"/>
        <v>8</v>
      </c>
    </row>
    <row r="66" spans="1:15" ht="16.5" thickBot="1" x14ac:dyDescent="0.3">
      <c r="A66" s="287" t="s">
        <v>59</v>
      </c>
      <c r="B66" s="288"/>
      <c r="C66" s="288"/>
      <c r="D66" s="288"/>
      <c r="E66" s="288"/>
      <c r="F66" s="288"/>
      <c r="G66" s="288"/>
      <c r="H66" s="288"/>
      <c r="I66" s="289"/>
      <c r="J66" s="60">
        <f>SUM(J59:J65)</f>
        <v>27</v>
      </c>
      <c r="K66" s="61">
        <f>SUM(K59:K65)</f>
        <v>12</v>
      </c>
      <c r="L66" s="62">
        <f>SUM(L59:L65)</f>
        <v>20</v>
      </c>
      <c r="M66" s="63"/>
      <c r="N66" s="35"/>
      <c r="O66" s="64">
        <f>SUM(O59:O65)</f>
        <v>59</v>
      </c>
    </row>
    <row r="67" spans="1:15" ht="19.5" thickTop="1" thickBot="1" x14ac:dyDescent="0.3">
      <c r="A67" s="290" t="s">
        <v>60</v>
      </c>
      <c r="B67" s="291"/>
      <c r="C67" s="291"/>
      <c r="D67" s="291"/>
      <c r="E67" s="291"/>
      <c r="F67" s="291"/>
      <c r="G67" s="291"/>
      <c r="H67" s="291"/>
      <c r="I67" s="291"/>
      <c r="J67" s="292"/>
      <c r="K67" s="292"/>
      <c r="L67" s="293"/>
      <c r="M67" s="6"/>
      <c r="N67" s="65"/>
      <c r="O67" s="66">
        <f>O66/3</f>
        <v>19.666666666666668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36" customHeight="1" thickBot="1" x14ac:dyDescent="0.3">
      <c r="A69" s="279" t="s">
        <v>61</v>
      </c>
      <c r="B69" s="280"/>
      <c r="C69" s="280"/>
      <c r="D69" s="280"/>
      <c r="E69" s="280"/>
      <c r="F69" s="280"/>
      <c r="G69" s="280"/>
      <c r="H69" s="281"/>
      <c r="I69" s="67" t="s">
        <v>44</v>
      </c>
      <c r="J69" s="44" t="s">
        <v>45</v>
      </c>
      <c r="K69" s="146" t="s">
        <v>46</v>
      </c>
      <c r="L69" s="45" t="s">
        <v>47</v>
      </c>
      <c r="M69" s="147"/>
      <c r="N69" s="6"/>
      <c r="O69" s="46" t="s">
        <v>48</v>
      </c>
    </row>
    <row r="70" spans="1:15" ht="17.25" thickTop="1" thickBot="1" x14ac:dyDescent="0.3">
      <c r="A70" s="47">
        <v>1</v>
      </c>
      <c r="B70" s="250" t="s">
        <v>62</v>
      </c>
      <c r="C70" s="250"/>
      <c r="D70" s="250"/>
      <c r="E70" s="250"/>
      <c r="F70" s="251"/>
      <c r="G70" s="251"/>
      <c r="H70" s="251"/>
      <c r="I70" s="68" t="s">
        <v>63</v>
      </c>
      <c r="J70" s="69">
        <v>4</v>
      </c>
      <c r="K70" s="69">
        <v>4</v>
      </c>
      <c r="L70" s="70">
        <v>3</v>
      </c>
      <c r="M70" s="71"/>
      <c r="N70" s="35"/>
      <c r="O70" s="51">
        <f>J70+K70+L70</f>
        <v>11</v>
      </c>
    </row>
    <row r="71" spans="1:15" ht="33" customHeight="1" thickTop="1" thickBot="1" x14ac:dyDescent="0.3">
      <c r="A71" s="52">
        <v>2</v>
      </c>
      <c r="B71" s="252" t="s">
        <v>64</v>
      </c>
      <c r="C71" s="252"/>
      <c r="D71" s="252"/>
      <c r="E71" s="252"/>
      <c r="F71" s="253"/>
      <c r="G71" s="253"/>
      <c r="H71" s="253"/>
      <c r="I71" s="72" t="s">
        <v>63</v>
      </c>
      <c r="J71" s="73">
        <v>5</v>
      </c>
      <c r="K71" s="73">
        <v>2</v>
      </c>
      <c r="L71" s="74">
        <v>3</v>
      </c>
      <c r="M71" s="71"/>
      <c r="N71" s="35"/>
      <c r="O71" s="51">
        <f>J71+K71+L71</f>
        <v>10</v>
      </c>
    </row>
    <row r="72" spans="1:15" ht="17.25" thickTop="1" thickBot="1" x14ac:dyDescent="0.3">
      <c r="A72" s="56">
        <v>3</v>
      </c>
      <c r="B72" s="254" t="s">
        <v>65</v>
      </c>
      <c r="C72" s="254"/>
      <c r="D72" s="254"/>
      <c r="E72" s="254"/>
      <c r="F72" s="255"/>
      <c r="G72" s="255"/>
      <c r="H72" s="255"/>
      <c r="I72" s="75" t="s">
        <v>63</v>
      </c>
      <c r="J72" s="76">
        <v>4</v>
      </c>
      <c r="K72" s="76">
        <v>2</v>
      </c>
      <c r="L72" s="77">
        <v>3</v>
      </c>
      <c r="M72" s="71"/>
      <c r="N72" s="35"/>
      <c r="O72" s="51">
        <f>J72+K72+L72</f>
        <v>9</v>
      </c>
    </row>
    <row r="73" spans="1:15" ht="16.5" thickTop="1" thickBot="1" x14ac:dyDescent="0.3">
      <c r="A73" s="34"/>
      <c r="B73" s="256" t="s">
        <v>66</v>
      </c>
      <c r="C73" s="257"/>
      <c r="D73" s="257"/>
      <c r="E73" s="257"/>
      <c r="F73" s="257"/>
      <c r="G73" s="257"/>
      <c r="H73" s="257"/>
      <c r="I73" s="258"/>
      <c r="J73" s="78">
        <f>SUM(J70:J72)</f>
        <v>13</v>
      </c>
      <c r="K73" s="78">
        <f>SUM(K70:K72)</f>
        <v>8</v>
      </c>
      <c r="L73" s="79">
        <f>SUM(L70:L72)</f>
        <v>9</v>
      </c>
      <c r="M73" s="71"/>
      <c r="N73" s="35"/>
      <c r="O73" s="80">
        <f>SUM(O70:O72)</f>
        <v>30</v>
      </c>
    </row>
    <row r="74" spans="1:15" ht="19.5" thickTop="1" thickBot="1" x14ac:dyDescent="0.3">
      <c r="A74" s="259" t="s">
        <v>67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1"/>
      <c r="M74" s="71"/>
      <c r="N74" s="35"/>
      <c r="O74" s="66">
        <f>O73/3</f>
        <v>10</v>
      </c>
    </row>
    <row r="75" spans="1:15" ht="19.5" thickTop="1" thickBot="1" x14ac:dyDescent="0.3">
      <c r="A75" s="262"/>
      <c r="B75" s="263"/>
      <c r="C75" s="263"/>
      <c r="D75" s="263"/>
      <c r="E75" s="263"/>
      <c r="F75" s="263"/>
      <c r="G75" s="263"/>
      <c r="H75" s="263"/>
      <c r="I75" s="263"/>
      <c r="J75" s="263"/>
      <c r="K75" s="264"/>
      <c r="L75" s="264"/>
      <c r="M75" s="71"/>
      <c r="N75" s="35"/>
      <c r="O75" s="148"/>
    </row>
    <row r="76" spans="1:15" ht="39.75" customHeight="1" thickBot="1" x14ac:dyDescent="0.3">
      <c r="A76" s="265" t="s">
        <v>68</v>
      </c>
      <c r="B76" s="266"/>
      <c r="C76" s="266"/>
      <c r="D76" s="266"/>
      <c r="E76" s="266"/>
      <c r="F76" s="266"/>
      <c r="G76" s="266"/>
      <c r="H76" s="267"/>
      <c r="I76" s="81" t="s">
        <v>44</v>
      </c>
      <c r="J76" s="46" t="s">
        <v>45</v>
      </c>
      <c r="K76" s="147"/>
      <c r="L76" s="147"/>
      <c r="M76" s="71"/>
      <c r="N76" s="35"/>
      <c r="O76" s="82" t="s">
        <v>48</v>
      </c>
    </row>
    <row r="77" spans="1:15" ht="45" customHeight="1" thickBot="1" x14ac:dyDescent="0.3">
      <c r="A77" s="83">
        <v>1</v>
      </c>
      <c r="B77" s="268" t="s">
        <v>69</v>
      </c>
      <c r="C77" s="268"/>
      <c r="D77" s="268"/>
      <c r="E77" s="268"/>
      <c r="F77" s="269"/>
      <c r="G77" s="270"/>
      <c r="H77" s="271"/>
      <c r="I77" s="84" t="s">
        <v>63</v>
      </c>
      <c r="J77" s="79">
        <v>5</v>
      </c>
      <c r="K77" s="71"/>
      <c r="L77" s="71"/>
      <c r="M77" s="71"/>
      <c r="N77" s="35"/>
      <c r="O77" s="85">
        <f>J77</f>
        <v>5</v>
      </c>
    </row>
    <row r="78" spans="1:15" ht="33.75" customHeight="1" thickBot="1" x14ac:dyDescent="0.3">
      <c r="A78" s="52">
        <v>2</v>
      </c>
      <c r="B78" s="252" t="s">
        <v>70</v>
      </c>
      <c r="C78" s="252"/>
      <c r="D78" s="252"/>
      <c r="E78" s="252"/>
      <c r="F78" s="253"/>
      <c r="G78" s="272"/>
      <c r="H78" s="273"/>
      <c r="I78" s="86" t="s">
        <v>63</v>
      </c>
      <c r="J78" s="87">
        <v>5</v>
      </c>
      <c r="K78" s="71"/>
      <c r="L78" s="71"/>
      <c r="M78" s="71"/>
      <c r="N78" s="35"/>
      <c r="O78" s="85">
        <f>J78</f>
        <v>5</v>
      </c>
    </row>
    <row r="79" spans="1:15" ht="25.5" customHeight="1" thickBot="1" x14ac:dyDescent="0.3">
      <c r="A79" s="56">
        <v>3</v>
      </c>
      <c r="B79" s="254" t="s">
        <v>71</v>
      </c>
      <c r="C79" s="254"/>
      <c r="D79" s="254"/>
      <c r="E79" s="254"/>
      <c r="F79" s="255"/>
      <c r="G79" s="274"/>
      <c r="H79" s="275"/>
      <c r="I79" s="88" t="s">
        <v>63</v>
      </c>
      <c r="J79" s="89">
        <v>5</v>
      </c>
      <c r="K79" s="71"/>
      <c r="L79" s="71"/>
      <c r="M79" s="71"/>
      <c r="N79" s="35"/>
      <c r="O79" s="85">
        <f>J79</f>
        <v>5</v>
      </c>
    </row>
    <row r="80" spans="1:15" ht="16.5" thickBot="1" x14ac:dyDescent="0.3">
      <c r="A80" s="276" t="s">
        <v>72</v>
      </c>
      <c r="B80" s="277"/>
      <c r="C80" s="277"/>
      <c r="D80" s="277"/>
      <c r="E80" s="277"/>
      <c r="F80" s="277"/>
      <c r="G80" s="277"/>
      <c r="H80" s="277"/>
      <c r="I80" s="278"/>
      <c r="J80" s="19">
        <f>SUM(J77:J79)</f>
        <v>15</v>
      </c>
      <c r="K80" s="63"/>
      <c r="L80" s="63"/>
      <c r="M80" s="63"/>
      <c r="N80" s="35"/>
      <c r="O80" s="30"/>
    </row>
    <row r="81" spans="1:15" ht="19.5" thickTop="1" thickBot="1" x14ac:dyDescent="0.3">
      <c r="A81" s="247" t="s">
        <v>73</v>
      </c>
      <c r="B81" s="248"/>
      <c r="C81" s="248"/>
      <c r="D81" s="248"/>
      <c r="E81" s="248"/>
      <c r="F81" s="248"/>
      <c r="G81" s="248"/>
      <c r="H81" s="248"/>
      <c r="I81" s="248"/>
      <c r="J81" s="248"/>
      <c r="K81" s="248"/>
      <c r="L81" s="249"/>
      <c r="M81" s="63"/>
      <c r="N81" s="35"/>
      <c r="O81" s="66">
        <f>SUM(O77:O79)</f>
        <v>15</v>
      </c>
    </row>
    <row r="82" spans="1:15" x14ac:dyDescent="0.25">
      <c r="A82" s="36"/>
      <c r="B82" s="6"/>
      <c r="C82" s="6"/>
      <c r="D82" s="6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20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21" t="s">
        <v>74</v>
      </c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3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224" t="s">
        <v>75</v>
      </c>
      <c r="B86" s="225"/>
      <c r="C86" s="225"/>
      <c r="D86" s="225"/>
      <c r="E86" s="225"/>
      <c r="F86" s="226"/>
      <c r="G86" s="226"/>
      <c r="H86" s="227"/>
      <c r="I86" s="81" t="s">
        <v>44</v>
      </c>
      <c r="J86" s="147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228" t="s">
        <v>76</v>
      </c>
      <c r="C87" s="229"/>
      <c r="D87" s="229"/>
      <c r="E87" s="229"/>
      <c r="F87" s="230"/>
      <c r="G87" s="230"/>
      <c r="H87" s="231"/>
      <c r="I87" s="91" t="s">
        <v>77</v>
      </c>
      <c r="J87" s="92"/>
      <c r="K87" s="41"/>
      <c r="L87" s="41"/>
      <c r="M87" s="41"/>
      <c r="N87" s="35"/>
      <c r="O87" s="93">
        <v>3.1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232" t="s">
        <v>78</v>
      </c>
      <c r="B89" s="233"/>
      <c r="C89" s="233"/>
      <c r="D89" s="233"/>
      <c r="E89" s="233"/>
      <c r="F89" s="233"/>
      <c r="G89" s="233"/>
      <c r="H89" s="233"/>
      <c r="I89" s="233"/>
      <c r="J89" s="233"/>
      <c r="K89" s="234"/>
      <c r="L89" s="92"/>
      <c r="M89" s="6"/>
      <c r="N89" s="97"/>
      <c r="O89" s="98">
        <f>O87</f>
        <v>3.1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235" t="s">
        <v>79</v>
      </c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7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238" t="s">
        <v>23</v>
      </c>
      <c r="B93" s="239"/>
      <c r="C93" s="239"/>
      <c r="D93" s="239"/>
      <c r="E93" s="239"/>
      <c r="F93" s="239"/>
      <c r="G93" s="239"/>
      <c r="H93" s="239"/>
      <c r="I93" s="239"/>
      <c r="J93" s="239"/>
      <c r="K93" s="240"/>
      <c r="L93" s="99"/>
      <c r="M93" s="99"/>
      <c r="N93" s="100"/>
      <c r="O93" s="101">
        <f>O41</f>
        <v>20.880000000000003</v>
      </c>
    </row>
    <row r="94" spans="1:15" ht="18" x14ac:dyDescent="0.25">
      <c r="A94" s="241" t="s">
        <v>80</v>
      </c>
      <c r="B94" s="242"/>
      <c r="C94" s="242"/>
      <c r="D94" s="242"/>
      <c r="E94" s="242"/>
      <c r="F94" s="242"/>
      <c r="G94" s="242"/>
      <c r="H94" s="242"/>
      <c r="I94" s="242"/>
      <c r="J94" s="242"/>
      <c r="K94" s="243"/>
      <c r="L94" s="99"/>
      <c r="M94" s="99"/>
      <c r="N94" s="100"/>
      <c r="O94" s="102">
        <f>O67</f>
        <v>19.666666666666668</v>
      </c>
    </row>
    <row r="95" spans="1:15" ht="18" x14ac:dyDescent="0.25">
      <c r="A95" s="241" t="s">
        <v>81</v>
      </c>
      <c r="B95" s="242"/>
      <c r="C95" s="242"/>
      <c r="D95" s="242"/>
      <c r="E95" s="242"/>
      <c r="F95" s="242"/>
      <c r="G95" s="242"/>
      <c r="H95" s="242"/>
      <c r="I95" s="242"/>
      <c r="J95" s="242"/>
      <c r="K95" s="243"/>
      <c r="L95" s="99"/>
      <c r="M95" s="99"/>
      <c r="N95" s="100"/>
      <c r="O95" s="103">
        <f>O74</f>
        <v>10</v>
      </c>
    </row>
    <row r="96" spans="1:15" ht="18" x14ac:dyDescent="0.25">
      <c r="A96" s="241" t="s">
        <v>82</v>
      </c>
      <c r="B96" s="242"/>
      <c r="C96" s="242"/>
      <c r="D96" s="242"/>
      <c r="E96" s="242"/>
      <c r="F96" s="242"/>
      <c r="G96" s="242"/>
      <c r="H96" s="242"/>
      <c r="I96" s="242"/>
      <c r="J96" s="242"/>
      <c r="K96" s="243"/>
      <c r="L96" s="99"/>
      <c r="M96" s="99"/>
      <c r="N96" s="100"/>
      <c r="O96" s="104">
        <f>O81</f>
        <v>15</v>
      </c>
    </row>
    <row r="97" spans="1:15" ht="18.75" thickBot="1" x14ac:dyDescent="0.3">
      <c r="A97" s="244" t="s">
        <v>83</v>
      </c>
      <c r="B97" s="245"/>
      <c r="C97" s="245"/>
      <c r="D97" s="245"/>
      <c r="E97" s="245"/>
      <c r="F97" s="245"/>
      <c r="G97" s="245"/>
      <c r="H97" s="245"/>
      <c r="I97" s="245"/>
      <c r="J97" s="245"/>
      <c r="K97" s="246"/>
      <c r="L97" s="99"/>
      <c r="M97" s="99"/>
      <c r="N97" s="100"/>
      <c r="O97" s="104">
        <f>O87</f>
        <v>3.1</v>
      </c>
    </row>
    <row r="98" spans="1:15" ht="24.75" thickTop="1" thickBot="1" x14ac:dyDescent="0.3">
      <c r="A98" s="216" t="s">
        <v>84</v>
      </c>
      <c r="B98" s="217"/>
      <c r="C98" s="217"/>
      <c r="D98" s="217"/>
      <c r="E98" s="217"/>
      <c r="F98" s="217"/>
      <c r="G98" s="217"/>
      <c r="H98" s="217"/>
      <c r="I98" s="217"/>
      <c r="J98" s="217"/>
      <c r="K98" s="218"/>
      <c r="L98" s="105"/>
      <c r="M98" s="106"/>
      <c r="N98" s="107"/>
      <c r="O98" s="108">
        <f>SUM(O93:O97)</f>
        <v>68.646666666666661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J77" sqref="J77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41"/>
      <c r="B1" s="342"/>
      <c r="C1" s="342"/>
      <c r="D1" s="342"/>
      <c r="E1" s="343"/>
      <c r="F1" s="350" t="s">
        <v>9</v>
      </c>
      <c r="G1" s="350"/>
      <c r="H1" s="350"/>
      <c r="I1" s="350"/>
      <c r="J1" s="350"/>
      <c r="K1" s="350"/>
      <c r="L1" s="350"/>
      <c r="M1" s="350"/>
      <c r="N1" s="350"/>
      <c r="O1" s="351"/>
    </row>
    <row r="2" spans="1:17" ht="45" customHeight="1" thickBot="1" x14ac:dyDescent="0.3">
      <c r="A2" s="344"/>
      <c r="B2" s="345"/>
      <c r="C2" s="345"/>
      <c r="D2" s="345"/>
      <c r="E2" s="346"/>
      <c r="F2" s="350" t="s">
        <v>10</v>
      </c>
      <c r="G2" s="350"/>
      <c r="H2" s="350"/>
      <c r="I2" s="350"/>
      <c r="J2" s="350"/>
      <c r="K2" s="350"/>
      <c r="L2" s="350"/>
      <c r="M2" s="350"/>
      <c r="N2" s="350"/>
      <c r="O2" s="351"/>
      <c r="Q2" s="128" t="str">
        <f ca="1">MID(CELL("nombrearchivo",'GONZALEZ JARAMILLO JOSE MANUEL'!E10),FIND("]", CELL("nombrearchivo",'GONZALEZ JARAMILLO JOSE MANUEL'!E10),1)+1,LEN(CELL("nombrearchivo",'GONZALEZ JARAMILLO JOSE MANUEL'!E10))-FIND("]",CELL("nombrearchivo",'GONZALEZ JARAMILLO JOSE MANUEL'!E10),1))</f>
        <v>GONZALEZ JARAMILLO JOSE MANUEL</v>
      </c>
    </row>
    <row r="3" spans="1:17" ht="19.5" customHeight="1" thickBot="1" x14ac:dyDescent="0.3">
      <c r="A3" s="347"/>
      <c r="B3" s="348"/>
      <c r="C3" s="348"/>
      <c r="D3" s="348"/>
      <c r="E3" s="349"/>
      <c r="F3" s="350" t="s">
        <v>95</v>
      </c>
      <c r="G3" s="350"/>
      <c r="H3" s="350"/>
      <c r="I3" s="350"/>
      <c r="J3" s="350"/>
      <c r="K3" s="350"/>
      <c r="L3" s="350"/>
      <c r="M3" s="350"/>
      <c r="N3" s="350"/>
      <c r="O3" s="351"/>
      <c r="Q3" s="128"/>
    </row>
    <row r="4" spans="1:17" ht="15.75" x14ac:dyDescent="0.25">
      <c r="A4" s="352" t="s">
        <v>11</v>
      </c>
      <c r="B4" s="353"/>
      <c r="C4" s="353"/>
      <c r="D4" s="353"/>
      <c r="E4" s="354" t="str">
        <f>'CHA-P-09-10'!AC$2</f>
        <v>PLANTA</v>
      </c>
      <c r="F4" s="354"/>
      <c r="G4" s="354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321" t="s">
        <v>12</v>
      </c>
      <c r="B5" s="322"/>
      <c r="C5" s="322"/>
      <c r="D5" s="322"/>
      <c r="E5" s="323" t="str">
        <f>'CHA-P-09-10'!A$2</f>
        <v>CHA -P -09-10</v>
      </c>
      <c r="F5" s="323"/>
      <c r="G5" s="323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21" t="s">
        <v>13</v>
      </c>
      <c r="B6" s="322"/>
      <c r="C6" s="322"/>
      <c r="D6" s="322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21" t="s">
        <v>14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3"/>
    </row>
    <row r="9" spans="1:17" ht="15" customHeight="1" x14ac:dyDescent="0.25">
      <c r="A9" s="324" t="s">
        <v>15</v>
      </c>
      <c r="B9" s="325"/>
      <c r="C9" s="328" t="s">
        <v>16</v>
      </c>
      <c r="D9" s="145"/>
      <c r="E9" s="330" t="s">
        <v>17</v>
      </c>
      <c r="F9" s="331"/>
      <c r="G9" s="330" t="s">
        <v>18</v>
      </c>
      <c r="H9" s="331"/>
      <c r="I9" s="333" t="s">
        <v>19</v>
      </c>
      <c r="J9" s="333" t="s">
        <v>20</v>
      </c>
      <c r="K9" s="333" t="s">
        <v>21</v>
      </c>
      <c r="L9" s="335" t="s">
        <v>22</v>
      </c>
      <c r="M9" s="337"/>
      <c r="N9" s="337"/>
      <c r="O9" s="339" t="s">
        <v>23</v>
      </c>
    </row>
    <row r="10" spans="1:17" ht="31.5" customHeight="1" thickBot="1" x14ac:dyDescent="0.3">
      <c r="A10" s="326"/>
      <c r="B10" s="327"/>
      <c r="C10" s="329"/>
      <c r="D10" s="149"/>
      <c r="E10" s="329"/>
      <c r="F10" s="332"/>
      <c r="G10" s="329"/>
      <c r="H10" s="332"/>
      <c r="I10" s="334"/>
      <c r="J10" s="334"/>
      <c r="K10" s="334"/>
      <c r="L10" s="336"/>
      <c r="M10" s="338"/>
      <c r="N10" s="338"/>
      <c r="O10" s="340"/>
    </row>
    <row r="11" spans="1:17" ht="44.25" customHeight="1" thickBot="1" x14ac:dyDescent="0.3">
      <c r="A11" s="294" t="s">
        <v>394</v>
      </c>
      <c r="B11" s="295"/>
      <c r="C11" s="150">
        <f>O15</f>
        <v>4</v>
      </c>
      <c r="D11" s="151"/>
      <c r="E11" s="296">
        <f>O17</f>
        <v>0</v>
      </c>
      <c r="F11" s="297"/>
      <c r="G11" s="296">
        <f>O19</f>
        <v>3</v>
      </c>
      <c r="H11" s="297"/>
      <c r="I11" s="13">
        <f>O21</f>
        <v>0</v>
      </c>
      <c r="J11" s="13">
        <f>O28</f>
        <v>0.75</v>
      </c>
      <c r="K11" s="13">
        <f>O33</f>
        <v>1</v>
      </c>
      <c r="L11" s="14">
        <f>O38</f>
        <v>10</v>
      </c>
      <c r="M11" s="15"/>
      <c r="N11" s="15"/>
      <c r="O11" s="16">
        <f>IF( SUM(C11:L11)&lt;=30,SUM(C11:L11),"EXCEDE LOS 30 PUNTOS")</f>
        <v>18.75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312" t="s">
        <v>24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4"/>
      <c r="O13" s="19" t="s">
        <v>25</v>
      </c>
    </row>
    <row r="14" spans="1:17" ht="24" thickBot="1" x14ac:dyDescent="0.3">
      <c r="A14" s="307" t="s">
        <v>26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9"/>
      <c r="N14" s="6"/>
      <c r="O14" s="18"/>
    </row>
    <row r="15" spans="1:17" ht="31.5" customHeight="1" thickBot="1" x14ac:dyDescent="0.3">
      <c r="A15" s="256" t="s">
        <v>27</v>
      </c>
      <c r="B15" s="258"/>
      <c r="C15" s="20"/>
      <c r="D15" s="301" t="s">
        <v>211</v>
      </c>
      <c r="E15" s="302"/>
      <c r="F15" s="302"/>
      <c r="G15" s="302"/>
      <c r="H15" s="302"/>
      <c r="I15" s="302"/>
      <c r="J15" s="302"/>
      <c r="K15" s="302"/>
      <c r="L15" s="302"/>
      <c r="M15" s="303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310" t="s">
        <v>28</v>
      </c>
      <c r="B17" s="311"/>
      <c r="C17" s="6"/>
      <c r="D17" s="26"/>
      <c r="E17" s="315"/>
      <c r="F17" s="316"/>
      <c r="G17" s="316"/>
      <c r="H17" s="316"/>
      <c r="I17" s="316"/>
      <c r="J17" s="316"/>
      <c r="K17" s="316"/>
      <c r="L17" s="316"/>
      <c r="M17" s="317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310" t="s">
        <v>29</v>
      </c>
      <c r="B19" s="311"/>
      <c r="C19" s="20"/>
      <c r="D19" s="144"/>
      <c r="E19" s="316" t="s">
        <v>212</v>
      </c>
      <c r="F19" s="316"/>
      <c r="G19" s="316"/>
      <c r="H19" s="316"/>
      <c r="I19" s="316"/>
      <c r="J19" s="316"/>
      <c r="K19" s="316"/>
      <c r="L19" s="316"/>
      <c r="M19" s="317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310" t="s">
        <v>30</v>
      </c>
      <c r="B21" s="311"/>
      <c r="C21" s="20"/>
      <c r="D21" s="318"/>
      <c r="E21" s="319"/>
      <c r="F21" s="319"/>
      <c r="G21" s="319"/>
      <c r="H21" s="319"/>
      <c r="I21" s="319"/>
      <c r="J21" s="319"/>
      <c r="K21" s="319"/>
      <c r="L21" s="319"/>
      <c r="M21" s="320"/>
      <c r="N21" s="21"/>
      <c r="O21" s="22">
        <v>0</v>
      </c>
    </row>
    <row r="22" spans="1:18" ht="16.5" thickBot="1" x14ac:dyDescent="0.3">
      <c r="A22" s="27"/>
      <c r="B22" s="28"/>
      <c r="C22" s="14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43"/>
      <c r="O22" s="30"/>
    </row>
    <row r="23" spans="1:18" ht="19.5" thickTop="1" thickBot="1" x14ac:dyDescent="0.3">
      <c r="A23" s="304" t="s">
        <v>31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6"/>
      <c r="N23" s="6"/>
      <c r="O23" s="127">
        <f>IF( SUM(O15:O21)&lt;=10,SUM(O15:O21),"EXCEDE LOS 10 PUNTOS VALIDOS")</f>
        <v>7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307" t="s">
        <v>32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9"/>
      <c r="N25" s="6"/>
      <c r="O25" s="30"/>
    </row>
    <row r="26" spans="1:18" ht="105" customHeight="1" thickBot="1" x14ac:dyDescent="0.3">
      <c r="A26" s="256" t="s">
        <v>33</v>
      </c>
      <c r="B26" s="258"/>
      <c r="C26" s="20"/>
      <c r="D26" s="301" t="s">
        <v>395</v>
      </c>
      <c r="E26" s="302"/>
      <c r="F26" s="302"/>
      <c r="G26" s="302"/>
      <c r="H26" s="302"/>
      <c r="I26" s="302"/>
      <c r="J26" s="302"/>
      <c r="K26" s="302"/>
      <c r="L26" s="302"/>
      <c r="M26" s="303"/>
      <c r="N26" s="21"/>
      <c r="O26" s="22">
        <v>0.75</v>
      </c>
      <c r="Q26" s="33"/>
      <c r="R26" s="33"/>
    </row>
    <row r="27" spans="1:18" ht="16.5" thickBot="1" x14ac:dyDescent="0.3">
      <c r="A27" s="27"/>
      <c r="B27" s="28"/>
      <c r="C27" s="14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43"/>
      <c r="O27" s="30"/>
    </row>
    <row r="28" spans="1:18" ht="19.5" thickTop="1" thickBot="1" x14ac:dyDescent="0.3">
      <c r="A28" s="304" t="s">
        <v>34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6"/>
      <c r="N28" s="143"/>
      <c r="O28" s="127">
        <f>IF(O26&lt;=5,O26,"EXCEDE LOS 5 PUNTOS PERMITIDOS")</f>
        <v>0.75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307" t="s">
        <v>35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9"/>
      <c r="N30" s="35"/>
      <c r="O30" s="30"/>
    </row>
    <row r="31" spans="1:18" ht="104.25" customHeight="1" thickBot="1" x14ac:dyDescent="0.3">
      <c r="A31" s="256" t="s">
        <v>36</v>
      </c>
      <c r="B31" s="258"/>
      <c r="C31" s="20"/>
      <c r="D31" s="301" t="s">
        <v>396</v>
      </c>
      <c r="E31" s="302"/>
      <c r="F31" s="302"/>
      <c r="G31" s="302"/>
      <c r="H31" s="302"/>
      <c r="I31" s="302"/>
      <c r="J31" s="302"/>
      <c r="K31" s="302"/>
      <c r="L31" s="302"/>
      <c r="M31" s="303"/>
      <c r="N31" s="21"/>
      <c r="O31" s="22">
        <v>1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304" t="s">
        <v>37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6"/>
      <c r="N33" s="143"/>
      <c r="O33" s="127">
        <f>IF(O31&lt;=5,O31,"EXCEDE LOS 5 PUNTOS PERMITIDOS")</f>
        <v>1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307" t="s">
        <v>38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9"/>
      <c r="N35" s="6"/>
      <c r="O35" s="30"/>
    </row>
    <row r="36" spans="1:15" ht="105" customHeight="1" thickBot="1" x14ac:dyDescent="0.3">
      <c r="A36" s="310" t="s">
        <v>39</v>
      </c>
      <c r="B36" s="311"/>
      <c r="C36" s="20"/>
      <c r="D36" s="301" t="s">
        <v>397</v>
      </c>
      <c r="E36" s="302"/>
      <c r="F36" s="302"/>
      <c r="G36" s="302"/>
      <c r="H36" s="302"/>
      <c r="I36" s="302"/>
      <c r="J36" s="302"/>
      <c r="K36" s="302"/>
      <c r="L36" s="302"/>
      <c r="M36" s="303"/>
      <c r="N36" s="21"/>
      <c r="O36" s="22">
        <v>10</v>
      </c>
    </row>
    <row r="37" spans="1:15" ht="16.5" thickBot="1" x14ac:dyDescent="0.3">
      <c r="A37" s="27"/>
      <c r="B37" s="28"/>
      <c r="C37" s="14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43"/>
      <c r="O37" s="30"/>
    </row>
    <row r="38" spans="1:15" ht="19.5" thickTop="1" thickBot="1" x14ac:dyDescent="0.3">
      <c r="A38" s="304" t="s">
        <v>40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6"/>
      <c r="N38" s="143"/>
      <c r="O38" s="127">
        <f>IF(O36&lt;=10,O36,"EXCEDE LOS 10 PUNTOS PERMITIDOS")</f>
        <v>10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98" t="s">
        <v>23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300"/>
      <c r="N41" s="38"/>
      <c r="O41" s="39">
        <f>IF((O23+O28+O33+O38)&lt;=30,(O23+O28+O33+O38),"ERROR EXCEDE LOS 30 PUNTOS")</f>
        <v>18.75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21" t="s">
        <v>42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3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39.75" customHeight="1" thickBot="1" x14ac:dyDescent="0.3">
      <c r="A58" s="279" t="s">
        <v>43</v>
      </c>
      <c r="B58" s="280"/>
      <c r="C58" s="280"/>
      <c r="D58" s="280"/>
      <c r="E58" s="280"/>
      <c r="F58" s="282"/>
      <c r="G58" s="282"/>
      <c r="H58" s="283"/>
      <c r="I58" s="43" t="s">
        <v>44</v>
      </c>
      <c r="J58" s="44" t="s">
        <v>45</v>
      </c>
      <c r="K58" s="146" t="s">
        <v>46</v>
      </c>
      <c r="L58" s="45" t="s">
        <v>47</v>
      </c>
      <c r="M58" s="147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84" t="s">
        <v>49</v>
      </c>
      <c r="C59" s="284"/>
      <c r="D59" s="284"/>
      <c r="E59" s="284"/>
      <c r="F59" s="251"/>
      <c r="G59" s="251"/>
      <c r="H59" s="251"/>
      <c r="I59" s="48" t="s">
        <v>50</v>
      </c>
      <c r="J59" s="49">
        <v>2</v>
      </c>
      <c r="K59" s="49">
        <v>2</v>
      </c>
      <c r="L59" s="50">
        <v>2</v>
      </c>
      <c r="M59" s="35"/>
      <c r="N59" s="35"/>
      <c r="O59" s="51">
        <f>J59+K59+L59</f>
        <v>6</v>
      </c>
    </row>
    <row r="60" spans="1:15" ht="16.5" thickTop="1" thickBot="1" x14ac:dyDescent="0.3">
      <c r="A60" s="52">
        <v>2</v>
      </c>
      <c r="B60" s="252" t="s">
        <v>51</v>
      </c>
      <c r="C60" s="285"/>
      <c r="D60" s="285"/>
      <c r="E60" s="285"/>
      <c r="F60" s="253"/>
      <c r="G60" s="253"/>
      <c r="H60" s="253"/>
      <c r="I60" s="53" t="s">
        <v>50</v>
      </c>
      <c r="J60" s="54">
        <v>2</v>
      </c>
      <c r="K60" s="54">
        <v>2</v>
      </c>
      <c r="L60" s="55">
        <v>2</v>
      </c>
      <c r="M60" s="35"/>
      <c r="N60" s="35"/>
      <c r="O60" s="51">
        <f t="shared" ref="O60:O65" si="0">J60+K60+L60</f>
        <v>6</v>
      </c>
    </row>
    <row r="61" spans="1:15" ht="43.5" customHeight="1" thickTop="1" thickBot="1" x14ac:dyDescent="0.3">
      <c r="A61" s="52">
        <v>3</v>
      </c>
      <c r="B61" s="285" t="s">
        <v>52</v>
      </c>
      <c r="C61" s="285"/>
      <c r="D61" s="285"/>
      <c r="E61" s="285"/>
      <c r="F61" s="253"/>
      <c r="G61" s="253"/>
      <c r="H61" s="253"/>
      <c r="I61" s="53" t="s">
        <v>53</v>
      </c>
      <c r="J61" s="54">
        <v>6</v>
      </c>
      <c r="K61" s="54">
        <v>5</v>
      </c>
      <c r="L61" s="55">
        <v>5</v>
      </c>
      <c r="M61" s="35"/>
      <c r="N61" s="35"/>
      <c r="O61" s="51">
        <f t="shared" si="0"/>
        <v>16</v>
      </c>
    </row>
    <row r="62" spans="1:15" ht="45" customHeight="1" thickTop="1" thickBot="1" x14ac:dyDescent="0.3">
      <c r="A62" s="52">
        <v>4</v>
      </c>
      <c r="B62" s="285" t="s">
        <v>54</v>
      </c>
      <c r="C62" s="285"/>
      <c r="D62" s="285"/>
      <c r="E62" s="285"/>
      <c r="F62" s="253"/>
      <c r="G62" s="253"/>
      <c r="H62" s="253"/>
      <c r="I62" s="53" t="s">
        <v>53</v>
      </c>
      <c r="J62" s="54">
        <v>6</v>
      </c>
      <c r="K62" s="54">
        <v>5</v>
      </c>
      <c r="L62" s="55">
        <v>5</v>
      </c>
      <c r="M62" s="35"/>
      <c r="N62" s="35"/>
      <c r="O62" s="51">
        <f t="shared" si="0"/>
        <v>16</v>
      </c>
    </row>
    <row r="63" spans="1:15" ht="31.5" customHeight="1" thickTop="1" thickBot="1" x14ac:dyDescent="0.3">
      <c r="A63" s="52">
        <v>5</v>
      </c>
      <c r="B63" s="285" t="s">
        <v>55</v>
      </c>
      <c r="C63" s="285"/>
      <c r="D63" s="285"/>
      <c r="E63" s="285"/>
      <c r="F63" s="253"/>
      <c r="G63" s="253"/>
      <c r="H63" s="253"/>
      <c r="I63" s="53" t="s">
        <v>53</v>
      </c>
      <c r="J63" s="54">
        <v>6</v>
      </c>
      <c r="K63" s="54">
        <v>5</v>
      </c>
      <c r="L63" s="55">
        <v>4</v>
      </c>
      <c r="M63" s="35"/>
      <c r="N63" s="35"/>
      <c r="O63" s="51">
        <f t="shared" si="0"/>
        <v>15</v>
      </c>
    </row>
    <row r="64" spans="1:15" ht="39.75" customHeight="1" thickTop="1" thickBot="1" x14ac:dyDescent="0.3">
      <c r="A64" s="52">
        <v>6</v>
      </c>
      <c r="B64" s="285" t="s">
        <v>56</v>
      </c>
      <c r="C64" s="285"/>
      <c r="D64" s="285"/>
      <c r="E64" s="285"/>
      <c r="F64" s="253"/>
      <c r="G64" s="253"/>
      <c r="H64" s="253"/>
      <c r="I64" s="53" t="s">
        <v>57</v>
      </c>
      <c r="J64" s="54">
        <v>4</v>
      </c>
      <c r="K64" s="54">
        <v>2</v>
      </c>
      <c r="L64" s="55">
        <v>4</v>
      </c>
      <c r="M64" s="35"/>
      <c r="N64" s="35"/>
      <c r="O64" s="51">
        <f t="shared" si="0"/>
        <v>10</v>
      </c>
    </row>
    <row r="65" spans="1:15" ht="45.75" customHeight="1" thickTop="1" thickBot="1" x14ac:dyDescent="0.3">
      <c r="A65" s="56">
        <v>7</v>
      </c>
      <c r="B65" s="286" t="s">
        <v>58</v>
      </c>
      <c r="C65" s="286"/>
      <c r="D65" s="286"/>
      <c r="E65" s="286"/>
      <c r="F65" s="255"/>
      <c r="G65" s="255"/>
      <c r="H65" s="255"/>
      <c r="I65" s="57" t="s">
        <v>57</v>
      </c>
      <c r="J65" s="58">
        <v>5</v>
      </c>
      <c r="K65" s="58">
        <v>4</v>
      </c>
      <c r="L65" s="59">
        <v>3</v>
      </c>
      <c r="M65" s="35"/>
      <c r="N65" s="35"/>
      <c r="O65" s="51">
        <f t="shared" si="0"/>
        <v>12</v>
      </c>
    </row>
    <row r="66" spans="1:15" ht="16.5" thickBot="1" x14ac:dyDescent="0.3">
      <c r="A66" s="287" t="s">
        <v>59</v>
      </c>
      <c r="B66" s="288"/>
      <c r="C66" s="288"/>
      <c r="D66" s="288"/>
      <c r="E66" s="288"/>
      <c r="F66" s="288"/>
      <c r="G66" s="288"/>
      <c r="H66" s="288"/>
      <c r="I66" s="289"/>
      <c r="J66" s="60">
        <f>SUM(J59:J65)</f>
        <v>31</v>
      </c>
      <c r="K66" s="61">
        <f>SUM(K59:K65)</f>
        <v>25</v>
      </c>
      <c r="L66" s="62">
        <f>SUM(L59:L65)</f>
        <v>25</v>
      </c>
      <c r="M66" s="63"/>
      <c r="N66" s="35"/>
      <c r="O66" s="64">
        <f>SUM(O59:O65)</f>
        <v>81</v>
      </c>
    </row>
    <row r="67" spans="1:15" ht="19.5" thickTop="1" thickBot="1" x14ac:dyDescent="0.3">
      <c r="A67" s="290" t="s">
        <v>60</v>
      </c>
      <c r="B67" s="291"/>
      <c r="C67" s="291"/>
      <c r="D67" s="291"/>
      <c r="E67" s="291"/>
      <c r="F67" s="291"/>
      <c r="G67" s="291"/>
      <c r="H67" s="291"/>
      <c r="I67" s="291"/>
      <c r="J67" s="292"/>
      <c r="K67" s="292"/>
      <c r="L67" s="293"/>
      <c r="M67" s="6"/>
      <c r="N67" s="65"/>
      <c r="O67" s="66">
        <f>O66/3</f>
        <v>27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36" customHeight="1" thickBot="1" x14ac:dyDescent="0.3">
      <c r="A69" s="279" t="s">
        <v>61</v>
      </c>
      <c r="B69" s="280"/>
      <c r="C69" s="280"/>
      <c r="D69" s="280"/>
      <c r="E69" s="280"/>
      <c r="F69" s="280"/>
      <c r="G69" s="280"/>
      <c r="H69" s="281"/>
      <c r="I69" s="67" t="s">
        <v>44</v>
      </c>
      <c r="J69" s="44" t="s">
        <v>45</v>
      </c>
      <c r="K69" s="146" t="s">
        <v>46</v>
      </c>
      <c r="L69" s="45" t="s">
        <v>47</v>
      </c>
      <c r="M69" s="147"/>
      <c r="N69" s="6"/>
      <c r="O69" s="46" t="s">
        <v>48</v>
      </c>
    </row>
    <row r="70" spans="1:15" ht="17.25" thickTop="1" thickBot="1" x14ac:dyDescent="0.3">
      <c r="A70" s="47">
        <v>1</v>
      </c>
      <c r="B70" s="250" t="s">
        <v>62</v>
      </c>
      <c r="C70" s="250"/>
      <c r="D70" s="250"/>
      <c r="E70" s="250"/>
      <c r="F70" s="251"/>
      <c r="G70" s="251"/>
      <c r="H70" s="251"/>
      <c r="I70" s="68" t="s">
        <v>63</v>
      </c>
      <c r="J70" s="69">
        <v>5</v>
      </c>
      <c r="K70" s="69">
        <v>4</v>
      </c>
      <c r="L70" s="70">
        <v>4</v>
      </c>
      <c r="M70" s="71"/>
      <c r="N70" s="35"/>
      <c r="O70" s="51">
        <f>J70+K70+L70</f>
        <v>13</v>
      </c>
    </row>
    <row r="71" spans="1:15" ht="30" customHeight="1" thickTop="1" thickBot="1" x14ac:dyDescent="0.3">
      <c r="A71" s="52">
        <v>2</v>
      </c>
      <c r="B71" s="252" t="s">
        <v>64</v>
      </c>
      <c r="C71" s="252"/>
      <c r="D71" s="252"/>
      <c r="E71" s="252"/>
      <c r="F71" s="253"/>
      <c r="G71" s="253"/>
      <c r="H71" s="253"/>
      <c r="I71" s="72" t="s">
        <v>63</v>
      </c>
      <c r="J71" s="73">
        <v>4</v>
      </c>
      <c r="K71" s="73">
        <v>3</v>
      </c>
      <c r="L71" s="74">
        <v>4</v>
      </c>
      <c r="M71" s="71"/>
      <c r="N71" s="35"/>
      <c r="O71" s="51">
        <f>J71+K71+L71</f>
        <v>11</v>
      </c>
    </row>
    <row r="72" spans="1:15" ht="17.25" thickTop="1" thickBot="1" x14ac:dyDescent="0.3">
      <c r="A72" s="56">
        <v>3</v>
      </c>
      <c r="B72" s="254" t="s">
        <v>65</v>
      </c>
      <c r="C72" s="254"/>
      <c r="D72" s="254"/>
      <c r="E72" s="254"/>
      <c r="F72" s="255"/>
      <c r="G72" s="255"/>
      <c r="H72" s="255"/>
      <c r="I72" s="75" t="s">
        <v>63</v>
      </c>
      <c r="J72" s="76">
        <v>5</v>
      </c>
      <c r="K72" s="76">
        <v>4</v>
      </c>
      <c r="L72" s="77">
        <v>4</v>
      </c>
      <c r="M72" s="71"/>
      <c r="N72" s="35"/>
      <c r="O72" s="51">
        <f>J72+K72+L72</f>
        <v>13</v>
      </c>
    </row>
    <row r="73" spans="1:15" ht="16.5" thickTop="1" thickBot="1" x14ac:dyDescent="0.3">
      <c r="A73" s="34"/>
      <c r="B73" s="256" t="s">
        <v>66</v>
      </c>
      <c r="C73" s="257"/>
      <c r="D73" s="257"/>
      <c r="E73" s="257"/>
      <c r="F73" s="257"/>
      <c r="G73" s="257"/>
      <c r="H73" s="257"/>
      <c r="I73" s="258"/>
      <c r="J73" s="78">
        <f>SUM(J70:J72)</f>
        <v>14</v>
      </c>
      <c r="K73" s="78">
        <f>SUM(K70:K72)</f>
        <v>11</v>
      </c>
      <c r="L73" s="79">
        <f>SUM(L70:L72)</f>
        <v>12</v>
      </c>
      <c r="M73" s="71"/>
      <c r="N73" s="35"/>
      <c r="O73" s="80">
        <f>SUM(O70:O72)</f>
        <v>37</v>
      </c>
    </row>
    <row r="74" spans="1:15" ht="19.5" thickTop="1" thickBot="1" x14ac:dyDescent="0.3">
      <c r="A74" s="259" t="s">
        <v>67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1"/>
      <c r="M74" s="71"/>
      <c r="N74" s="35"/>
      <c r="O74" s="66">
        <f>O73/3</f>
        <v>12.333333333333334</v>
      </c>
    </row>
    <row r="75" spans="1:15" ht="19.5" thickTop="1" thickBot="1" x14ac:dyDescent="0.3">
      <c r="A75" s="262"/>
      <c r="B75" s="263"/>
      <c r="C75" s="263"/>
      <c r="D75" s="263"/>
      <c r="E75" s="263"/>
      <c r="F75" s="263"/>
      <c r="G75" s="263"/>
      <c r="H75" s="263"/>
      <c r="I75" s="263"/>
      <c r="J75" s="263"/>
      <c r="K75" s="264"/>
      <c r="L75" s="264"/>
      <c r="M75" s="71"/>
      <c r="N75" s="35"/>
      <c r="O75" s="148"/>
    </row>
    <row r="76" spans="1:15" ht="34.5" customHeight="1" thickBot="1" x14ac:dyDescent="0.3">
      <c r="A76" s="265" t="s">
        <v>68</v>
      </c>
      <c r="B76" s="266"/>
      <c r="C76" s="266"/>
      <c r="D76" s="266"/>
      <c r="E76" s="266"/>
      <c r="F76" s="266"/>
      <c r="G76" s="266"/>
      <c r="H76" s="267"/>
      <c r="I76" s="81" t="s">
        <v>44</v>
      </c>
      <c r="J76" s="46" t="s">
        <v>45</v>
      </c>
      <c r="K76" s="147"/>
      <c r="L76" s="147"/>
      <c r="M76" s="71"/>
      <c r="N76" s="35"/>
      <c r="O76" s="82" t="s">
        <v>48</v>
      </c>
    </row>
    <row r="77" spans="1:15" ht="40.5" customHeight="1" thickBot="1" x14ac:dyDescent="0.3">
      <c r="A77" s="83">
        <v>1</v>
      </c>
      <c r="B77" s="268" t="s">
        <v>69</v>
      </c>
      <c r="C77" s="268"/>
      <c r="D77" s="268"/>
      <c r="E77" s="268"/>
      <c r="F77" s="269"/>
      <c r="G77" s="270"/>
      <c r="H77" s="271"/>
      <c r="I77" s="84" t="s">
        <v>63</v>
      </c>
      <c r="J77" s="79">
        <v>2</v>
      </c>
      <c r="K77" s="71"/>
      <c r="L77" s="71"/>
      <c r="M77" s="71"/>
      <c r="N77" s="35"/>
      <c r="O77" s="85">
        <f>J77</f>
        <v>2</v>
      </c>
    </row>
    <row r="78" spans="1:15" ht="32.25" customHeight="1" thickBot="1" x14ac:dyDescent="0.3">
      <c r="A78" s="52">
        <v>2</v>
      </c>
      <c r="B78" s="252" t="s">
        <v>70</v>
      </c>
      <c r="C78" s="252"/>
      <c r="D78" s="252"/>
      <c r="E78" s="252"/>
      <c r="F78" s="253"/>
      <c r="G78" s="272"/>
      <c r="H78" s="273"/>
      <c r="I78" s="86" t="s">
        <v>63</v>
      </c>
      <c r="J78" s="87">
        <v>4</v>
      </c>
      <c r="K78" s="71"/>
      <c r="L78" s="71"/>
      <c r="M78" s="71"/>
      <c r="N78" s="35"/>
      <c r="O78" s="85">
        <f>J78</f>
        <v>4</v>
      </c>
    </row>
    <row r="79" spans="1:15" ht="30" customHeight="1" thickBot="1" x14ac:dyDescent="0.3">
      <c r="A79" s="56">
        <v>3</v>
      </c>
      <c r="B79" s="254" t="s">
        <v>71</v>
      </c>
      <c r="C79" s="254"/>
      <c r="D79" s="254"/>
      <c r="E79" s="254"/>
      <c r="F79" s="255"/>
      <c r="G79" s="274"/>
      <c r="H79" s="275"/>
      <c r="I79" s="88" t="s">
        <v>63</v>
      </c>
      <c r="J79" s="89">
        <v>1</v>
      </c>
      <c r="K79" s="71"/>
      <c r="L79" s="71"/>
      <c r="M79" s="71"/>
      <c r="N79" s="35"/>
      <c r="O79" s="85">
        <f>J79</f>
        <v>1</v>
      </c>
    </row>
    <row r="80" spans="1:15" ht="16.5" thickBot="1" x14ac:dyDescent="0.3">
      <c r="A80" s="276" t="s">
        <v>72</v>
      </c>
      <c r="B80" s="277"/>
      <c r="C80" s="277"/>
      <c r="D80" s="277"/>
      <c r="E80" s="277"/>
      <c r="F80" s="277"/>
      <c r="G80" s="277"/>
      <c r="H80" s="277"/>
      <c r="I80" s="278"/>
      <c r="J80" s="19">
        <f>SUM(J77:J79)</f>
        <v>7</v>
      </c>
      <c r="K80" s="63"/>
      <c r="L80" s="63"/>
      <c r="M80" s="63"/>
      <c r="N80" s="35"/>
      <c r="O80" s="30"/>
    </row>
    <row r="81" spans="1:15" ht="19.5" thickTop="1" thickBot="1" x14ac:dyDescent="0.3">
      <c r="A81" s="247" t="s">
        <v>73</v>
      </c>
      <c r="B81" s="248"/>
      <c r="C81" s="248"/>
      <c r="D81" s="248"/>
      <c r="E81" s="248"/>
      <c r="F81" s="248"/>
      <c r="G81" s="248"/>
      <c r="H81" s="248"/>
      <c r="I81" s="248"/>
      <c r="J81" s="248"/>
      <c r="K81" s="248"/>
      <c r="L81" s="249"/>
      <c r="M81" s="63"/>
      <c r="N81" s="35"/>
      <c r="O81" s="66">
        <f>SUM(O77:O79)</f>
        <v>7</v>
      </c>
    </row>
    <row r="82" spans="1:15" x14ac:dyDescent="0.25">
      <c r="A82" s="36"/>
      <c r="B82" s="6"/>
      <c r="C82" s="6"/>
      <c r="D82" s="6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20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21" t="s">
        <v>74</v>
      </c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3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224" t="s">
        <v>75</v>
      </c>
      <c r="B86" s="225"/>
      <c r="C86" s="225"/>
      <c r="D86" s="225"/>
      <c r="E86" s="225"/>
      <c r="F86" s="226"/>
      <c r="G86" s="226"/>
      <c r="H86" s="227"/>
      <c r="I86" s="81" t="s">
        <v>44</v>
      </c>
      <c r="J86" s="147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228" t="s">
        <v>76</v>
      </c>
      <c r="C87" s="229"/>
      <c r="D87" s="229"/>
      <c r="E87" s="229"/>
      <c r="F87" s="230"/>
      <c r="G87" s="230"/>
      <c r="H87" s="231"/>
      <c r="I87" s="91" t="s">
        <v>77</v>
      </c>
      <c r="J87" s="92"/>
      <c r="K87" s="41"/>
      <c r="L87" s="41"/>
      <c r="M87" s="41"/>
      <c r="N87" s="35"/>
      <c r="O87" s="93">
        <v>4.9000000000000004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232" t="s">
        <v>78</v>
      </c>
      <c r="B89" s="233"/>
      <c r="C89" s="233"/>
      <c r="D89" s="233"/>
      <c r="E89" s="233"/>
      <c r="F89" s="233"/>
      <c r="G89" s="233"/>
      <c r="H89" s="233"/>
      <c r="I89" s="233"/>
      <c r="J89" s="233"/>
      <c r="K89" s="234"/>
      <c r="L89" s="92"/>
      <c r="M89" s="6"/>
      <c r="N89" s="97"/>
      <c r="O89" s="98">
        <f>O87</f>
        <v>4.9000000000000004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235" t="s">
        <v>79</v>
      </c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7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238" t="s">
        <v>23</v>
      </c>
      <c r="B93" s="239"/>
      <c r="C93" s="239"/>
      <c r="D93" s="239"/>
      <c r="E93" s="239"/>
      <c r="F93" s="239"/>
      <c r="G93" s="239"/>
      <c r="H93" s="239"/>
      <c r="I93" s="239"/>
      <c r="J93" s="239"/>
      <c r="K93" s="240"/>
      <c r="L93" s="99"/>
      <c r="M93" s="99"/>
      <c r="N93" s="100"/>
      <c r="O93" s="101">
        <f>O41</f>
        <v>18.75</v>
      </c>
    </row>
    <row r="94" spans="1:15" ht="18" x14ac:dyDescent="0.25">
      <c r="A94" s="241" t="s">
        <v>80</v>
      </c>
      <c r="B94" s="242"/>
      <c r="C94" s="242"/>
      <c r="D94" s="242"/>
      <c r="E94" s="242"/>
      <c r="F94" s="242"/>
      <c r="G94" s="242"/>
      <c r="H94" s="242"/>
      <c r="I94" s="242"/>
      <c r="J94" s="242"/>
      <c r="K94" s="243"/>
      <c r="L94" s="99"/>
      <c r="M94" s="99"/>
      <c r="N94" s="100"/>
      <c r="O94" s="102">
        <f>O67</f>
        <v>27</v>
      </c>
    </row>
    <row r="95" spans="1:15" ht="18" x14ac:dyDescent="0.25">
      <c r="A95" s="241" t="s">
        <v>81</v>
      </c>
      <c r="B95" s="242"/>
      <c r="C95" s="242"/>
      <c r="D95" s="242"/>
      <c r="E95" s="242"/>
      <c r="F95" s="242"/>
      <c r="G95" s="242"/>
      <c r="H95" s="242"/>
      <c r="I95" s="242"/>
      <c r="J95" s="242"/>
      <c r="K95" s="243"/>
      <c r="L95" s="99"/>
      <c r="M95" s="99"/>
      <c r="N95" s="100"/>
      <c r="O95" s="103">
        <f>O74</f>
        <v>12.333333333333334</v>
      </c>
    </row>
    <row r="96" spans="1:15" ht="18" x14ac:dyDescent="0.25">
      <c r="A96" s="241" t="s">
        <v>82</v>
      </c>
      <c r="B96" s="242"/>
      <c r="C96" s="242"/>
      <c r="D96" s="242"/>
      <c r="E96" s="242"/>
      <c r="F96" s="242"/>
      <c r="G96" s="242"/>
      <c r="H96" s="242"/>
      <c r="I96" s="242"/>
      <c r="J96" s="242"/>
      <c r="K96" s="243"/>
      <c r="L96" s="99"/>
      <c r="M96" s="99"/>
      <c r="N96" s="100"/>
      <c r="O96" s="104">
        <f>O81</f>
        <v>7</v>
      </c>
    </row>
    <row r="97" spans="1:15" ht="18.75" thickBot="1" x14ac:dyDescent="0.3">
      <c r="A97" s="244" t="s">
        <v>83</v>
      </c>
      <c r="B97" s="245"/>
      <c r="C97" s="245"/>
      <c r="D97" s="245"/>
      <c r="E97" s="245"/>
      <c r="F97" s="245"/>
      <c r="G97" s="245"/>
      <c r="H97" s="245"/>
      <c r="I97" s="245"/>
      <c r="J97" s="245"/>
      <c r="K97" s="246"/>
      <c r="L97" s="99"/>
      <c r="M97" s="99"/>
      <c r="N97" s="100"/>
      <c r="O97" s="104">
        <f>O87</f>
        <v>4.9000000000000004</v>
      </c>
    </row>
    <row r="98" spans="1:15" ht="24.75" thickTop="1" thickBot="1" x14ac:dyDescent="0.3">
      <c r="A98" s="216" t="s">
        <v>84</v>
      </c>
      <c r="B98" s="217"/>
      <c r="C98" s="217"/>
      <c r="D98" s="217"/>
      <c r="E98" s="217"/>
      <c r="F98" s="217"/>
      <c r="G98" s="217"/>
      <c r="H98" s="217"/>
      <c r="I98" s="217"/>
      <c r="J98" s="217"/>
      <c r="K98" s="218"/>
      <c r="L98" s="105"/>
      <c r="M98" s="106"/>
      <c r="N98" s="107"/>
      <c r="O98" s="108">
        <f>SUM(O93:O97)</f>
        <v>69.983333333333348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O87" sqref="O87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41"/>
      <c r="B1" s="342"/>
      <c r="C1" s="342"/>
      <c r="D1" s="342"/>
      <c r="E1" s="343"/>
      <c r="F1" s="350" t="s">
        <v>9</v>
      </c>
      <c r="G1" s="350"/>
      <c r="H1" s="350"/>
      <c r="I1" s="350"/>
      <c r="J1" s="350"/>
      <c r="K1" s="350"/>
      <c r="L1" s="350"/>
      <c r="M1" s="350"/>
      <c r="N1" s="350"/>
      <c r="O1" s="351"/>
    </row>
    <row r="2" spans="1:17" ht="45" customHeight="1" thickBot="1" x14ac:dyDescent="0.3">
      <c r="A2" s="344"/>
      <c r="B2" s="345"/>
      <c r="C2" s="345"/>
      <c r="D2" s="345"/>
      <c r="E2" s="346"/>
      <c r="F2" s="350" t="s">
        <v>10</v>
      </c>
      <c r="G2" s="350"/>
      <c r="H2" s="350"/>
      <c r="I2" s="350"/>
      <c r="J2" s="350"/>
      <c r="K2" s="350"/>
      <c r="L2" s="350"/>
      <c r="M2" s="350"/>
      <c r="N2" s="350"/>
      <c r="O2" s="351"/>
      <c r="Q2" s="128" t="str">
        <f ca="1">MID(CELL("nombrearchivo",'PALACIOS MENA NANCY'!E10),FIND("]", CELL("nombrearchivo",'PALACIOS MENA NANCY'!E10),1)+1,LEN(CELL("nombrearchivo",'PALACIOS MENA NANCY'!E10))-FIND("]",CELL("nombrearchivo",'PALACIOS MENA NANCY'!E10),1))</f>
        <v>PALACIOS MENA NANCY</v>
      </c>
    </row>
    <row r="3" spans="1:17" ht="19.5" customHeight="1" thickBot="1" x14ac:dyDescent="0.3">
      <c r="A3" s="347"/>
      <c r="B3" s="348"/>
      <c r="C3" s="348"/>
      <c r="D3" s="348"/>
      <c r="E3" s="349"/>
      <c r="F3" s="350" t="s">
        <v>95</v>
      </c>
      <c r="G3" s="350"/>
      <c r="H3" s="350"/>
      <c r="I3" s="350"/>
      <c r="J3" s="350"/>
      <c r="K3" s="350"/>
      <c r="L3" s="350"/>
      <c r="M3" s="350"/>
      <c r="N3" s="350"/>
      <c r="O3" s="351"/>
      <c r="Q3" s="128"/>
    </row>
    <row r="4" spans="1:17" ht="15.75" x14ac:dyDescent="0.25">
      <c r="A4" s="352" t="s">
        <v>11</v>
      </c>
      <c r="B4" s="353"/>
      <c r="C4" s="353"/>
      <c r="D4" s="353"/>
      <c r="E4" s="354" t="str">
        <f>'CHA-P-09-10'!AC$2</f>
        <v>PLANTA</v>
      </c>
      <c r="F4" s="354"/>
      <c r="G4" s="354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321" t="s">
        <v>12</v>
      </c>
      <c r="B5" s="322"/>
      <c r="C5" s="322"/>
      <c r="D5" s="322"/>
      <c r="E5" s="323" t="str">
        <f>'CHA-P-09-10'!A$2</f>
        <v>CHA -P -09-10</v>
      </c>
      <c r="F5" s="323"/>
      <c r="G5" s="323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21" t="s">
        <v>13</v>
      </c>
      <c r="B6" s="322"/>
      <c r="C6" s="322"/>
      <c r="D6" s="322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21" t="s">
        <v>14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3"/>
    </row>
    <row r="9" spans="1:17" ht="15" customHeight="1" x14ac:dyDescent="0.25">
      <c r="A9" s="324" t="s">
        <v>15</v>
      </c>
      <c r="B9" s="325"/>
      <c r="C9" s="328" t="s">
        <v>16</v>
      </c>
      <c r="D9" s="145"/>
      <c r="E9" s="330" t="s">
        <v>17</v>
      </c>
      <c r="F9" s="331"/>
      <c r="G9" s="330" t="s">
        <v>18</v>
      </c>
      <c r="H9" s="331"/>
      <c r="I9" s="333" t="s">
        <v>19</v>
      </c>
      <c r="J9" s="333" t="s">
        <v>20</v>
      </c>
      <c r="K9" s="333" t="s">
        <v>21</v>
      </c>
      <c r="L9" s="335" t="s">
        <v>22</v>
      </c>
      <c r="M9" s="337"/>
      <c r="N9" s="337"/>
      <c r="O9" s="339" t="s">
        <v>23</v>
      </c>
    </row>
    <row r="10" spans="1:17" ht="31.5" customHeight="1" thickBot="1" x14ac:dyDescent="0.3">
      <c r="A10" s="326"/>
      <c r="B10" s="327"/>
      <c r="C10" s="329"/>
      <c r="D10" s="149"/>
      <c r="E10" s="329"/>
      <c r="F10" s="332"/>
      <c r="G10" s="329"/>
      <c r="H10" s="332"/>
      <c r="I10" s="334"/>
      <c r="J10" s="334"/>
      <c r="K10" s="334"/>
      <c r="L10" s="336"/>
      <c r="M10" s="338"/>
      <c r="N10" s="338"/>
      <c r="O10" s="340"/>
    </row>
    <row r="11" spans="1:17" ht="44.25" customHeight="1" thickBot="1" x14ac:dyDescent="0.3">
      <c r="A11" s="294" t="s">
        <v>369</v>
      </c>
      <c r="B11" s="295"/>
      <c r="C11" s="150">
        <f>O15</f>
        <v>4</v>
      </c>
      <c r="D11" s="151"/>
      <c r="E11" s="296">
        <f>O17</f>
        <v>0</v>
      </c>
      <c r="F11" s="297"/>
      <c r="G11" s="296">
        <f>O19</f>
        <v>3</v>
      </c>
      <c r="H11" s="297"/>
      <c r="I11" s="13">
        <f>O21</f>
        <v>1</v>
      </c>
      <c r="J11" s="13">
        <f>O28</f>
        <v>5</v>
      </c>
      <c r="K11" s="13">
        <f>O33</f>
        <v>4.12</v>
      </c>
      <c r="L11" s="14">
        <f>O38</f>
        <v>10</v>
      </c>
      <c r="M11" s="15"/>
      <c r="N11" s="15"/>
      <c r="O11" s="16">
        <f>IF( SUM(C11:L11)&lt;=30,SUM(C11:L11),"EXCEDE LOS 30 PUNTOS")</f>
        <v>27.12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312" t="s">
        <v>24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4"/>
      <c r="O13" s="19" t="s">
        <v>25</v>
      </c>
    </row>
    <row r="14" spans="1:17" ht="24" thickBot="1" x14ac:dyDescent="0.3">
      <c r="A14" s="307" t="s">
        <v>26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9"/>
      <c r="N14" s="6"/>
      <c r="O14" s="18"/>
    </row>
    <row r="15" spans="1:17" ht="31.5" customHeight="1" thickBot="1" x14ac:dyDescent="0.3">
      <c r="A15" s="256" t="s">
        <v>27</v>
      </c>
      <c r="B15" s="258"/>
      <c r="C15" s="20"/>
      <c r="D15" s="301" t="s">
        <v>192</v>
      </c>
      <c r="E15" s="302"/>
      <c r="F15" s="302"/>
      <c r="G15" s="302"/>
      <c r="H15" s="302"/>
      <c r="I15" s="302"/>
      <c r="J15" s="302"/>
      <c r="K15" s="302"/>
      <c r="L15" s="302"/>
      <c r="M15" s="303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310" t="s">
        <v>28</v>
      </c>
      <c r="B17" s="311"/>
      <c r="C17" s="6"/>
      <c r="D17" s="26"/>
      <c r="E17" s="315"/>
      <c r="F17" s="316"/>
      <c r="G17" s="316"/>
      <c r="H17" s="316"/>
      <c r="I17" s="316"/>
      <c r="J17" s="316"/>
      <c r="K17" s="316"/>
      <c r="L17" s="316"/>
      <c r="M17" s="317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310" t="s">
        <v>29</v>
      </c>
      <c r="B19" s="311"/>
      <c r="C19" s="20"/>
      <c r="D19" s="144"/>
      <c r="E19" s="316" t="s">
        <v>193</v>
      </c>
      <c r="F19" s="316"/>
      <c r="G19" s="316"/>
      <c r="H19" s="316"/>
      <c r="I19" s="316"/>
      <c r="J19" s="316"/>
      <c r="K19" s="316"/>
      <c r="L19" s="316"/>
      <c r="M19" s="317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310" t="s">
        <v>30</v>
      </c>
      <c r="B21" s="311"/>
      <c r="C21" s="20"/>
      <c r="D21" s="318" t="s">
        <v>370</v>
      </c>
      <c r="E21" s="319"/>
      <c r="F21" s="319"/>
      <c r="G21" s="319"/>
      <c r="H21" s="319"/>
      <c r="I21" s="319"/>
      <c r="J21" s="319"/>
      <c r="K21" s="319"/>
      <c r="L21" s="319"/>
      <c r="M21" s="320"/>
      <c r="N21" s="21"/>
      <c r="O21" s="22">
        <v>1</v>
      </c>
    </row>
    <row r="22" spans="1:18" ht="16.5" thickBot="1" x14ac:dyDescent="0.3">
      <c r="A22" s="27"/>
      <c r="B22" s="28"/>
      <c r="C22" s="14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43"/>
      <c r="O22" s="30"/>
    </row>
    <row r="23" spans="1:18" ht="19.5" thickTop="1" thickBot="1" x14ac:dyDescent="0.3">
      <c r="A23" s="304" t="s">
        <v>31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6"/>
      <c r="N23" s="6"/>
      <c r="O23" s="127">
        <f>IF( SUM(O15:O21)&lt;=10,SUM(O15:O21),"EXCEDE LOS 10 PUNTOS VALIDOS")</f>
        <v>8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307" t="s">
        <v>32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9"/>
      <c r="N25" s="6"/>
      <c r="O25" s="30"/>
    </row>
    <row r="26" spans="1:18" ht="105" customHeight="1" thickBot="1" x14ac:dyDescent="0.3">
      <c r="A26" s="256" t="s">
        <v>33</v>
      </c>
      <c r="B26" s="258"/>
      <c r="C26" s="20"/>
      <c r="D26" s="301" t="s">
        <v>371</v>
      </c>
      <c r="E26" s="302"/>
      <c r="F26" s="302"/>
      <c r="G26" s="302"/>
      <c r="H26" s="302"/>
      <c r="I26" s="302"/>
      <c r="J26" s="302"/>
      <c r="K26" s="302"/>
      <c r="L26" s="302"/>
      <c r="M26" s="303"/>
      <c r="N26" s="21"/>
      <c r="O26" s="22">
        <v>5</v>
      </c>
      <c r="Q26" s="33"/>
      <c r="R26" s="33"/>
    </row>
    <row r="27" spans="1:18" ht="16.5" thickBot="1" x14ac:dyDescent="0.3">
      <c r="A27" s="27"/>
      <c r="B27" s="28"/>
      <c r="C27" s="14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43"/>
      <c r="O27" s="30"/>
    </row>
    <row r="28" spans="1:18" ht="19.5" thickTop="1" thickBot="1" x14ac:dyDescent="0.3">
      <c r="A28" s="304" t="s">
        <v>34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6"/>
      <c r="N28" s="143"/>
      <c r="O28" s="127">
        <f>IF(O26&lt;=5,O26,"EXCEDE LOS 5 PUNTOS PERMITIDOS")</f>
        <v>5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307" t="s">
        <v>35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9"/>
      <c r="N30" s="35"/>
      <c r="O30" s="30"/>
    </row>
    <row r="31" spans="1:18" ht="104.25" customHeight="1" thickBot="1" x14ac:dyDescent="0.3">
      <c r="A31" s="256" t="s">
        <v>36</v>
      </c>
      <c r="B31" s="258"/>
      <c r="C31" s="20"/>
      <c r="D31" s="301" t="s">
        <v>372</v>
      </c>
      <c r="E31" s="302"/>
      <c r="F31" s="302"/>
      <c r="G31" s="302"/>
      <c r="H31" s="302"/>
      <c r="I31" s="302"/>
      <c r="J31" s="302"/>
      <c r="K31" s="302"/>
      <c r="L31" s="302"/>
      <c r="M31" s="303"/>
      <c r="N31" s="21"/>
      <c r="O31" s="22">
        <v>4.12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304" t="s">
        <v>37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6"/>
      <c r="N33" s="143"/>
      <c r="O33" s="127">
        <f>IF(O31&lt;=5,O31,"EXCEDE LOS 5 PUNTOS PERMITIDOS")</f>
        <v>4.12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307" t="s">
        <v>38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9"/>
      <c r="N35" s="6"/>
      <c r="O35" s="30"/>
    </row>
    <row r="36" spans="1:15" ht="105" customHeight="1" thickBot="1" x14ac:dyDescent="0.3">
      <c r="A36" s="310" t="s">
        <v>39</v>
      </c>
      <c r="B36" s="311"/>
      <c r="C36" s="20"/>
      <c r="D36" s="301" t="s">
        <v>373</v>
      </c>
      <c r="E36" s="302"/>
      <c r="F36" s="302"/>
      <c r="G36" s="302"/>
      <c r="H36" s="302"/>
      <c r="I36" s="302"/>
      <c r="J36" s="302"/>
      <c r="K36" s="302"/>
      <c r="L36" s="302"/>
      <c r="M36" s="303"/>
      <c r="N36" s="21"/>
      <c r="O36" s="22">
        <v>10</v>
      </c>
    </row>
    <row r="37" spans="1:15" ht="16.5" thickBot="1" x14ac:dyDescent="0.3">
      <c r="A37" s="27"/>
      <c r="B37" s="28"/>
      <c r="C37" s="14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43"/>
      <c r="O37" s="30"/>
    </row>
    <row r="38" spans="1:15" ht="19.5" thickTop="1" thickBot="1" x14ac:dyDescent="0.3">
      <c r="A38" s="304" t="s">
        <v>40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6"/>
      <c r="N38" s="143"/>
      <c r="O38" s="127">
        <f>IF(O36&lt;=10,O36,"EXCEDE LOS 10 PUNTOS PERMITIDOS")</f>
        <v>10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98" t="s">
        <v>23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300"/>
      <c r="N41" s="38"/>
      <c r="O41" s="39">
        <f>IF((O23+O28+O33+O38)&lt;=30,(O23+O28+O33+O38),"ERROR EXCEDE LOS 30 PUNTOS")</f>
        <v>27.12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21" t="s">
        <v>42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3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37.5" customHeight="1" thickBot="1" x14ac:dyDescent="0.3">
      <c r="A58" s="279" t="s">
        <v>43</v>
      </c>
      <c r="B58" s="280"/>
      <c r="C58" s="280"/>
      <c r="D58" s="280"/>
      <c r="E58" s="280"/>
      <c r="F58" s="282"/>
      <c r="G58" s="282"/>
      <c r="H58" s="283"/>
      <c r="I58" s="43" t="s">
        <v>44</v>
      </c>
      <c r="J58" s="44" t="s">
        <v>45</v>
      </c>
      <c r="K58" s="146" t="s">
        <v>46</v>
      </c>
      <c r="L58" s="45" t="s">
        <v>47</v>
      </c>
      <c r="M58" s="147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84" t="s">
        <v>49</v>
      </c>
      <c r="C59" s="284"/>
      <c r="D59" s="284"/>
      <c r="E59" s="284"/>
      <c r="F59" s="251"/>
      <c r="G59" s="251"/>
      <c r="H59" s="251"/>
      <c r="I59" s="48" t="s">
        <v>50</v>
      </c>
      <c r="J59" s="49">
        <v>2</v>
      </c>
      <c r="K59" s="49">
        <v>2</v>
      </c>
      <c r="L59" s="50">
        <v>2</v>
      </c>
      <c r="M59" s="35"/>
      <c r="N59" s="35"/>
      <c r="O59" s="51">
        <f>J59+K59+L59</f>
        <v>6</v>
      </c>
    </row>
    <row r="60" spans="1:15" ht="16.5" thickTop="1" thickBot="1" x14ac:dyDescent="0.3">
      <c r="A60" s="52">
        <v>2</v>
      </c>
      <c r="B60" s="252" t="s">
        <v>51</v>
      </c>
      <c r="C60" s="285"/>
      <c r="D60" s="285"/>
      <c r="E60" s="285"/>
      <c r="F60" s="253"/>
      <c r="G60" s="253"/>
      <c r="H60" s="253"/>
      <c r="I60" s="53" t="s">
        <v>50</v>
      </c>
      <c r="J60" s="54">
        <v>2</v>
      </c>
      <c r="K60" s="54">
        <v>2</v>
      </c>
      <c r="L60" s="55">
        <v>2</v>
      </c>
      <c r="M60" s="35"/>
      <c r="N60" s="35"/>
      <c r="O60" s="51">
        <f t="shared" ref="O60:O65" si="0">J60+K60+L60</f>
        <v>6</v>
      </c>
    </row>
    <row r="61" spans="1:15" ht="42.75" customHeight="1" thickTop="1" thickBot="1" x14ac:dyDescent="0.3">
      <c r="A61" s="52">
        <v>3</v>
      </c>
      <c r="B61" s="285" t="s">
        <v>52</v>
      </c>
      <c r="C61" s="285"/>
      <c r="D61" s="285"/>
      <c r="E61" s="285"/>
      <c r="F61" s="253"/>
      <c r="G61" s="253"/>
      <c r="H61" s="253"/>
      <c r="I61" s="53" t="s">
        <v>53</v>
      </c>
      <c r="J61" s="54">
        <v>6</v>
      </c>
      <c r="K61" s="54">
        <v>6</v>
      </c>
      <c r="L61" s="55">
        <v>6</v>
      </c>
      <c r="M61" s="35"/>
      <c r="N61" s="35"/>
      <c r="O61" s="51">
        <f t="shared" si="0"/>
        <v>18</v>
      </c>
    </row>
    <row r="62" spans="1:15" ht="42" customHeight="1" thickTop="1" thickBot="1" x14ac:dyDescent="0.3">
      <c r="A62" s="52">
        <v>4</v>
      </c>
      <c r="B62" s="285" t="s">
        <v>54</v>
      </c>
      <c r="C62" s="285"/>
      <c r="D62" s="285"/>
      <c r="E62" s="285"/>
      <c r="F62" s="253"/>
      <c r="G62" s="253"/>
      <c r="H62" s="253"/>
      <c r="I62" s="53" t="s">
        <v>53</v>
      </c>
      <c r="J62" s="54">
        <v>6</v>
      </c>
      <c r="K62" s="54">
        <v>5</v>
      </c>
      <c r="L62" s="55">
        <v>6</v>
      </c>
      <c r="M62" s="35"/>
      <c r="N62" s="35"/>
      <c r="O62" s="51">
        <f t="shared" si="0"/>
        <v>17</v>
      </c>
    </row>
    <row r="63" spans="1:15" ht="32.25" customHeight="1" thickTop="1" thickBot="1" x14ac:dyDescent="0.3">
      <c r="A63" s="52">
        <v>5</v>
      </c>
      <c r="B63" s="285" t="s">
        <v>55</v>
      </c>
      <c r="C63" s="285"/>
      <c r="D63" s="285"/>
      <c r="E63" s="285"/>
      <c r="F63" s="253"/>
      <c r="G63" s="253"/>
      <c r="H63" s="253"/>
      <c r="I63" s="53" t="s">
        <v>53</v>
      </c>
      <c r="J63" s="54">
        <v>6</v>
      </c>
      <c r="K63" s="54">
        <v>4</v>
      </c>
      <c r="L63" s="55">
        <v>6</v>
      </c>
      <c r="M63" s="35"/>
      <c r="N63" s="35"/>
      <c r="O63" s="51">
        <f t="shared" si="0"/>
        <v>16</v>
      </c>
    </row>
    <row r="64" spans="1:15" ht="42" customHeight="1" thickTop="1" thickBot="1" x14ac:dyDescent="0.3">
      <c r="A64" s="52">
        <v>6</v>
      </c>
      <c r="B64" s="285" t="s">
        <v>56</v>
      </c>
      <c r="C64" s="285"/>
      <c r="D64" s="285"/>
      <c r="E64" s="285"/>
      <c r="F64" s="253"/>
      <c r="G64" s="253"/>
      <c r="H64" s="253"/>
      <c r="I64" s="53" t="s">
        <v>57</v>
      </c>
      <c r="J64" s="54">
        <v>5</v>
      </c>
      <c r="K64" s="54">
        <v>4</v>
      </c>
      <c r="L64" s="55">
        <v>6</v>
      </c>
      <c r="M64" s="35"/>
      <c r="N64" s="35"/>
      <c r="O64" s="51">
        <f t="shared" si="0"/>
        <v>15</v>
      </c>
    </row>
    <row r="65" spans="1:15" ht="43.5" customHeight="1" thickTop="1" thickBot="1" x14ac:dyDescent="0.3">
      <c r="A65" s="56">
        <v>7</v>
      </c>
      <c r="B65" s="286" t="s">
        <v>58</v>
      </c>
      <c r="C65" s="286"/>
      <c r="D65" s="286"/>
      <c r="E65" s="286"/>
      <c r="F65" s="255"/>
      <c r="G65" s="255"/>
      <c r="H65" s="255"/>
      <c r="I65" s="57" t="s">
        <v>57</v>
      </c>
      <c r="J65" s="58">
        <v>5</v>
      </c>
      <c r="K65" s="58">
        <v>3</v>
      </c>
      <c r="L65" s="59">
        <v>5</v>
      </c>
      <c r="M65" s="35"/>
      <c r="N65" s="35"/>
      <c r="O65" s="51">
        <f t="shared" si="0"/>
        <v>13</v>
      </c>
    </row>
    <row r="66" spans="1:15" ht="16.5" thickBot="1" x14ac:dyDescent="0.3">
      <c r="A66" s="287" t="s">
        <v>59</v>
      </c>
      <c r="B66" s="288"/>
      <c r="C66" s="288"/>
      <c r="D66" s="288"/>
      <c r="E66" s="288"/>
      <c r="F66" s="288"/>
      <c r="G66" s="288"/>
      <c r="H66" s="288"/>
      <c r="I66" s="289"/>
      <c r="J66" s="60">
        <f>SUM(J59:J65)</f>
        <v>32</v>
      </c>
      <c r="K66" s="61">
        <f>SUM(K59:K65)</f>
        <v>26</v>
      </c>
      <c r="L66" s="62">
        <f>SUM(L59:L65)</f>
        <v>33</v>
      </c>
      <c r="M66" s="63"/>
      <c r="N66" s="35"/>
      <c r="O66" s="64">
        <f>SUM(O59:O65)</f>
        <v>91</v>
      </c>
    </row>
    <row r="67" spans="1:15" ht="19.5" thickTop="1" thickBot="1" x14ac:dyDescent="0.3">
      <c r="A67" s="290" t="s">
        <v>60</v>
      </c>
      <c r="B67" s="291"/>
      <c r="C67" s="291"/>
      <c r="D67" s="291"/>
      <c r="E67" s="291"/>
      <c r="F67" s="291"/>
      <c r="G67" s="291"/>
      <c r="H67" s="291"/>
      <c r="I67" s="291"/>
      <c r="J67" s="292"/>
      <c r="K67" s="292"/>
      <c r="L67" s="293"/>
      <c r="M67" s="6"/>
      <c r="N67" s="65"/>
      <c r="O67" s="66">
        <f>O66/3</f>
        <v>30.333333333333332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37.5" customHeight="1" thickBot="1" x14ac:dyDescent="0.3">
      <c r="A69" s="279" t="s">
        <v>61</v>
      </c>
      <c r="B69" s="280"/>
      <c r="C69" s="280"/>
      <c r="D69" s="280"/>
      <c r="E69" s="280"/>
      <c r="F69" s="280"/>
      <c r="G69" s="280"/>
      <c r="H69" s="281"/>
      <c r="I69" s="67" t="s">
        <v>44</v>
      </c>
      <c r="J69" s="44" t="s">
        <v>45</v>
      </c>
      <c r="K69" s="146" t="s">
        <v>46</v>
      </c>
      <c r="L69" s="45" t="s">
        <v>47</v>
      </c>
      <c r="M69" s="147"/>
      <c r="N69" s="6"/>
      <c r="O69" s="46" t="s">
        <v>48</v>
      </c>
    </row>
    <row r="70" spans="1:15" ht="17.25" thickTop="1" thickBot="1" x14ac:dyDescent="0.3">
      <c r="A70" s="47">
        <v>1</v>
      </c>
      <c r="B70" s="250" t="s">
        <v>62</v>
      </c>
      <c r="C70" s="250"/>
      <c r="D70" s="250"/>
      <c r="E70" s="250"/>
      <c r="F70" s="251"/>
      <c r="G70" s="251"/>
      <c r="H70" s="251"/>
      <c r="I70" s="68" t="s">
        <v>63</v>
      </c>
      <c r="J70" s="69">
        <v>5</v>
      </c>
      <c r="K70" s="69">
        <v>4</v>
      </c>
      <c r="L70" s="70">
        <v>5</v>
      </c>
      <c r="M70" s="71"/>
      <c r="N70" s="35"/>
      <c r="O70" s="51">
        <f>J70+K70+L70</f>
        <v>14</v>
      </c>
    </row>
    <row r="71" spans="1:15" ht="28.5" customHeight="1" thickTop="1" thickBot="1" x14ac:dyDescent="0.3">
      <c r="A71" s="52">
        <v>2</v>
      </c>
      <c r="B71" s="252" t="s">
        <v>64</v>
      </c>
      <c r="C71" s="252"/>
      <c r="D71" s="252"/>
      <c r="E71" s="252"/>
      <c r="F71" s="253"/>
      <c r="G71" s="253"/>
      <c r="H71" s="253"/>
      <c r="I71" s="72" t="s">
        <v>63</v>
      </c>
      <c r="J71" s="73">
        <v>5</v>
      </c>
      <c r="K71" s="73">
        <v>3</v>
      </c>
      <c r="L71" s="74">
        <v>5</v>
      </c>
      <c r="M71" s="71"/>
      <c r="N71" s="35"/>
      <c r="O71" s="51">
        <f>J71+K71+L71</f>
        <v>13</v>
      </c>
    </row>
    <row r="72" spans="1:15" ht="17.25" thickTop="1" thickBot="1" x14ac:dyDescent="0.3">
      <c r="A72" s="56">
        <v>3</v>
      </c>
      <c r="B72" s="254" t="s">
        <v>65</v>
      </c>
      <c r="C72" s="254"/>
      <c r="D72" s="254"/>
      <c r="E72" s="254"/>
      <c r="F72" s="255"/>
      <c r="G72" s="255"/>
      <c r="H72" s="255"/>
      <c r="I72" s="75" t="s">
        <v>63</v>
      </c>
      <c r="J72" s="76">
        <v>5</v>
      </c>
      <c r="K72" s="76">
        <v>4</v>
      </c>
      <c r="L72" s="77">
        <v>4</v>
      </c>
      <c r="M72" s="71"/>
      <c r="N72" s="35"/>
      <c r="O72" s="51">
        <f>J72+K72+L72</f>
        <v>13</v>
      </c>
    </row>
    <row r="73" spans="1:15" ht="16.5" thickTop="1" thickBot="1" x14ac:dyDescent="0.3">
      <c r="A73" s="34"/>
      <c r="B73" s="256" t="s">
        <v>66</v>
      </c>
      <c r="C73" s="257"/>
      <c r="D73" s="257"/>
      <c r="E73" s="257"/>
      <c r="F73" s="257"/>
      <c r="G73" s="257"/>
      <c r="H73" s="257"/>
      <c r="I73" s="258"/>
      <c r="J73" s="78">
        <f>SUM(J70:J72)</f>
        <v>15</v>
      </c>
      <c r="K73" s="78">
        <f>SUM(K70:K72)</f>
        <v>11</v>
      </c>
      <c r="L73" s="79">
        <f>SUM(L70:L72)</f>
        <v>14</v>
      </c>
      <c r="M73" s="71"/>
      <c r="N73" s="35"/>
      <c r="O73" s="80">
        <f>SUM(O70:O72)</f>
        <v>40</v>
      </c>
    </row>
    <row r="74" spans="1:15" ht="19.5" thickTop="1" thickBot="1" x14ac:dyDescent="0.3">
      <c r="A74" s="259" t="s">
        <v>67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1"/>
      <c r="M74" s="71"/>
      <c r="N74" s="35"/>
      <c r="O74" s="66">
        <f>O73/3</f>
        <v>13.333333333333334</v>
      </c>
    </row>
    <row r="75" spans="1:15" ht="19.5" thickTop="1" thickBot="1" x14ac:dyDescent="0.3">
      <c r="A75" s="262"/>
      <c r="B75" s="263"/>
      <c r="C75" s="263"/>
      <c r="D75" s="263"/>
      <c r="E75" s="263"/>
      <c r="F75" s="263"/>
      <c r="G75" s="263"/>
      <c r="H75" s="263"/>
      <c r="I75" s="263"/>
      <c r="J75" s="263"/>
      <c r="K75" s="264"/>
      <c r="L75" s="264"/>
      <c r="M75" s="71"/>
      <c r="N75" s="35"/>
      <c r="O75" s="148"/>
    </row>
    <row r="76" spans="1:15" ht="32.25" customHeight="1" thickBot="1" x14ac:dyDescent="0.3">
      <c r="A76" s="265" t="s">
        <v>68</v>
      </c>
      <c r="B76" s="266"/>
      <c r="C76" s="266"/>
      <c r="D76" s="266"/>
      <c r="E76" s="266"/>
      <c r="F76" s="266"/>
      <c r="G76" s="266"/>
      <c r="H76" s="267"/>
      <c r="I76" s="81" t="s">
        <v>44</v>
      </c>
      <c r="J76" s="46" t="s">
        <v>45</v>
      </c>
      <c r="K76" s="147"/>
      <c r="L76" s="147"/>
      <c r="M76" s="71"/>
      <c r="N76" s="35"/>
      <c r="O76" s="82" t="s">
        <v>48</v>
      </c>
    </row>
    <row r="77" spans="1:15" ht="47.25" customHeight="1" thickBot="1" x14ac:dyDescent="0.3">
      <c r="A77" s="83">
        <v>1</v>
      </c>
      <c r="B77" s="268" t="s">
        <v>69</v>
      </c>
      <c r="C77" s="268"/>
      <c r="D77" s="268"/>
      <c r="E77" s="268"/>
      <c r="F77" s="269"/>
      <c r="G77" s="270"/>
      <c r="H77" s="271"/>
      <c r="I77" s="84" t="s">
        <v>63</v>
      </c>
      <c r="J77" s="79">
        <v>4</v>
      </c>
      <c r="K77" s="71"/>
      <c r="L77" s="71"/>
      <c r="M77" s="71"/>
      <c r="N77" s="35"/>
      <c r="O77" s="85">
        <f>J77</f>
        <v>4</v>
      </c>
    </row>
    <row r="78" spans="1:15" ht="33" customHeight="1" thickBot="1" x14ac:dyDescent="0.3">
      <c r="A78" s="52">
        <v>2</v>
      </c>
      <c r="B78" s="252" t="s">
        <v>70</v>
      </c>
      <c r="C78" s="252"/>
      <c r="D78" s="252"/>
      <c r="E78" s="252"/>
      <c r="F78" s="253"/>
      <c r="G78" s="272"/>
      <c r="H78" s="273"/>
      <c r="I78" s="86" t="s">
        <v>63</v>
      </c>
      <c r="J78" s="87">
        <v>5</v>
      </c>
      <c r="K78" s="71"/>
      <c r="L78" s="71"/>
      <c r="M78" s="71"/>
      <c r="N78" s="35"/>
      <c r="O78" s="85">
        <f>J78</f>
        <v>5</v>
      </c>
    </row>
    <row r="79" spans="1:15" ht="30" customHeight="1" thickBot="1" x14ac:dyDescent="0.3">
      <c r="A79" s="56">
        <v>3</v>
      </c>
      <c r="B79" s="254" t="s">
        <v>71</v>
      </c>
      <c r="C79" s="254"/>
      <c r="D79" s="254"/>
      <c r="E79" s="254"/>
      <c r="F79" s="255"/>
      <c r="G79" s="274"/>
      <c r="H79" s="275"/>
      <c r="I79" s="88" t="s">
        <v>63</v>
      </c>
      <c r="J79" s="89">
        <v>4</v>
      </c>
      <c r="K79" s="71"/>
      <c r="L79" s="71"/>
      <c r="M79" s="71"/>
      <c r="N79" s="35"/>
      <c r="O79" s="85">
        <f>J79</f>
        <v>4</v>
      </c>
    </row>
    <row r="80" spans="1:15" ht="16.5" thickBot="1" x14ac:dyDescent="0.3">
      <c r="A80" s="276" t="s">
        <v>72</v>
      </c>
      <c r="B80" s="277"/>
      <c r="C80" s="277"/>
      <c r="D80" s="277"/>
      <c r="E80" s="277"/>
      <c r="F80" s="277"/>
      <c r="G80" s="277"/>
      <c r="H80" s="277"/>
      <c r="I80" s="278"/>
      <c r="J80" s="19">
        <f>SUM(J77:J79)</f>
        <v>13</v>
      </c>
      <c r="K80" s="63"/>
      <c r="L80" s="63"/>
      <c r="M80" s="63"/>
      <c r="N80" s="35"/>
      <c r="O80" s="30"/>
    </row>
    <row r="81" spans="1:15" ht="19.5" thickTop="1" thickBot="1" x14ac:dyDescent="0.3">
      <c r="A81" s="247" t="s">
        <v>73</v>
      </c>
      <c r="B81" s="248"/>
      <c r="C81" s="248"/>
      <c r="D81" s="248"/>
      <c r="E81" s="248"/>
      <c r="F81" s="248"/>
      <c r="G81" s="248"/>
      <c r="H81" s="248"/>
      <c r="I81" s="248"/>
      <c r="J81" s="248"/>
      <c r="K81" s="248"/>
      <c r="L81" s="249"/>
      <c r="M81" s="63"/>
      <c r="N81" s="35"/>
      <c r="O81" s="66">
        <f>SUM(O77:O79)</f>
        <v>13</v>
      </c>
    </row>
    <row r="82" spans="1:15" x14ac:dyDescent="0.25">
      <c r="A82" s="36"/>
      <c r="B82" s="6"/>
      <c r="C82" s="6"/>
      <c r="D82" s="6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20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21" t="s">
        <v>74</v>
      </c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3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224" t="s">
        <v>75</v>
      </c>
      <c r="B86" s="225"/>
      <c r="C86" s="225"/>
      <c r="D86" s="225"/>
      <c r="E86" s="225"/>
      <c r="F86" s="226"/>
      <c r="G86" s="226"/>
      <c r="H86" s="227"/>
      <c r="I86" s="81" t="s">
        <v>44</v>
      </c>
      <c r="J86" s="147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228" t="s">
        <v>76</v>
      </c>
      <c r="C87" s="229"/>
      <c r="D87" s="229"/>
      <c r="E87" s="229"/>
      <c r="F87" s="230"/>
      <c r="G87" s="230"/>
      <c r="H87" s="231"/>
      <c r="I87" s="91" t="s">
        <v>77</v>
      </c>
      <c r="J87" s="92"/>
      <c r="K87" s="41"/>
      <c r="L87" s="41"/>
      <c r="M87" s="41"/>
      <c r="N87" s="35"/>
      <c r="O87" s="93">
        <v>3.3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232" t="s">
        <v>78</v>
      </c>
      <c r="B89" s="233"/>
      <c r="C89" s="233"/>
      <c r="D89" s="233"/>
      <c r="E89" s="233"/>
      <c r="F89" s="233"/>
      <c r="G89" s="233"/>
      <c r="H89" s="233"/>
      <c r="I89" s="233"/>
      <c r="J89" s="233"/>
      <c r="K89" s="234"/>
      <c r="L89" s="92"/>
      <c r="M89" s="6"/>
      <c r="N89" s="97"/>
      <c r="O89" s="98">
        <f>O87</f>
        <v>3.3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235" t="s">
        <v>79</v>
      </c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7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238" t="s">
        <v>23</v>
      </c>
      <c r="B93" s="239"/>
      <c r="C93" s="239"/>
      <c r="D93" s="239"/>
      <c r="E93" s="239"/>
      <c r="F93" s="239"/>
      <c r="G93" s="239"/>
      <c r="H93" s="239"/>
      <c r="I93" s="239"/>
      <c r="J93" s="239"/>
      <c r="K93" s="240"/>
      <c r="L93" s="99"/>
      <c r="M93" s="99"/>
      <c r="N93" s="100"/>
      <c r="O93" s="101">
        <f>O41</f>
        <v>27.12</v>
      </c>
    </row>
    <row r="94" spans="1:15" ht="18" x14ac:dyDescent="0.25">
      <c r="A94" s="241" t="s">
        <v>80</v>
      </c>
      <c r="B94" s="242"/>
      <c r="C94" s="242"/>
      <c r="D94" s="242"/>
      <c r="E94" s="242"/>
      <c r="F94" s="242"/>
      <c r="G94" s="242"/>
      <c r="H94" s="242"/>
      <c r="I94" s="242"/>
      <c r="J94" s="242"/>
      <c r="K94" s="243"/>
      <c r="L94" s="99"/>
      <c r="M94" s="99"/>
      <c r="N94" s="100"/>
      <c r="O94" s="102">
        <f>O67</f>
        <v>30.333333333333332</v>
      </c>
    </row>
    <row r="95" spans="1:15" ht="18" x14ac:dyDescent="0.25">
      <c r="A95" s="241" t="s">
        <v>81</v>
      </c>
      <c r="B95" s="242"/>
      <c r="C95" s="242"/>
      <c r="D95" s="242"/>
      <c r="E95" s="242"/>
      <c r="F95" s="242"/>
      <c r="G95" s="242"/>
      <c r="H95" s="242"/>
      <c r="I95" s="242"/>
      <c r="J95" s="242"/>
      <c r="K95" s="243"/>
      <c r="L95" s="99"/>
      <c r="M95" s="99"/>
      <c r="N95" s="100"/>
      <c r="O95" s="103">
        <f>O74</f>
        <v>13.333333333333334</v>
      </c>
    </row>
    <row r="96" spans="1:15" ht="18" x14ac:dyDescent="0.25">
      <c r="A96" s="241" t="s">
        <v>82</v>
      </c>
      <c r="B96" s="242"/>
      <c r="C96" s="242"/>
      <c r="D96" s="242"/>
      <c r="E96" s="242"/>
      <c r="F96" s="242"/>
      <c r="G96" s="242"/>
      <c r="H96" s="242"/>
      <c r="I96" s="242"/>
      <c r="J96" s="242"/>
      <c r="K96" s="243"/>
      <c r="L96" s="99"/>
      <c r="M96" s="99"/>
      <c r="N96" s="100"/>
      <c r="O96" s="104">
        <f>O81</f>
        <v>13</v>
      </c>
    </row>
    <row r="97" spans="1:15" ht="18.75" thickBot="1" x14ac:dyDescent="0.3">
      <c r="A97" s="244" t="s">
        <v>83</v>
      </c>
      <c r="B97" s="245"/>
      <c r="C97" s="245"/>
      <c r="D97" s="245"/>
      <c r="E97" s="245"/>
      <c r="F97" s="245"/>
      <c r="G97" s="245"/>
      <c r="H97" s="245"/>
      <c r="I97" s="245"/>
      <c r="J97" s="245"/>
      <c r="K97" s="246"/>
      <c r="L97" s="99"/>
      <c r="M97" s="99"/>
      <c r="N97" s="100"/>
      <c r="O97" s="104">
        <f>O87</f>
        <v>3.3</v>
      </c>
    </row>
    <row r="98" spans="1:15" ht="24.75" thickTop="1" thickBot="1" x14ac:dyDescent="0.3">
      <c r="A98" s="216" t="s">
        <v>84</v>
      </c>
      <c r="B98" s="217"/>
      <c r="C98" s="217"/>
      <c r="D98" s="217"/>
      <c r="E98" s="217"/>
      <c r="F98" s="217"/>
      <c r="G98" s="217"/>
      <c r="H98" s="217"/>
      <c r="I98" s="217"/>
      <c r="J98" s="217"/>
      <c r="K98" s="218"/>
      <c r="L98" s="105"/>
      <c r="M98" s="106"/>
      <c r="N98" s="107"/>
      <c r="O98" s="108">
        <f>SUM(O93:O97)</f>
        <v>87.086666666666659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8" zoomScaleNormal="100" workbookViewId="0">
      <selection activeCell="O87" sqref="O87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41"/>
      <c r="B1" s="342"/>
      <c r="C1" s="342"/>
      <c r="D1" s="342"/>
      <c r="E1" s="343"/>
      <c r="F1" s="350" t="s">
        <v>9</v>
      </c>
      <c r="G1" s="350"/>
      <c r="H1" s="350"/>
      <c r="I1" s="350"/>
      <c r="J1" s="350"/>
      <c r="K1" s="350"/>
      <c r="L1" s="350"/>
      <c r="M1" s="350"/>
      <c r="N1" s="350"/>
      <c r="O1" s="351"/>
    </row>
    <row r="2" spans="1:17" ht="45" customHeight="1" thickBot="1" x14ac:dyDescent="0.3">
      <c r="A2" s="344"/>
      <c r="B2" s="345"/>
      <c r="C2" s="345"/>
      <c r="D2" s="345"/>
      <c r="E2" s="346"/>
      <c r="F2" s="350" t="s">
        <v>10</v>
      </c>
      <c r="G2" s="350"/>
      <c r="H2" s="350"/>
      <c r="I2" s="350"/>
      <c r="J2" s="350"/>
      <c r="K2" s="350"/>
      <c r="L2" s="350"/>
      <c r="M2" s="350"/>
      <c r="N2" s="350"/>
      <c r="O2" s="351"/>
      <c r="Q2" s="128" t="str">
        <f ca="1">MID(CELL("nombrearchivo",'TOVAR BORDA JAIME'!E10),FIND("]", CELL("nombrearchivo",'TOVAR BORDA JAIME'!E10),1)+1,LEN(CELL("nombrearchivo",'TOVAR BORDA JAIME'!E10))-FIND("]",CELL("nombrearchivo",'TOVAR BORDA JAIME'!E10),1))</f>
        <v>TOVAR BORDA JAIME</v>
      </c>
    </row>
    <row r="3" spans="1:17" ht="19.5" customHeight="1" thickBot="1" x14ac:dyDescent="0.3">
      <c r="A3" s="347"/>
      <c r="B3" s="348"/>
      <c r="C3" s="348"/>
      <c r="D3" s="348"/>
      <c r="E3" s="349"/>
      <c r="F3" s="350" t="s">
        <v>95</v>
      </c>
      <c r="G3" s="350"/>
      <c r="H3" s="350"/>
      <c r="I3" s="350"/>
      <c r="J3" s="350"/>
      <c r="K3" s="350"/>
      <c r="L3" s="350"/>
      <c r="M3" s="350"/>
      <c r="N3" s="350"/>
      <c r="O3" s="351"/>
      <c r="Q3" s="128"/>
    </row>
    <row r="4" spans="1:17" ht="15.75" x14ac:dyDescent="0.25">
      <c r="A4" s="352" t="s">
        <v>11</v>
      </c>
      <c r="B4" s="353"/>
      <c r="C4" s="353"/>
      <c r="D4" s="353"/>
      <c r="E4" s="354" t="str">
        <f>'CHA-P-09-10'!AC$2</f>
        <v>PLANTA</v>
      </c>
      <c r="F4" s="354"/>
      <c r="G4" s="354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321" t="s">
        <v>12</v>
      </c>
      <c r="B5" s="322"/>
      <c r="C5" s="322"/>
      <c r="D5" s="322"/>
      <c r="E5" s="323" t="str">
        <f>'CHA-P-09-10'!A$2</f>
        <v>CHA -P -09-10</v>
      </c>
      <c r="F5" s="323"/>
      <c r="G5" s="323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21" t="s">
        <v>13</v>
      </c>
      <c r="B6" s="322"/>
      <c r="C6" s="322"/>
      <c r="D6" s="322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21" t="s">
        <v>14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3"/>
    </row>
    <row r="9" spans="1:17" ht="15" customHeight="1" x14ac:dyDescent="0.25">
      <c r="A9" s="324" t="s">
        <v>15</v>
      </c>
      <c r="B9" s="325"/>
      <c r="C9" s="328" t="s">
        <v>16</v>
      </c>
      <c r="D9" s="145"/>
      <c r="E9" s="330" t="s">
        <v>17</v>
      </c>
      <c r="F9" s="331"/>
      <c r="G9" s="330" t="s">
        <v>18</v>
      </c>
      <c r="H9" s="331"/>
      <c r="I9" s="333" t="s">
        <v>19</v>
      </c>
      <c r="J9" s="333" t="s">
        <v>20</v>
      </c>
      <c r="K9" s="333" t="s">
        <v>21</v>
      </c>
      <c r="L9" s="335" t="s">
        <v>22</v>
      </c>
      <c r="M9" s="337"/>
      <c r="N9" s="337"/>
      <c r="O9" s="339" t="s">
        <v>23</v>
      </c>
    </row>
    <row r="10" spans="1:17" ht="31.5" customHeight="1" thickBot="1" x14ac:dyDescent="0.3">
      <c r="A10" s="326"/>
      <c r="B10" s="327"/>
      <c r="C10" s="329"/>
      <c r="D10" s="149"/>
      <c r="E10" s="329"/>
      <c r="F10" s="332"/>
      <c r="G10" s="329"/>
      <c r="H10" s="332"/>
      <c r="I10" s="334"/>
      <c r="J10" s="334"/>
      <c r="K10" s="334"/>
      <c r="L10" s="336"/>
      <c r="M10" s="338"/>
      <c r="N10" s="338"/>
      <c r="O10" s="340"/>
    </row>
    <row r="11" spans="1:17" ht="44.25" customHeight="1" thickBot="1" x14ac:dyDescent="0.3">
      <c r="A11" s="294" t="s">
        <v>398</v>
      </c>
      <c r="B11" s="295"/>
      <c r="C11" s="150">
        <f>O15</f>
        <v>4</v>
      </c>
      <c r="D11" s="151"/>
      <c r="E11" s="296">
        <f>O17</f>
        <v>0</v>
      </c>
      <c r="F11" s="297"/>
      <c r="G11" s="296">
        <f>O19</f>
        <v>3</v>
      </c>
      <c r="H11" s="297"/>
      <c r="I11" s="13">
        <f>O21</f>
        <v>0</v>
      </c>
      <c r="J11" s="13">
        <f>O28</f>
        <v>5</v>
      </c>
      <c r="K11" s="13">
        <f>O33</f>
        <v>5</v>
      </c>
      <c r="L11" s="14">
        <f>O38</f>
        <v>0.5</v>
      </c>
      <c r="M11" s="15"/>
      <c r="N11" s="15"/>
      <c r="O11" s="16">
        <f>IF( SUM(C11:L11)&lt;=30,SUM(C11:L11),"EXCEDE LOS 30 PUNTOS")</f>
        <v>17.5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312" t="s">
        <v>24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4"/>
      <c r="O13" s="19" t="s">
        <v>25</v>
      </c>
    </row>
    <row r="14" spans="1:17" ht="24" thickBot="1" x14ac:dyDescent="0.3">
      <c r="A14" s="307" t="s">
        <v>26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9"/>
      <c r="N14" s="6"/>
      <c r="O14" s="18"/>
    </row>
    <row r="15" spans="1:17" ht="31.5" customHeight="1" thickBot="1" x14ac:dyDescent="0.3">
      <c r="A15" s="256" t="s">
        <v>27</v>
      </c>
      <c r="B15" s="258"/>
      <c r="C15" s="20"/>
      <c r="D15" s="301" t="s">
        <v>289</v>
      </c>
      <c r="E15" s="302"/>
      <c r="F15" s="302"/>
      <c r="G15" s="302"/>
      <c r="H15" s="302"/>
      <c r="I15" s="302"/>
      <c r="J15" s="302"/>
      <c r="K15" s="302"/>
      <c r="L15" s="302"/>
      <c r="M15" s="303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310" t="s">
        <v>28</v>
      </c>
      <c r="B17" s="311"/>
      <c r="C17" s="6"/>
      <c r="D17" s="26"/>
      <c r="E17" s="315"/>
      <c r="F17" s="316"/>
      <c r="G17" s="316"/>
      <c r="H17" s="316"/>
      <c r="I17" s="316"/>
      <c r="J17" s="316"/>
      <c r="K17" s="316"/>
      <c r="L17" s="316"/>
      <c r="M17" s="317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310" t="s">
        <v>29</v>
      </c>
      <c r="B19" s="311"/>
      <c r="C19" s="20"/>
      <c r="D19" s="144"/>
      <c r="E19" s="316" t="s">
        <v>290</v>
      </c>
      <c r="F19" s="316"/>
      <c r="G19" s="316"/>
      <c r="H19" s="316"/>
      <c r="I19" s="316"/>
      <c r="J19" s="316"/>
      <c r="K19" s="316"/>
      <c r="L19" s="316"/>
      <c r="M19" s="317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310" t="s">
        <v>30</v>
      </c>
      <c r="B21" s="311"/>
      <c r="C21" s="20"/>
      <c r="D21" s="318"/>
      <c r="E21" s="319"/>
      <c r="F21" s="319"/>
      <c r="G21" s="319"/>
      <c r="H21" s="319"/>
      <c r="I21" s="319"/>
      <c r="J21" s="319"/>
      <c r="K21" s="319"/>
      <c r="L21" s="319"/>
      <c r="M21" s="320"/>
      <c r="N21" s="21"/>
      <c r="O21" s="22">
        <v>0</v>
      </c>
    </row>
    <row r="22" spans="1:18" ht="16.5" thickBot="1" x14ac:dyDescent="0.3">
      <c r="A22" s="27"/>
      <c r="B22" s="28"/>
      <c r="C22" s="14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43"/>
      <c r="O22" s="30"/>
    </row>
    <row r="23" spans="1:18" ht="19.5" thickTop="1" thickBot="1" x14ac:dyDescent="0.3">
      <c r="A23" s="304" t="s">
        <v>31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6"/>
      <c r="N23" s="6"/>
      <c r="O23" s="127">
        <f>IF( SUM(O15:O21)&lt;=10,SUM(O15:O21),"EXCEDE LOS 10 PUNTOS VALIDOS")</f>
        <v>7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307" t="s">
        <v>32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9"/>
      <c r="N25" s="6"/>
      <c r="O25" s="30"/>
    </row>
    <row r="26" spans="1:18" ht="105" customHeight="1" thickBot="1" x14ac:dyDescent="0.3">
      <c r="A26" s="256" t="s">
        <v>33</v>
      </c>
      <c r="B26" s="258"/>
      <c r="C26" s="20"/>
      <c r="D26" s="301" t="s">
        <v>399</v>
      </c>
      <c r="E26" s="302"/>
      <c r="F26" s="302"/>
      <c r="G26" s="302"/>
      <c r="H26" s="302"/>
      <c r="I26" s="302"/>
      <c r="J26" s="302"/>
      <c r="K26" s="302"/>
      <c r="L26" s="302"/>
      <c r="M26" s="303"/>
      <c r="N26" s="21"/>
      <c r="O26" s="22">
        <v>5</v>
      </c>
      <c r="Q26" s="33"/>
      <c r="R26" s="33"/>
    </row>
    <row r="27" spans="1:18" ht="16.5" thickBot="1" x14ac:dyDescent="0.3">
      <c r="A27" s="27"/>
      <c r="B27" s="28"/>
      <c r="C27" s="14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43"/>
      <c r="O27" s="30"/>
    </row>
    <row r="28" spans="1:18" ht="19.5" thickTop="1" thickBot="1" x14ac:dyDescent="0.3">
      <c r="A28" s="304" t="s">
        <v>34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6"/>
      <c r="N28" s="143"/>
      <c r="O28" s="127">
        <f>IF(O26&lt;=5,O26,"EXCEDE LOS 5 PUNTOS PERMITIDOS")</f>
        <v>5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307" t="s">
        <v>35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9"/>
      <c r="N30" s="35"/>
      <c r="O30" s="30"/>
    </row>
    <row r="31" spans="1:18" ht="104.25" customHeight="1" thickBot="1" x14ac:dyDescent="0.3">
      <c r="A31" s="256" t="s">
        <v>36</v>
      </c>
      <c r="B31" s="258"/>
      <c r="C31" s="20"/>
      <c r="D31" s="301" t="s">
        <v>400</v>
      </c>
      <c r="E31" s="302"/>
      <c r="F31" s="302"/>
      <c r="G31" s="302"/>
      <c r="H31" s="302"/>
      <c r="I31" s="302"/>
      <c r="J31" s="302"/>
      <c r="K31" s="302"/>
      <c r="L31" s="302"/>
      <c r="M31" s="303"/>
      <c r="N31" s="21"/>
      <c r="O31" s="22">
        <v>5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304" t="s">
        <v>37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6"/>
      <c r="N33" s="143"/>
      <c r="O33" s="127">
        <f>IF(O31&lt;=5,O31,"EXCEDE LOS 5 PUNTOS PERMITIDOS")</f>
        <v>5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307" t="s">
        <v>38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9"/>
      <c r="N35" s="6"/>
      <c r="O35" s="30"/>
    </row>
    <row r="36" spans="1:15" ht="105" customHeight="1" thickBot="1" x14ac:dyDescent="0.3">
      <c r="A36" s="310" t="s">
        <v>39</v>
      </c>
      <c r="B36" s="311"/>
      <c r="C36" s="20"/>
      <c r="D36" s="301" t="s">
        <v>401</v>
      </c>
      <c r="E36" s="302"/>
      <c r="F36" s="302"/>
      <c r="G36" s="302"/>
      <c r="H36" s="302"/>
      <c r="I36" s="302"/>
      <c r="J36" s="302"/>
      <c r="K36" s="302"/>
      <c r="L36" s="302"/>
      <c r="M36" s="303"/>
      <c r="N36" s="21"/>
      <c r="O36" s="22">
        <v>0.5</v>
      </c>
    </row>
    <row r="37" spans="1:15" ht="16.5" thickBot="1" x14ac:dyDescent="0.3">
      <c r="A37" s="27"/>
      <c r="B37" s="28"/>
      <c r="C37" s="14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43"/>
      <c r="O37" s="30"/>
    </row>
    <row r="38" spans="1:15" ht="19.5" thickTop="1" thickBot="1" x14ac:dyDescent="0.3">
      <c r="A38" s="304" t="s">
        <v>40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6"/>
      <c r="N38" s="143"/>
      <c r="O38" s="127">
        <f>IF(O36&lt;=10,O36,"EXCEDE LOS 10 PUNTOS PERMITIDOS")</f>
        <v>0.5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98" t="s">
        <v>23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300"/>
      <c r="N41" s="38"/>
      <c r="O41" s="39">
        <f>IF((O23+O28+O33+O38)&lt;=30,(O23+O28+O33+O38),"ERROR EXCEDE LOS 30 PUNTOS")</f>
        <v>17.5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21" t="s">
        <v>42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3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36.75" customHeight="1" thickBot="1" x14ac:dyDescent="0.3">
      <c r="A58" s="279" t="s">
        <v>43</v>
      </c>
      <c r="B58" s="280"/>
      <c r="C58" s="280"/>
      <c r="D58" s="280"/>
      <c r="E58" s="280"/>
      <c r="F58" s="282"/>
      <c r="G58" s="282"/>
      <c r="H58" s="283"/>
      <c r="I58" s="43" t="s">
        <v>44</v>
      </c>
      <c r="J58" s="44" t="s">
        <v>45</v>
      </c>
      <c r="K58" s="146" t="s">
        <v>46</v>
      </c>
      <c r="L58" s="45" t="s">
        <v>47</v>
      </c>
      <c r="M58" s="147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84" t="s">
        <v>49</v>
      </c>
      <c r="C59" s="284"/>
      <c r="D59" s="284"/>
      <c r="E59" s="284"/>
      <c r="F59" s="251"/>
      <c r="G59" s="251"/>
      <c r="H59" s="251"/>
      <c r="I59" s="48" t="s">
        <v>50</v>
      </c>
      <c r="J59" s="49">
        <v>2</v>
      </c>
      <c r="K59" s="49">
        <v>2</v>
      </c>
      <c r="L59" s="50">
        <v>2</v>
      </c>
      <c r="M59" s="35"/>
      <c r="N59" s="35"/>
      <c r="O59" s="51">
        <f>J59+K59+L59</f>
        <v>6</v>
      </c>
    </row>
    <row r="60" spans="1:15" ht="16.5" thickTop="1" thickBot="1" x14ac:dyDescent="0.3">
      <c r="A60" s="52">
        <v>2</v>
      </c>
      <c r="B60" s="252" t="s">
        <v>51</v>
      </c>
      <c r="C60" s="285"/>
      <c r="D60" s="285"/>
      <c r="E60" s="285"/>
      <c r="F60" s="253"/>
      <c r="G60" s="253"/>
      <c r="H60" s="253"/>
      <c r="I60" s="53" t="s">
        <v>50</v>
      </c>
      <c r="J60" s="54">
        <v>2</v>
      </c>
      <c r="K60" s="54">
        <v>2</v>
      </c>
      <c r="L60" s="55">
        <v>2</v>
      </c>
      <c r="M60" s="35"/>
      <c r="N60" s="35"/>
      <c r="O60" s="51">
        <f t="shared" ref="O60:O65" si="0">J60+K60+L60</f>
        <v>6</v>
      </c>
    </row>
    <row r="61" spans="1:15" ht="39.75" customHeight="1" thickTop="1" thickBot="1" x14ac:dyDescent="0.3">
      <c r="A61" s="52">
        <v>3</v>
      </c>
      <c r="B61" s="285" t="s">
        <v>52</v>
      </c>
      <c r="C61" s="285"/>
      <c r="D61" s="285"/>
      <c r="E61" s="285"/>
      <c r="F61" s="253"/>
      <c r="G61" s="253"/>
      <c r="H61" s="253"/>
      <c r="I61" s="53" t="s">
        <v>53</v>
      </c>
      <c r="J61" s="54">
        <v>3</v>
      </c>
      <c r="K61" s="54">
        <v>5</v>
      </c>
      <c r="L61" s="55">
        <v>5</v>
      </c>
      <c r="M61" s="35"/>
      <c r="N61" s="35"/>
      <c r="O61" s="51">
        <f t="shared" si="0"/>
        <v>13</v>
      </c>
    </row>
    <row r="62" spans="1:15" ht="40.5" customHeight="1" thickTop="1" thickBot="1" x14ac:dyDescent="0.3">
      <c r="A62" s="52">
        <v>4</v>
      </c>
      <c r="B62" s="285" t="s">
        <v>54</v>
      </c>
      <c r="C62" s="285"/>
      <c r="D62" s="285"/>
      <c r="E62" s="285"/>
      <c r="F62" s="253"/>
      <c r="G62" s="253"/>
      <c r="H62" s="253"/>
      <c r="I62" s="53" t="s">
        <v>53</v>
      </c>
      <c r="J62" s="54">
        <v>3</v>
      </c>
      <c r="K62" s="54">
        <v>5</v>
      </c>
      <c r="L62" s="55">
        <v>5</v>
      </c>
      <c r="M62" s="35"/>
      <c r="N62" s="35"/>
      <c r="O62" s="51">
        <f t="shared" si="0"/>
        <v>13</v>
      </c>
    </row>
    <row r="63" spans="1:15" ht="32.25" customHeight="1" thickTop="1" thickBot="1" x14ac:dyDescent="0.3">
      <c r="A63" s="52">
        <v>5</v>
      </c>
      <c r="B63" s="285" t="s">
        <v>55</v>
      </c>
      <c r="C63" s="285"/>
      <c r="D63" s="285"/>
      <c r="E63" s="285"/>
      <c r="F63" s="253"/>
      <c r="G63" s="253"/>
      <c r="H63" s="253"/>
      <c r="I63" s="53" t="s">
        <v>53</v>
      </c>
      <c r="J63" s="54">
        <v>4</v>
      </c>
      <c r="K63" s="54">
        <v>5</v>
      </c>
      <c r="L63" s="55">
        <v>5</v>
      </c>
      <c r="M63" s="35"/>
      <c r="N63" s="35"/>
      <c r="O63" s="51">
        <f t="shared" si="0"/>
        <v>14</v>
      </c>
    </row>
    <row r="64" spans="1:15" ht="45" customHeight="1" thickTop="1" thickBot="1" x14ac:dyDescent="0.3">
      <c r="A64" s="52">
        <v>6</v>
      </c>
      <c r="B64" s="285" t="s">
        <v>56</v>
      </c>
      <c r="C64" s="285"/>
      <c r="D64" s="285"/>
      <c r="E64" s="285"/>
      <c r="F64" s="253"/>
      <c r="G64" s="253"/>
      <c r="H64" s="253"/>
      <c r="I64" s="53" t="s">
        <v>57</v>
      </c>
      <c r="J64" s="54">
        <v>3</v>
      </c>
      <c r="K64" s="54">
        <v>4</v>
      </c>
      <c r="L64" s="55">
        <v>4</v>
      </c>
      <c r="M64" s="35"/>
      <c r="N64" s="35"/>
      <c r="O64" s="51">
        <f t="shared" si="0"/>
        <v>11</v>
      </c>
    </row>
    <row r="65" spans="1:15" ht="43.5" customHeight="1" thickTop="1" thickBot="1" x14ac:dyDescent="0.3">
      <c r="A65" s="56">
        <v>7</v>
      </c>
      <c r="B65" s="286" t="s">
        <v>58</v>
      </c>
      <c r="C65" s="286"/>
      <c r="D65" s="286"/>
      <c r="E65" s="286"/>
      <c r="F65" s="255"/>
      <c r="G65" s="255"/>
      <c r="H65" s="255"/>
      <c r="I65" s="57" t="s">
        <v>57</v>
      </c>
      <c r="J65" s="58">
        <v>3</v>
      </c>
      <c r="K65" s="58">
        <v>4</v>
      </c>
      <c r="L65" s="59">
        <v>5</v>
      </c>
      <c r="M65" s="35"/>
      <c r="N65" s="35"/>
      <c r="O65" s="51">
        <f t="shared" si="0"/>
        <v>12</v>
      </c>
    </row>
    <row r="66" spans="1:15" ht="16.5" thickBot="1" x14ac:dyDescent="0.3">
      <c r="A66" s="287" t="s">
        <v>59</v>
      </c>
      <c r="B66" s="288"/>
      <c r="C66" s="288"/>
      <c r="D66" s="288"/>
      <c r="E66" s="288"/>
      <c r="F66" s="288"/>
      <c r="G66" s="288"/>
      <c r="H66" s="288"/>
      <c r="I66" s="289"/>
      <c r="J66" s="60">
        <f>SUM(J59:J65)</f>
        <v>20</v>
      </c>
      <c r="K66" s="61">
        <f>SUM(K59:K65)</f>
        <v>27</v>
      </c>
      <c r="L66" s="62">
        <f>SUM(L59:L65)</f>
        <v>28</v>
      </c>
      <c r="M66" s="63"/>
      <c r="N66" s="35"/>
      <c r="O66" s="64">
        <f>SUM(O59:O65)</f>
        <v>75</v>
      </c>
    </row>
    <row r="67" spans="1:15" ht="19.5" thickTop="1" thickBot="1" x14ac:dyDescent="0.3">
      <c r="A67" s="290" t="s">
        <v>60</v>
      </c>
      <c r="B67" s="291"/>
      <c r="C67" s="291"/>
      <c r="D67" s="291"/>
      <c r="E67" s="291"/>
      <c r="F67" s="291"/>
      <c r="G67" s="291"/>
      <c r="H67" s="291"/>
      <c r="I67" s="291"/>
      <c r="J67" s="292"/>
      <c r="K67" s="292"/>
      <c r="L67" s="293"/>
      <c r="M67" s="6"/>
      <c r="N67" s="65"/>
      <c r="O67" s="66">
        <f>O66/3</f>
        <v>25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39" customHeight="1" thickBot="1" x14ac:dyDescent="0.3">
      <c r="A69" s="279" t="s">
        <v>61</v>
      </c>
      <c r="B69" s="280"/>
      <c r="C69" s="280"/>
      <c r="D69" s="280"/>
      <c r="E69" s="280"/>
      <c r="F69" s="280"/>
      <c r="G69" s="280"/>
      <c r="H69" s="281"/>
      <c r="I69" s="67" t="s">
        <v>44</v>
      </c>
      <c r="J69" s="44" t="s">
        <v>45</v>
      </c>
      <c r="K69" s="146" t="s">
        <v>46</v>
      </c>
      <c r="L69" s="45" t="s">
        <v>47</v>
      </c>
      <c r="M69" s="147"/>
      <c r="N69" s="6"/>
      <c r="O69" s="46" t="s">
        <v>48</v>
      </c>
    </row>
    <row r="70" spans="1:15" ht="17.25" thickTop="1" thickBot="1" x14ac:dyDescent="0.3">
      <c r="A70" s="47">
        <v>1</v>
      </c>
      <c r="B70" s="250" t="s">
        <v>62</v>
      </c>
      <c r="C70" s="250"/>
      <c r="D70" s="250"/>
      <c r="E70" s="250"/>
      <c r="F70" s="251"/>
      <c r="G70" s="251"/>
      <c r="H70" s="251"/>
      <c r="I70" s="68" t="s">
        <v>63</v>
      </c>
      <c r="J70" s="69">
        <v>3</v>
      </c>
      <c r="K70" s="69">
        <v>5</v>
      </c>
      <c r="L70" s="70">
        <v>4</v>
      </c>
      <c r="M70" s="71"/>
      <c r="N70" s="35"/>
      <c r="O70" s="51">
        <f>J70+K70+L70</f>
        <v>12</v>
      </c>
    </row>
    <row r="71" spans="1:15" ht="30.75" customHeight="1" thickTop="1" thickBot="1" x14ac:dyDescent="0.3">
      <c r="A71" s="52">
        <v>2</v>
      </c>
      <c r="B71" s="252" t="s">
        <v>64</v>
      </c>
      <c r="C71" s="252"/>
      <c r="D71" s="252"/>
      <c r="E71" s="252"/>
      <c r="F71" s="253"/>
      <c r="G71" s="253"/>
      <c r="H71" s="253"/>
      <c r="I71" s="72" t="s">
        <v>63</v>
      </c>
      <c r="J71" s="73">
        <v>3</v>
      </c>
      <c r="K71" s="73">
        <v>4</v>
      </c>
      <c r="L71" s="74">
        <v>4</v>
      </c>
      <c r="M71" s="71"/>
      <c r="N71" s="35"/>
      <c r="O71" s="51">
        <f>J71+K71+L71</f>
        <v>11</v>
      </c>
    </row>
    <row r="72" spans="1:15" ht="17.25" thickTop="1" thickBot="1" x14ac:dyDescent="0.3">
      <c r="A72" s="56">
        <v>3</v>
      </c>
      <c r="B72" s="254" t="s">
        <v>65</v>
      </c>
      <c r="C72" s="254"/>
      <c r="D72" s="254"/>
      <c r="E72" s="254"/>
      <c r="F72" s="255"/>
      <c r="G72" s="255"/>
      <c r="H72" s="255"/>
      <c r="I72" s="75" t="s">
        <v>63</v>
      </c>
      <c r="J72" s="76">
        <v>3</v>
      </c>
      <c r="K72" s="76">
        <v>4</v>
      </c>
      <c r="L72" s="77">
        <v>4</v>
      </c>
      <c r="M72" s="71"/>
      <c r="N72" s="35"/>
      <c r="O72" s="51">
        <f>J72+K72+L72</f>
        <v>11</v>
      </c>
    </row>
    <row r="73" spans="1:15" ht="16.5" thickTop="1" thickBot="1" x14ac:dyDescent="0.3">
      <c r="A73" s="34"/>
      <c r="B73" s="256" t="s">
        <v>66</v>
      </c>
      <c r="C73" s="257"/>
      <c r="D73" s="257"/>
      <c r="E73" s="257"/>
      <c r="F73" s="257"/>
      <c r="G73" s="257"/>
      <c r="H73" s="257"/>
      <c r="I73" s="258"/>
      <c r="J73" s="78">
        <f>SUM(J70:J72)</f>
        <v>9</v>
      </c>
      <c r="K73" s="78">
        <f>SUM(K70:K72)</f>
        <v>13</v>
      </c>
      <c r="L73" s="79">
        <f>SUM(L70:L72)</f>
        <v>12</v>
      </c>
      <c r="M73" s="71"/>
      <c r="N73" s="35"/>
      <c r="O73" s="80">
        <f>SUM(O70:O72)</f>
        <v>34</v>
      </c>
    </row>
    <row r="74" spans="1:15" ht="19.5" thickTop="1" thickBot="1" x14ac:dyDescent="0.3">
      <c r="A74" s="259" t="s">
        <v>67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1"/>
      <c r="M74" s="71"/>
      <c r="N74" s="35"/>
      <c r="O74" s="66">
        <f>O73/3</f>
        <v>11.333333333333334</v>
      </c>
    </row>
    <row r="75" spans="1:15" ht="19.5" thickTop="1" thickBot="1" x14ac:dyDescent="0.3">
      <c r="A75" s="262"/>
      <c r="B75" s="263"/>
      <c r="C75" s="263"/>
      <c r="D75" s="263"/>
      <c r="E75" s="263"/>
      <c r="F75" s="263"/>
      <c r="G75" s="263"/>
      <c r="H75" s="263"/>
      <c r="I75" s="263"/>
      <c r="J75" s="263"/>
      <c r="K75" s="264"/>
      <c r="L75" s="264"/>
      <c r="M75" s="71"/>
      <c r="N75" s="35"/>
      <c r="O75" s="148"/>
    </row>
    <row r="76" spans="1:15" ht="38.25" customHeight="1" thickBot="1" x14ac:dyDescent="0.3">
      <c r="A76" s="265" t="s">
        <v>68</v>
      </c>
      <c r="B76" s="266"/>
      <c r="C76" s="266"/>
      <c r="D76" s="266"/>
      <c r="E76" s="266"/>
      <c r="F76" s="266"/>
      <c r="G76" s="266"/>
      <c r="H76" s="267"/>
      <c r="I76" s="81" t="s">
        <v>44</v>
      </c>
      <c r="J76" s="46" t="s">
        <v>45</v>
      </c>
      <c r="K76" s="147"/>
      <c r="L76" s="147"/>
      <c r="M76" s="71"/>
      <c r="N76" s="35"/>
      <c r="O76" s="82" t="s">
        <v>48</v>
      </c>
    </row>
    <row r="77" spans="1:15" ht="42.75" customHeight="1" thickBot="1" x14ac:dyDescent="0.3">
      <c r="A77" s="83">
        <v>1</v>
      </c>
      <c r="B77" s="268" t="s">
        <v>69</v>
      </c>
      <c r="C77" s="268"/>
      <c r="D77" s="268"/>
      <c r="E77" s="268"/>
      <c r="F77" s="269"/>
      <c r="G77" s="270"/>
      <c r="H77" s="271"/>
      <c r="I77" s="84" t="s">
        <v>63</v>
      </c>
      <c r="J77" s="79">
        <v>3</v>
      </c>
      <c r="K77" s="71"/>
      <c r="L77" s="71"/>
      <c r="M77" s="71"/>
      <c r="N77" s="35"/>
      <c r="O77" s="85">
        <f>J77</f>
        <v>3</v>
      </c>
    </row>
    <row r="78" spans="1:15" ht="32.25" customHeight="1" thickBot="1" x14ac:dyDescent="0.3">
      <c r="A78" s="52">
        <v>2</v>
      </c>
      <c r="B78" s="252" t="s">
        <v>70</v>
      </c>
      <c r="C78" s="252"/>
      <c r="D78" s="252"/>
      <c r="E78" s="252"/>
      <c r="F78" s="253"/>
      <c r="G78" s="272"/>
      <c r="H78" s="273"/>
      <c r="I78" s="86" t="s">
        <v>63</v>
      </c>
      <c r="J78" s="87">
        <v>5</v>
      </c>
      <c r="K78" s="71"/>
      <c r="L78" s="71"/>
      <c r="M78" s="71"/>
      <c r="N78" s="35"/>
      <c r="O78" s="85">
        <f>J78</f>
        <v>5</v>
      </c>
    </row>
    <row r="79" spans="1:15" ht="29.25" customHeight="1" thickBot="1" x14ac:dyDescent="0.3">
      <c r="A79" s="56">
        <v>3</v>
      </c>
      <c r="B79" s="254" t="s">
        <v>71</v>
      </c>
      <c r="C79" s="254"/>
      <c r="D79" s="254"/>
      <c r="E79" s="254"/>
      <c r="F79" s="255"/>
      <c r="G79" s="274"/>
      <c r="H79" s="275"/>
      <c r="I79" s="88" t="s">
        <v>63</v>
      </c>
      <c r="J79" s="89">
        <v>3</v>
      </c>
      <c r="K79" s="71"/>
      <c r="L79" s="71"/>
      <c r="M79" s="71"/>
      <c r="N79" s="35"/>
      <c r="O79" s="85">
        <f>J79</f>
        <v>3</v>
      </c>
    </row>
    <row r="80" spans="1:15" ht="16.5" thickBot="1" x14ac:dyDescent="0.3">
      <c r="A80" s="276" t="s">
        <v>72</v>
      </c>
      <c r="B80" s="277"/>
      <c r="C80" s="277"/>
      <c r="D80" s="277"/>
      <c r="E80" s="277"/>
      <c r="F80" s="277"/>
      <c r="G80" s="277"/>
      <c r="H80" s="277"/>
      <c r="I80" s="278"/>
      <c r="J80" s="19">
        <f>SUM(J77:J79)</f>
        <v>11</v>
      </c>
      <c r="K80" s="63"/>
      <c r="L80" s="63"/>
      <c r="M80" s="63"/>
      <c r="N80" s="35"/>
      <c r="O80" s="30"/>
    </row>
    <row r="81" spans="1:15" ht="19.5" thickTop="1" thickBot="1" x14ac:dyDescent="0.3">
      <c r="A81" s="247" t="s">
        <v>73</v>
      </c>
      <c r="B81" s="248"/>
      <c r="C81" s="248"/>
      <c r="D81" s="248"/>
      <c r="E81" s="248"/>
      <c r="F81" s="248"/>
      <c r="G81" s="248"/>
      <c r="H81" s="248"/>
      <c r="I81" s="248"/>
      <c r="J81" s="248"/>
      <c r="K81" s="248"/>
      <c r="L81" s="249"/>
      <c r="M81" s="63"/>
      <c r="N81" s="35"/>
      <c r="O81" s="66">
        <f>SUM(O77:O79)</f>
        <v>11</v>
      </c>
    </row>
    <row r="82" spans="1:15" x14ac:dyDescent="0.25">
      <c r="A82" s="36"/>
      <c r="B82" s="6"/>
      <c r="C82" s="6"/>
      <c r="D82" s="6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20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21" t="s">
        <v>74</v>
      </c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3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224" t="s">
        <v>75</v>
      </c>
      <c r="B86" s="225"/>
      <c r="C86" s="225"/>
      <c r="D86" s="225"/>
      <c r="E86" s="225"/>
      <c r="F86" s="226"/>
      <c r="G86" s="226"/>
      <c r="H86" s="227"/>
      <c r="I86" s="81" t="s">
        <v>44</v>
      </c>
      <c r="J86" s="147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228" t="s">
        <v>76</v>
      </c>
      <c r="C87" s="229"/>
      <c r="D87" s="229"/>
      <c r="E87" s="229"/>
      <c r="F87" s="230"/>
      <c r="G87" s="230"/>
      <c r="H87" s="231"/>
      <c r="I87" s="91" t="s">
        <v>77</v>
      </c>
      <c r="J87" s="92"/>
      <c r="K87" s="41"/>
      <c r="L87" s="41"/>
      <c r="M87" s="41"/>
      <c r="N87" s="35"/>
      <c r="O87" s="93">
        <v>3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232" t="s">
        <v>78</v>
      </c>
      <c r="B89" s="233"/>
      <c r="C89" s="233"/>
      <c r="D89" s="233"/>
      <c r="E89" s="233"/>
      <c r="F89" s="233"/>
      <c r="G89" s="233"/>
      <c r="H89" s="233"/>
      <c r="I89" s="233"/>
      <c r="J89" s="233"/>
      <c r="K89" s="234"/>
      <c r="L89" s="92"/>
      <c r="M89" s="6"/>
      <c r="N89" s="97"/>
      <c r="O89" s="98">
        <f>O87</f>
        <v>3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235" t="s">
        <v>79</v>
      </c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7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238" t="s">
        <v>23</v>
      </c>
      <c r="B93" s="239"/>
      <c r="C93" s="239"/>
      <c r="D93" s="239"/>
      <c r="E93" s="239"/>
      <c r="F93" s="239"/>
      <c r="G93" s="239"/>
      <c r="H93" s="239"/>
      <c r="I93" s="239"/>
      <c r="J93" s="239"/>
      <c r="K93" s="240"/>
      <c r="L93" s="99"/>
      <c r="M93" s="99"/>
      <c r="N93" s="100"/>
      <c r="O93" s="101">
        <f>O41</f>
        <v>17.5</v>
      </c>
    </row>
    <row r="94" spans="1:15" ht="18" x14ac:dyDescent="0.25">
      <c r="A94" s="241" t="s">
        <v>80</v>
      </c>
      <c r="B94" s="242"/>
      <c r="C94" s="242"/>
      <c r="D94" s="242"/>
      <c r="E94" s="242"/>
      <c r="F94" s="242"/>
      <c r="G94" s="242"/>
      <c r="H94" s="242"/>
      <c r="I94" s="242"/>
      <c r="J94" s="242"/>
      <c r="K94" s="243"/>
      <c r="L94" s="99"/>
      <c r="M94" s="99"/>
      <c r="N94" s="100"/>
      <c r="O94" s="102">
        <f>O67</f>
        <v>25</v>
      </c>
    </row>
    <row r="95" spans="1:15" ht="18" x14ac:dyDescent="0.25">
      <c r="A95" s="241" t="s">
        <v>81</v>
      </c>
      <c r="B95" s="242"/>
      <c r="C95" s="242"/>
      <c r="D95" s="242"/>
      <c r="E95" s="242"/>
      <c r="F95" s="242"/>
      <c r="G95" s="242"/>
      <c r="H95" s="242"/>
      <c r="I95" s="242"/>
      <c r="J95" s="242"/>
      <c r="K95" s="243"/>
      <c r="L95" s="99"/>
      <c r="M95" s="99"/>
      <c r="N95" s="100"/>
      <c r="O95" s="103">
        <f>O74</f>
        <v>11.333333333333334</v>
      </c>
    </row>
    <row r="96" spans="1:15" ht="18" x14ac:dyDescent="0.25">
      <c r="A96" s="241" t="s">
        <v>82</v>
      </c>
      <c r="B96" s="242"/>
      <c r="C96" s="242"/>
      <c r="D96" s="242"/>
      <c r="E96" s="242"/>
      <c r="F96" s="242"/>
      <c r="G96" s="242"/>
      <c r="H96" s="242"/>
      <c r="I96" s="242"/>
      <c r="J96" s="242"/>
      <c r="K96" s="243"/>
      <c r="L96" s="99"/>
      <c r="M96" s="99"/>
      <c r="N96" s="100"/>
      <c r="O96" s="104">
        <f>O81</f>
        <v>11</v>
      </c>
    </row>
    <row r="97" spans="1:15" ht="18.75" thickBot="1" x14ac:dyDescent="0.3">
      <c r="A97" s="244" t="s">
        <v>83</v>
      </c>
      <c r="B97" s="245"/>
      <c r="C97" s="245"/>
      <c r="D97" s="245"/>
      <c r="E97" s="245"/>
      <c r="F97" s="245"/>
      <c r="G97" s="245"/>
      <c r="H97" s="245"/>
      <c r="I97" s="245"/>
      <c r="J97" s="245"/>
      <c r="K97" s="246"/>
      <c r="L97" s="99"/>
      <c r="M97" s="99"/>
      <c r="N97" s="100"/>
      <c r="O97" s="104">
        <f>O87</f>
        <v>3</v>
      </c>
    </row>
    <row r="98" spans="1:15" ht="24.75" thickTop="1" thickBot="1" x14ac:dyDescent="0.3">
      <c r="A98" s="216" t="s">
        <v>84</v>
      </c>
      <c r="B98" s="217"/>
      <c r="C98" s="217"/>
      <c r="D98" s="217"/>
      <c r="E98" s="217"/>
      <c r="F98" s="217"/>
      <c r="G98" s="217"/>
      <c r="H98" s="217"/>
      <c r="I98" s="217"/>
      <c r="J98" s="217"/>
      <c r="K98" s="218"/>
      <c r="L98" s="105"/>
      <c r="M98" s="106"/>
      <c r="N98" s="107"/>
      <c r="O98" s="108">
        <f>SUM(O93:O97)</f>
        <v>67.833333333333343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O87" sqref="O87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41"/>
      <c r="B1" s="342"/>
      <c r="C1" s="342"/>
      <c r="D1" s="342"/>
      <c r="E1" s="343"/>
      <c r="F1" s="350" t="s">
        <v>9</v>
      </c>
      <c r="G1" s="350"/>
      <c r="H1" s="350"/>
      <c r="I1" s="350"/>
      <c r="J1" s="350"/>
      <c r="K1" s="350"/>
      <c r="L1" s="350"/>
      <c r="M1" s="350"/>
      <c r="N1" s="350"/>
      <c r="O1" s="351"/>
    </row>
    <row r="2" spans="1:17" ht="45" customHeight="1" thickBot="1" x14ac:dyDescent="0.3">
      <c r="A2" s="344"/>
      <c r="B2" s="345"/>
      <c r="C2" s="345"/>
      <c r="D2" s="345"/>
      <c r="E2" s="346"/>
      <c r="F2" s="350" t="s">
        <v>10</v>
      </c>
      <c r="G2" s="350"/>
      <c r="H2" s="350"/>
      <c r="I2" s="350"/>
      <c r="J2" s="350"/>
      <c r="K2" s="350"/>
      <c r="L2" s="350"/>
      <c r="M2" s="350"/>
      <c r="N2" s="350"/>
      <c r="O2" s="351"/>
      <c r="Q2" s="128" t="str">
        <f ca="1">MID(CELL("nombrearchivo",'CASTAÑO PAREJA YOER JAVIER'!E10),FIND("]", CELL("nombrearchivo",'CASTAÑO PAREJA YOER JAVIER'!E10),1)+1,LEN(CELL("nombrearchivo",'CASTAÑO PAREJA YOER JAVIER'!E10))-FIND("]",CELL("nombrearchivo",'CASTAÑO PAREJA YOER JAVIER'!E10),1))</f>
        <v>CASTAÑO PAREJA YOER JAVIER</v>
      </c>
    </row>
    <row r="3" spans="1:17" ht="19.5" customHeight="1" thickBot="1" x14ac:dyDescent="0.3">
      <c r="A3" s="347"/>
      <c r="B3" s="348"/>
      <c r="C3" s="348"/>
      <c r="D3" s="348"/>
      <c r="E3" s="349"/>
      <c r="F3" s="350" t="s">
        <v>95</v>
      </c>
      <c r="G3" s="350"/>
      <c r="H3" s="350"/>
      <c r="I3" s="350"/>
      <c r="J3" s="350"/>
      <c r="K3" s="350"/>
      <c r="L3" s="350"/>
      <c r="M3" s="350"/>
      <c r="N3" s="350"/>
      <c r="O3" s="351"/>
      <c r="Q3" s="128"/>
    </row>
    <row r="4" spans="1:17" ht="15.75" x14ac:dyDescent="0.25">
      <c r="A4" s="352" t="s">
        <v>11</v>
      </c>
      <c r="B4" s="353"/>
      <c r="C4" s="353"/>
      <c r="D4" s="353"/>
      <c r="E4" s="354" t="str">
        <f>'CHA-P-09-10'!AC$2</f>
        <v>PLANTA</v>
      </c>
      <c r="F4" s="354"/>
      <c r="G4" s="354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321" t="s">
        <v>12</v>
      </c>
      <c r="B5" s="322"/>
      <c r="C5" s="322"/>
      <c r="D5" s="322"/>
      <c r="E5" s="323" t="str">
        <f>'CHA-P-09-10'!A$2</f>
        <v>CHA -P -09-10</v>
      </c>
      <c r="F5" s="323"/>
      <c r="G5" s="323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21" t="s">
        <v>13</v>
      </c>
      <c r="B6" s="322"/>
      <c r="C6" s="322"/>
      <c r="D6" s="322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21" t="s">
        <v>14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3"/>
    </row>
    <row r="9" spans="1:17" ht="15" customHeight="1" x14ac:dyDescent="0.25">
      <c r="A9" s="324" t="s">
        <v>15</v>
      </c>
      <c r="B9" s="325"/>
      <c r="C9" s="328" t="s">
        <v>16</v>
      </c>
      <c r="D9" s="145"/>
      <c r="E9" s="330" t="s">
        <v>17</v>
      </c>
      <c r="F9" s="331"/>
      <c r="G9" s="330" t="s">
        <v>18</v>
      </c>
      <c r="H9" s="331"/>
      <c r="I9" s="333" t="s">
        <v>19</v>
      </c>
      <c r="J9" s="333" t="s">
        <v>20</v>
      </c>
      <c r="K9" s="333" t="s">
        <v>21</v>
      </c>
      <c r="L9" s="335" t="s">
        <v>22</v>
      </c>
      <c r="M9" s="337"/>
      <c r="N9" s="337"/>
      <c r="O9" s="339" t="s">
        <v>23</v>
      </c>
    </row>
    <row r="10" spans="1:17" ht="31.5" customHeight="1" thickBot="1" x14ac:dyDescent="0.3">
      <c r="A10" s="326"/>
      <c r="B10" s="327"/>
      <c r="C10" s="329"/>
      <c r="D10" s="149"/>
      <c r="E10" s="329"/>
      <c r="F10" s="332"/>
      <c r="G10" s="329"/>
      <c r="H10" s="332"/>
      <c r="I10" s="334"/>
      <c r="J10" s="334"/>
      <c r="K10" s="334"/>
      <c r="L10" s="336"/>
      <c r="M10" s="338"/>
      <c r="N10" s="338"/>
      <c r="O10" s="340"/>
    </row>
    <row r="11" spans="1:17" ht="44.25" customHeight="1" thickBot="1" x14ac:dyDescent="0.3">
      <c r="A11" s="294" t="s">
        <v>384</v>
      </c>
      <c r="B11" s="295"/>
      <c r="C11" s="150">
        <f>O15</f>
        <v>4</v>
      </c>
      <c r="D11" s="151"/>
      <c r="E11" s="296">
        <f>O17</f>
        <v>0</v>
      </c>
      <c r="F11" s="297"/>
      <c r="G11" s="296">
        <f>O19</f>
        <v>3</v>
      </c>
      <c r="H11" s="297"/>
      <c r="I11" s="13">
        <f>O21</f>
        <v>1</v>
      </c>
      <c r="J11" s="13">
        <f>O28</f>
        <v>1.1299999999999999</v>
      </c>
      <c r="K11" s="13">
        <f>O33</f>
        <v>3.21</v>
      </c>
      <c r="L11" s="14">
        <f>O38</f>
        <v>10</v>
      </c>
      <c r="M11" s="15"/>
      <c r="N11" s="15"/>
      <c r="O11" s="16">
        <f>IF( SUM(C11:L11)&lt;=30,SUM(C11:L11),"EXCEDE LOS 30 PUNTOS")</f>
        <v>22.34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312" t="s">
        <v>24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4"/>
      <c r="O13" s="19" t="s">
        <v>25</v>
      </c>
    </row>
    <row r="14" spans="1:17" ht="24" thickBot="1" x14ac:dyDescent="0.3">
      <c r="A14" s="307" t="s">
        <v>26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9"/>
      <c r="N14" s="6"/>
      <c r="O14" s="18"/>
    </row>
    <row r="15" spans="1:17" ht="31.5" customHeight="1" thickBot="1" x14ac:dyDescent="0.3">
      <c r="A15" s="256" t="s">
        <v>27</v>
      </c>
      <c r="B15" s="258"/>
      <c r="C15" s="20"/>
      <c r="D15" s="301" t="s">
        <v>122</v>
      </c>
      <c r="E15" s="302"/>
      <c r="F15" s="302"/>
      <c r="G15" s="302"/>
      <c r="H15" s="302"/>
      <c r="I15" s="302"/>
      <c r="J15" s="302"/>
      <c r="K15" s="302"/>
      <c r="L15" s="302"/>
      <c r="M15" s="303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310" t="s">
        <v>28</v>
      </c>
      <c r="B17" s="311"/>
      <c r="C17" s="6"/>
      <c r="D17" s="26"/>
      <c r="E17" s="315"/>
      <c r="F17" s="316"/>
      <c r="G17" s="316"/>
      <c r="H17" s="316"/>
      <c r="I17" s="316"/>
      <c r="J17" s="316"/>
      <c r="K17" s="316"/>
      <c r="L17" s="316"/>
      <c r="M17" s="317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310" t="s">
        <v>29</v>
      </c>
      <c r="B19" s="311"/>
      <c r="C19" s="20"/>
      <c r="D19" s="144"/>
      <c r="E19" s="316" t="s">
        <v>123</v>
      </c>
      <c r="F19" s="316"/>
      <c r="G19" s="316"/>
      <c r="H19" s="316"/>
      <c r="I19" s="316"/>
      <c r="J19" s="316"/>
      <c r="K19" s="316"/>
      <c r="L19" s="316"/>
      <c r="M19" s="317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310" t="s">
        <v>30</v>
      </c>
      <c r="B21" s="311"/>
      <c r="C21" s="20"/>
      <c r="D21" s="318" t="s">
        <v>385</v>
      </c>
      <c r="E21" s="319"/>
      <c r="F21" s="319"/>
      <c r="G21" s="319"/>
      <c r="H21" s="319"/>
      <c r="I21" s="319"/>
      <c r="J21" s="319"/>
      <c r="K21" s="319"/>
      <c r="L21" s="319"/>
      <c r="M21" s="320"/>
      <c r="N21" s="21"/>
      <c r="O21" s="22">
        <v>1</v>
      </c>
    </row>
    <row r="22" spans="1:18" ht="16.5" thickBot="1" x14ac:dyDescent="0.3">
      <c r="A22" s="27"/>
      <c r="B22" s="28"/>
      <c r="C22" s="14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43"/>
      <c r="O22" s="30"/>
    </row>
    <row r="23" spans="1:18" ht="19.5" thickTop="1" thickBot="1" x14ac:dyDescent="0.3">
      <c r="A23" s="304" t="s">
        <v>31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6"/>
      <c r="N23" s="6"/>
      <c r="O23" s="127">
        <f>IF( SUM(O15:O21)&lt;=10,SUM(O15:O21),"EXCEDE LOS 10 PUNTOS VALIDOS")</f>
        <v>8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307" t="s">
        <v>32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9"/>
      <c r="N25" s="6"/>
      <c r="O25" s="30"/>
    </row>
    <row r="26" spans="1:18" ht="105" customHeight="1" thickBot="1" x14ac:dyDescent="0.3">
      <c r="A26" s="256" t="s">
        <v>33</v>
      </c>
      <c r="B26" s="258"/>
      <c r="C26" s="20"/>
      <c r="D26" s="301" t="s">
        <v>386</v>
      </c>
      <c r="E26" s="302"/>
      <c r="F26" s="302"/>
      <c r="G26" s="302"/>
      <c r="H26" s="302"/>
      <c r="I26" s="302"/>
      <c r="J26" s="302"/>
      <c r="K26" s="302"/>
      <c r="L26" s="302"/>
      <c r="M26" s="303"/>
      <c r="N26" s="21"/>
      <c r="O26" s="22">
        <v>1.1299999999999999</v>
      </c>
      <c r="Q26" s="33"/>
      <c r="R26" s="33"/>
    </row>
    <row r="27" spans="1:18" ht="16.5" thickBot="1" x14ac:dyDescent="0.3">
      <c r="A27" s="27"/>
      <c r="B27" s="28"/>
      <c r="C27" s="14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43"/>
      <c r="O27" s="30"/>
    </row>
    <row r="28" spans="1:18" ht="19.5" thickTop="1" thickBot="1" x14ac:dyDescent="0.3">
      <c r="A28" s="304" t="s">
        <v>34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6"/>
      <c r="N28" s="143"/>
      <c r="O28" s="127">
        <f>IF(O26&lt;=5,O26,"EXCEDE LOS 5 PUNTOS PERMITIDOS")</f>
        <v>1.1299999999999999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307" t="s">
        <v>35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9"/>
      <c r="N30" s="35"/>
      <c r="O30" s="30"/>
    </row>
    <row r="31" spans="1:18" ht="104.25" customHeight="1" thickBot="1" x14ac:dyDescent="0.3">
      <c r="A31" s="256" t="s">
        <v>36</v>
      </c>
      <c r="B31" s="258"/>
      <c r="C31" s="20"/>
      <c r="D31" s="301" t="s">
        <v>387</v>
      </c>
      <c r="E31" s="302"/>
      <c r="F31" s="302"/>
      <c r="G31" s="302"/>
      <c r="H31" s="302"/>
      <c r="I31" s="302"/>
      <c r="J31" s="302"/>
      <c r="K31" s="302"/>
      <c r="L31" s="302"/>
      <c r="M31" s="303"/>
      <c r="N31" s="21"/>
      <c r="O31" s="22">
        <v>3.21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304" t="s">
        <v>37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6"/>
      <c r="N33" s="143"/>
      <c r="O33" s="127">
        <f>IF(O31&lt;=5,O31,"EXCEDE LOS 5 PUNTOS PERMITIDOS")</f>
        <v>3.21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307" t="s">
        <v>38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9"/>
      <c r="N35" s="6"/>
      <c r="O35" s="30"/>
    </row>
    <row r="36" spans="1:15" ht="105" customHeight="1" thickBot="1" x14ac:dyDescent="0.3">
      <c r="A36" s="310" t="s">
        <v>39</v>
      </c>
      <c r="B36" s="311"/>
      <c r="C36" s="20"/>
      <c r="D36" s="301" t="s">
        <v>388</v>
      </c>
      <c r="E36" s="302"/>
      <c r="F36" s="302"/>
      <c r="G36" s="302"/>
      <c r="H36" s="302"/>
      <c r="I36" s="302"/>
      <c r="J36" s="302"/>
      <c r="K36" s="302"/>
      <c r="L36" s="302"/>
      <c r="M36" s="303"/>
      <c r="N36" s="21"/>
      <c r="O36" s="22">
        <v>10</v>
      </c>
    </row>
    <row r="37" spans="1:15" ht="16.5" thickBot="1" x14ac:dyDescent="0.3">
      <c r="A37" s="27"/>
      <c r="B37" s="28"/>
      <c r="C37" s="14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43"/>
      <c r="O37" s="30"/>
    </row>
    <row r="38" spans="1:15" ht="19.5" thickTop="1" thickBot="1" x14ac:dyDescent="0.3">
      <c r="A38" s="304" t="s">
        <v>40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6"/>
      <c r="N38" s="143"/>
      <c r="O38" s="127">
        <f>IF(O36&lt;=10,O36,"EXCEDE LOS 10 PUNTOS PERMITIDOS")</f>
        <v>10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98" t="s">
        <v>23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300"/>
      <c r="N41" s="38"/>
      <c r="O41" s="39">
        <f>IF((O23+O28+O33+O38)&lt;=30,(O23+O28+O33+O38),"ERROR EXCEDE LOS 30 PUNTOS")</f>
        <v>22.34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21" t="s">
        <v>42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3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33.75" customHeight="1" thickBot="1" x14ac:dyDescent="0.3">
      <c r="A58" s="279" t="s">
        <v>43</v>
      </c>
      <c r="B58" s="280"/>
      <c r="C58" s="280"/>
      <c r="D58" s="280"/>
      <c r="E58" s="280"/>
      <c r="F58" s="282"/>
      <c r="G58" s="282"/>
      <c r="H58" s="283"/>
      <c r="I58" s="43" t="s">
        <v>44</v>
      </c>
      <c r="J58" s="44" t="s">
        <v>45</v>
      </c>
      <c r="K58" s="146" t="s">
        <v>46</v>
      </c>
      <c r="L58" s="45" t="s">
        <v>47</v>
      </c>
      <c r="M58" s="147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84" t="s">
        <v>49</v>
      </c>
      <c r="C59" s="284"/>
      <c r="D59" s="284"/>
      <c r="E59" s="284"/>
      <c r="F59" s="251"/>
      <c r="G59" s="251"/>
      <c r="H59" s="251"/>
      <c r="I59" s="48" t="s">
        <v>50</v>
      </c>
      <c r="J59" s="49">
        <v>2</v>
      </c>
      <c r="K59" s="49">
        <v>2</v>
      </c>
      <c r="L59" s="50">
        <v>2</v>
      </c>
      <c r="M59" s="35"/>
      <c r="N59" s="35"/>
      <c r="O59" s="51">
        <f>J59+K59+L59</f>
        <v>6</v>
      </c>
    </row>
    <row r="60" spans="1:15" ht="16.5" thickTop="1" thickBot="1" x14ac:dyDescent="0.3">
      <c r="A60" s="52">
        <v>2</v>
      </c>
      <c r="B60" s="252" t="s">
        <v>51</v>
      </c>
      <c r="C60" s="285"/>
      <c r="D60" s="285"/>
      <c r="E60" s="285"/>
      <c r="F60" s="253"/>
      <c r="G60" s="253"/>
      <c r="H60" s="253"/>
      <c r="I60" s="53" t="s">
        <v>50</v>
      </c>
      <c r="J60" s="54">
        <v>2</v>
      </c>
      <c r="K60" s="54">
        <v>2</v>
      </c>
      <c r="L60" s="55">
        <v>2</v>
      </c>
      <c r="M60" s="35"/>
      <c r="N60" s="35"/>
      <c r="O60" s="51">
        <f t="shared" ref="O60:O65" si="0">J60+K60+L60</f>
        <v>6</v>
      </c>
    </row>
    <row r="61" spans="1:15" ht="44.25" customHeight="1" thickTop="1" thickBot="1" x14ac:dyDescent="0.3">
      <c r="A61" s="52">
        <v>3</v>
      </c>
      <c r="B61" s="285" t="s">
        <v>52</v>
      </c>
      <c r="C61" s="285"/>
      <c r="D61" s="285"/>
      <c r="E61" s="285"/>
      <c r="F61" s="253"/>
      <c r="G61" s="253"/>
      <c r="H61" s="253"/>
      <c r="I61" s="53" t="s">
        <v>53</v>
      </c>
      <c r="J61" s="54">
        <v>6</v>
      </c>
      <c r="K61" s="54">
        <v>5</v>
      </c>
      <c r="L61" s="55">
        <v>7</v>
      </c>
      <c r="M61" s="35"/>
      <c r="N61" s="35"/>
      <c r="O61" s="51">
        <f t="shared" si="0"/>
        <v>18</v>
      </c>
    </row>
    <row r="62" spans="1:15" ht="41.25" customHeight="1" thickTop="1" thickBot="1" x14ac:dyDescent="0.3">
      <c r="A62" s="52">
        <v>4</v>
      </c>
      <c r="B62" s="285" t="s">
        <v>54</v>
      </c>
      <c r="C62" s="285"/>
      <c r="D62" s="285"/>
      <c r="E62" s="285"/>
      <c r="F62" s="253"/>
      <c r="G62" s="253"/>
      <c r="H62" s="253"/>
      <c r="I62" s="53" t="s">
        <v>53</v>
      </c>
      <c r="J62" s="54">
        <v>6</v>
      </c>
      <c r="K62" s="54">
        <v>5</v>
      </c>
      <c r="L62" s="55">
        <v>6</v>
      </c>
      <c r="M62" s="35"/>
      <c r="N62" s="35"/>
      <c r="O62" s="51">
        <f t="shared" si="0"/>
        <v>17</v>
      </c>
    </row>
    <row r="63" spans="1:15" ht="30.75" customHeight="1" thickTop="1" thickBot="1" x14ac:dyDescent="0.3">
      <c r="A63" s="52">
        <v>5</v>
      </c>
      <c r="B63" s="285" t="s">
        <v>55</v>
      </c>
      <c r="C63" s="285"/>
      <c r="D63" s="285"/>
      <c r="E63" s="285"/>
      <c r="F63" s="253"/>
      <c r="G63" s="253"/>
      <c r="H63" s="253"/>
      <c r="I63" s="53" t="s">
        <v>53</v>
      </c>
      <c r="J63" s="54">
        <v>6</v>
      </c>
      <c r="K63" s="54">
        <v>5</v>
      </c>
      <c r="L63" s="55">
        <v>7</v>
      </c>
      <c r="M63" s="35"/>
      <c r="N63" s="35"/>
      <c r="O63" s="51">
        <f t="shared" si="0"/>
        <v>18</v>
      </c>
    </row>
    <row r="64" spans="1:15" ht="40.5" customHeight="1" thickTop="1" thickBot="1" x14ac:dyDescent="0.3">
      <c r="A64" s="52">
        <v>6</v>
      </c>
      <c r="B64" s="285" t="s">
        <v>56</v>
      </c>
      <c r="C64" s="285"/>
      <c r="D64" s="285"/>
      <c r="E64" s="285"/>
      <c r="F64" s="253"/>
      <c r="G64" s="253"/>
      <c r="H64" s="253"/>
      <c r="I64" s="53" t="s">
        <v>57</v>
      </c>
      <c r="J64" s="54">
        <v>4</v>
      </c>
      <c r="K64" s="54">
        <v>4</v>
      </c>
      <c r="L64" s="55">
        <v>5</v>
      </c>
      <c r="M64" s="35"/>
      <c r="N64" s="35"/>
      <c r="O64" s="51">
        <f t="shared" si="0"/>
        <v>13</v>
      </c>
    </row>
    <row r="65" spans="1:15" ht="45.75" customHeight="1" thickTop="1" thickBot="1" x14ac:dyDescent="0.3">
      <c r="A65" s="56">
        <v>7</v>
      </c>
      <c r="B65" s="286" t="s">
        <v>58</v>
      </c>
      <c r="C65" s="286"/>
      <c r="D65" s="286"/>
      <c r="E65" s="286"/>
      <c r="F65" s="255"/>
      <c r="G65" s="255"/>
      <c r="H65" s="255"/>
      <c r="I65" s="57" t="s">
        <v>57</v>
      </c>
      <c r="J65" s="58">
        <v>3</v>
      </c>
      <c r="K65" s="58">
        <v>4</v>
      </c>
      <c r="L65" s="59">
        <v>5</v>
      </c>
      <c r="M65" s="35"/>
      <c r="N65" s="35"/>
      <c r="O65" s="51">
        <f t="shared" si="0"/>
        <v>12</v>
      </c>
    </row>
    <row r="66" spans="1:15" ht="16.5" thickBot="1" x14ac:dyDescent="0.3">
      <c r="A66" s="287" t="s">
        <v>59</v>
      </c>
      <c r="B66" s="288"/>
      <c r="C66" s="288"/>
      <c r="D66" s="288"/>
      <c r="E66" s="288"/>
      <c r="F66" s="288"/>
      <c r="G66" s="288"/>
      <c r="H66" s="288"/>
      <c r="I66" s="289"/>
      <c r="J66" s="60">
        <f>SUM(J59:J65)</f>
        <v>29</v>
      </c>
      <c r="K66" s="61">
        <f>SUM(K59:K65)</f>
        <v>27</v>
      </c>
      <c r="L66" s="62">
        <f>SUM(L59:L65)</f>
        <v>34</v>
      </c>
      <c r="M66" s="63"/>
      <c r="N66" s="35"/>
      <c r="O66" s="64">
        <f>SUM(O59:O65)</f>
        <v>90</v>
      </c>
    </row>
    <row r="67" spans="1:15" ht="19.5" thickTop="1" thickBot="1" x14ac:dyDescent="0.3">
      <c r="A67" s="290" t="s">
        <v>60</v>
      </c>
      <c r="B67" s="291"/>
      <c r="C67" s="291"/>
      <c r="D67" s="291"/>
      <c r="E67" s="291"/>
      <c r="F67" s="291"/>
      <c r="G67" s="291"/>
      <c r="H67" s="291"/>
      <c r="I67" s="291"/>
      <c r="J67" s="292"/>
      <c r="K67" s="292"/>
      <c r="L67" s="293"/>
      <c r="M67" s="6"/>
      <c r="N67" s="65"/>
      <c r="O67" s="66">
        <f>O66/3</f>
        <v>30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34.5" customHeight="1" thickBot="1" x14ac:dyDescent="0.3">
      <c r="A69" s="279" t="s">
        <v>61</v>
      </c>
      <c r="B69" s="280"/>
      <c r="C69" s="280"/>
      <c r="D69" s="280"/>
      <c r="E69" s="280"/>
      <c r="F69" s="280"/>
      <c r="G69" s="280"/>
      <c r="H69" s="281"/>
      <c r="I69" s="67" t="s">
        <v>44</v>
      </c>
      <c r="J69" s="44" t="s">
        <v>45</v>
      </c>
      <c r="K69" s="146" t="s">
        <v>46</v>
      </c>
      <c r="L69" s="45" t="s">
        <v>47</v>
      </c>
      <c r="M69" s="147"/>
      <c r="N69" s="6"/>
      <c r="O69" s="46" t="s">
        <v>48</v>
      </c>
    </row>
    <row r="70" spans="1:15" ht="17.25" thickTop="1" thickBot="1" x14ac:dyDescent="0.3">
      <c r="A70" s="47">
        <v>1</v>
      </c>
      <c r="B70" s="250" t="s">
        <v>62</v>
      </c>
      <c r="C70" s="250"/>
      <c r="D70" s="250"/>
      <c r="E70" s="250"/>
      <c r="F70" s="251"/>
      <c r="G70" s="251"/>
      <c r="H70" s="251"/>
      <c r="I70" s="68" t="s">
        <v>63</v>
      </c>
      <c r="J70" s="69">
        <v>4</v>
      </c>
      <c r="K70" s="69">
        <v>4</v>
      </c>
      <c r="L70" s="70">
        <v>5</v>
      </c>
      <c r="M70" s="71"/>
      <c r="N70" s="35"/>
      <c r="O70" s="51">
        <f>J70+K70+L70</f>
        <v>13</v>
      </c>
    </row>
    <row r="71" spans="1:15" ht="31.5" customHeight="1" thickTop="1" thickBot="1" x14ac:dyDescent="0.3">
      <c r="A71" s="52">
        <v>2</v>
      </c>
      <c r="B71" s="252" t="s">
        <v>64</v>
      </c>
      <c r="C71" s="252"/>
      <c r="D71" s="252"/>
      <c r="E71" s="252"/>
      <c r="F71" s="253"/>
      <c r="G71" s="253"/>
      <c r="H71" s="253"/>
      <c r="I71" s="72" t="s">
        <v>63</v>
      </c>
      <c r="J71" s="73">
        <v>3</v>
      </c>
      <c r="K71" s="73">
        <v>4</v>
      </c>
      <c r="L71" s="74">
        <v>5</v>
      </c>
      <c r="M71" s="71"/>
      <c r="N71" s="35"/>
      <c r="O71" s="51">
        <f>J71+K71+L71</f>
        <v>12</v>
      </c>
    </row>
    <row r="72" spans="1:15" ht="17.25" thickTop="1" thickBot="1" x14ac:dyDescent="0.3">
      <c r="A72" s="56">
        <v>3</v>
      </c>
      <c r="B72" s="254" t="s">
        <v>65</v>
      </c>
      <c r="C72" s="254"/>
      <c r="D72" s="254"/>
      <c r="E72" s="254"/>
      <c r="F72" s="255"/>
      <c r="G72" s="255"/>
      <c r="H72" s="255"/>
      <c r="I72" s="75" t="s">
        <v>63</v>
      </c>
      <c r="J72" s="76">
        <v>4</v>
      </c>
      <c r="K72" s="76">
        <v>4</v>
      </c>
      <c r="L72" s="77">
        <v>4</v>
      </c>
      <c r="M72" s="71"/>
      <c r="N72" s="35"/>
      <c r="O72" s="51">
        <f>J72+K72+L72</f>
        <v>12</v>
      </c>
    </row>
    <row r="73" spans="1:15" ht="16.5" thickTop="1" thickBot="1" x14ac:dyDescent="0.3">
      <c r="A73" s="34"/>
      <c r="B73" s="256" t="s">
        <v>66</v>
      </c>
      <c r="C73" s="257"/>
      <c r="D73" s="257"/>
      <c r="E73" s="257"/>
      <c r="F73" s="257"/>
      <c r="G73" s="257"/>
      <c r="H73" s="257"/>
      <c r="I73" s="258"/>
      <c r="J73" s="78">
        <f>SUM(J70:J72)</f>
        <v>11</v>
      </c>
      <c r="K73" s="78">
        <f>SUM(K70:K72)</f>
        <v>12</v>
      </c>
      <c r="L73" s="79">
        <f>SUM(L70:L72)</f>
        <v>14</v>
      </c>
      <c r="M73" s="71"/>
      <c r="N73" s="35"/>
      <c r="O73" s="80">
        <f>SUM(O70:O72)</f>
        <v>37</v>
      </c>
    </row>
    <row r="74" spans="1:15" ht="19.5" thickTop="1" thickBot="1" x14ac:dyDescent="0.3">
      <c r="A74" s="259" t="s">
        <v>67</v>
      </c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1"/>
      <c r="M74" s="71"/>
      <c r="N74" s="35"/>
      <c r="O74" s="66">
        <f>O73/3</f>
        <v>12.333333333333334</v>
      </c>
    </row>
    <row r="75" spans="1:15" ht="19.5" thickTop="1" thickBot="1" x14ac:dyDescent="0.3">
      <c r="A75" s="262"/>
      <c r="B75" s="263"/>
      <c r="C75" s="263"/>
      <c r="D75" s="263"/>
      <c r="E75" s="263"/>
      <c r="F75" s="263"/>
      <c r="G75" s="263"/>
      <c r="H75" s="263"/>
      <c r="I75" s="263"/>
      <c r="J75" s="263"/>
      <c r="K75" s="264"/>
      <c r="L75" s="264"/>
      <c r="M75" s="71"/>
      <c r="N75" s="35"/>
      <c r="O75" s="148"/>
    </row>
    <row r="76" spans="1:15" ht="35.25" customHeight="1" thickBot="1" x14ac:dyDescent="0.3">
      <c r="A76" s="265" t="s">
        <v>68</v>
      </c>
      <c r="B76" s="266"/>
      <c r="C76" s="266"/>
      <c r="D76" s="266"/>
      <c r="E76" s="266"/>
      <c r="F76" s="266"/>
      <c r="G76" s="266"/>
      <c r="H76" s="267"/>
      <c r="I76" s="81" t="s">
        <v>44</v>
      </c>
      <c r="J76" s="46" t="s">
        <v>45</v>
      </c>
      <c r="K76" s="147"/>
      <c r="L76" s="147"/>
      <c r="M76" s="71"/>
      <c r="N76" s="35"/>
      <c r="O76" s="82" t="s">
        <v>48</v>
      </c>
    </row>
    <row r="77" spans="1:15" ht="47.25" customHeight="1" thickBot="1" x14ac:dyDescent="0.3">
      <c r="A77" s="83">
        <v>1</v>
      </c>
      <c r="B77" s="268" t="s">
        <v>69</v>
      </c>
      <c r="C77" s="268"/>
      <c r="D77" s="268"/>
      <c r="E77" s="268"/>
      <c r="F77" s="269"/>
      <c r="G77" s="270"/>
      <c r="H77" s="271"/>
      <c r="I77" s="84" t="s">
        <v>63</v>
      </c>
      <c r="J77" s="79">
        <v>0</v>
      </c>
      <c r="K77" s="71"/>
      <c r="L77" s="71"/>
      <c r="M77" s="71"/>
      <c r="N77" s="35"/>
      <c r="O77" s="85">
        <f>J77</f>
        <v>0</v>
      </c>
    </row>
    <row r="78" spans="1:15" ht="36.75" customHeight="1" thickBot="1" x14ac:dyDescent="0.3">
      <c r="A78" s="52">
        <v>2</v>
      </c>
      <c r="B78" s="252" t="s">
        <v>70</v>
      </c>
      <c r="C78" s="252"/>
      <c r="D78" s="252"/>
      <c r="E78" s="252"/>
      <c r="F78" s="253"/>
      <c r="G78" s="272"/>
      <c r="H78" s="273"/>
      <c r="I78" s="86" t="s">
        <v>63</v>
      </c>
      <c r="J78" s="87">
        <v>2</v>
      </c>
      <c r="K78" s="71"/>
      <c r="L78" s="71"/>
      <c r="M78" s="71"/>
      <c r="N78" s="35"/>
      <c r="O78" s="85">
        <f>J78</f>
        <v>2</v>
      </c>
    </row>
    <row r="79" spans="1:15" ht="30" customHeight="1" thickBot="1" x14ac:dyDescent="0.3">
      <c r="A79" s="56">
        <v>3</v>
      </c>
      <c r="B79" s="254" t="s">
        <v>71</v>
      </c>
      <c r="C79" s="254"/>
      <c r="D79" s="254"/>
      <c r="E79" s="254"/>
      <c r="F79" s="255"/>
      <c r="G79" s="274"/>
      <c r="H79" s="275"/>
      <c r="I79" s="88" t="s">
        <v>63</v>
      </c>
      <c r="J79" s="89">
        <v>0</v>
      </c>
      <c r="K79" s="71"/>
      <c r="L79" s="71"/>
      <c r="M79" s="71"/>
      <c r="N79" s="35"/>
      <c r="O79" s="85">
        <f>J79</f>
        <v>0</v>
      </c>
    </row>
    <row r="80" spans="1:15" ht="16.5" thickBot="1" x14ac:dyDescent="0.3">
      <c r="A80" s="276" t="s">
        <v>72</v>
      </c>
      <c r="B80" s="277"/>
      <c r="C80" s="277"/>
      <c r="D80" s="277"/>
      <c r="E80" s="277"/>
      <c r="F80" s="277"/>
      <c r="G80" s="277"/>
      <c r="H80" s="277"/>
      <c r="I80" s="278"/>
      <c r="J80" s="19">
        <f>SUM(J77:J79)</f>
        <v>2</v>
      </c>
      <c r="K80" s="63"/>
      <c r="L80" s="63"/>
      <c r="M80" s="63"/>
      <c r="N80" s="35"/>
      <c r="O80" s="30"/>
    </row>
    <row r="81" spans="1:15" ht="19.5" thickTop="1" thickBot="1" x14ac:dyDescent="0.3">
      <c r="A81" s="247" t="s">
        <v>73</v>
      </c>
      <c r="B81" s="248"/>
      <c r="C81" s="248"/>
      <c r="D81" s="248"/>
      <c r="E81" s="248"/>
      <c r="F81" s="248"/>
      <c r="G81" s="248"/>
      <c r="H81" s="248"/>
      <c r="I81" s="248"/>
      <c r="J81" s="248"/>
      <c r="K81" s="248"/>
      <c r="L81" s="249"/>
      <c r="M81" s="63"/>
      <c r="N81" s="35"/>
      <c r="O81" s="66">
        <f>SUM(O77:O79)</f>
        <v>2</v>
      </c>
    </row>
    <row r="82" spans="1:15" x14ac:dyDescent="0.25">
      <c r="A82" s="36"/>
      <c r="B82" s="6"/>
      <c r="C82" s="6"/>
      <c r="D82" s="6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20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21" t="s">
        <v>74</v>
      </c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3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224" t="s">
        <v>75</v>
      </c>
      <c r="B86" s="225"/>
      <c r="C86" s="225"/>
      <c r="D86" s="225"/>
      <c r="E86" s="225"/>
      <c r="F86" s="226"/>
      <c r="G86" s="226"/>
      <c r="H86" s="227"/>
      <c r="I86" s="81" t="s">
        <v>44</v>
      </c>
      <c r="J86" s="147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228" t="s">
        <v>76</v>
      </c>
      <c r="C87" s="229"/>
      <c r="D87" s="229"/>
      <c r="E87" s="229"/>
      <c r="F87" s="230"/>
      <c r="G87" s="230"/>
      <c r="H87" s="231"/>
      <c r="I87" s="91" t="s">
        <v>77</v>
      </c>
      <c r="J87" s="92"/>
      <c r="K87" s="41"/>
      <c r="L87" s="41"/>
      <c r="M87" s="41"/>
      <c r="N87" s="35"/>
      <c r="O87" s="93">
        <v>2.5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232" t="s">
        <v>78</v>
      </c>
      <c r="B89" s="233"/>
      <c r="C89" s="233"/>
      <c r="D89" s="233"/>
      <c r="E89" s="233"/>
      <c r="F89" s="233"/>
      <c r="G89" s="233"/>
      <c r="H89" s="233"/>
      <c r="I89" s="233"/>
      <c r="J89" s="233"/>
      <c r="K89" s="234"/>
      <c r="L89" s="92"/>
      <c r="M89" s="6"/>
      <c r="N89" s="97"/>
      <c r="O89" s="98">
        <f>O87</f>
        <v>2.5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235" t="s">
        <v>79</v>
      </c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7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238" t="s">
        <v>23</v>
      </c>
      <c r="B93" s="239"/>
      <c r="C93" s="239"/>
      <c r="D93" s="239"/>
      <c r="E93" s="239"/>
      <c r="F93" s="239"/>
      <c r="G93" s="239"/>
      <c r="H93" s="239"/>
      <c r="I93" s="239"/>
      <c r="J93" s="239"/>
      <c r="K93" s="240"/>
      <c r="L93" s="99"/>
      <c r="M93" s="99"/>
      <c r="N93" s="100"/>
      <c r="O93" s="101">
        <f>O41</f>
        <v>22.34</v>
      </c>
    </row>
    <row r="94" spans="1:15" ht="18" x14ac:dyDescent="0.25">
      <c r="A94" s="241" t="s">
        <v>80</v>
      </c>
      <c r="B94" s="242"/>
      <c r="C94" s="242"/>
      <c r="D94" s="242"/>
      <c r="E94" s="242"/>
      <c r="F94" s="242"/>
      <c r="G94" s="242"/>
      <c r="H94" s="242"/>
      <c r="I94" s="242"/>
      <c r="J94" s="242"/>
      <c r="K94" s="243"/>
      <c r="L94" s="99"/>
      <c r="M94" s="99"/>
      <c r="N94" s="100"/>
      <c r="O94" s="102">
        <f>O67</f>
        <v>30</v>
      </c>
    </row>
    <row r="95" spans="1:15" ht="18" x14ac:dyDescent="0.25">
      <c r="A95" s="241" t="s">
        <v>81</v>
      </c>
      <c r="B95" s="242"/>
      <c r="C95" s="242"/>
      <c r="D95" s="242"/>
      <c r="E95" s="242"/>
      <c r="F95" s="242"/>
      <c r="G95" s="242"/>
      <c r="H95" s="242"/>
      <c r="I95" s="242"/>
      <c r="J95" s="242"/>
      <c r="K95" s="243"/>
      <c r="L95" s="99"/>
      <c r="M95" s="99"/>
      <c r="N95" s="100"/>
      <c r="O95" s="103">
        <f>O74</f>
        <v>12.333333333333334</v>
      </c>
    </row>
    <row r="96" spans="1:15" ht="18" x14ac:dyDescent="0.25">
      <c r="A96" s="241" t="s">
        <v>82</v>
      </c>
      <c r="B96" s="242"/>
      <c r="C96" s="242"/>
      <c r="D96" s="242"/>
      <c r="E96" s="242"/>
      <c r="F96" s="242"/>
      <c r="G96" s="242"/>
      <c r="H96" s="242"/>
      <c r="I96" s="242"/>
      <c r="J96" s="242"/>
      <c r="K96" s="243"/>
      <c r="L96" s="99"/>
      <c r="M96" s="99"/>
      <c r="N96" s="100"/>
      <c r="O96" s="104">
        <f>O81</f>
        <v>2</v>
      </c>
    </row>
    <row r="97" spans="1:15" ht="18.75" thickBot="1" x14ac:dyDescent="0.3">
      <c r="A97" s="244" t="s">
        <v>83</v>
      </c>
      <c r="B97" s="245"/>
      <c r="C97" s="245"/>
      <c r="D97" s="245"/>
      <c r="E97" s="245"/>
      <c r="F97" s="245"/>
      <c r="G97" s="245"/>
      <c r="H97" s="245"/>
      <c r="I97" s="245"/>
      <c r="J97" s="245"/>
      <c r="K97" s="246"/>
      <c r="L97" s="99"/>
      <c r="M97" s="99"/>
      <c r="N97" s="100"/>
      <c r="O97" s="104">
        <f>O87</f>
        <v>2.5</v>
      </c>
    </row>
    <row r="98" spans="1:15" ht="24.75" thickTop="1" thickBot="1" x14ac:dyDescent="0.3">
      <c r="A98" s="216" t="s">
        <v>84</v>
      </c>
      <c r="B98" s="217"/>
      <c r="C98" s="217"/>
      <c r="D98" s="217"/>
      <c r="E98" s="217"/>
      <c r="F98" s="217"/>
      <c r="G98" s="217"/>
      <c r="H98" s="217"/>
      <c r="I98" s="217"/>
      <c r="J98" s="217"/>
      <c r="K98" s="218"/>
      <c r="L98" s="105"/>
      <c r="M98" s="106"/>
      <c r="N98" s="107"/>
      <c r="O98" s="108">
        <f>SUM(O93:O97)</f>
        <v>69.173333333333332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CHA-P-09-10</vt:lpstr>
      <vt:lpstr>RESULTADOS </vt:lpstr>
      <vt:lpstr>AREVALO OSORIO IDELBRANDO</vt:lpstr>
      <vt:lpstr>CABALLERO TRUYOL TOMAS F</vt:lpstr>
      <vt:lpstr>CABEZA MORALES ISRAEL</vt:lpstr>
      <vt:lpstr>GONZALEZ JARAMILLO JOSE MANUEL</vt:lpstr>
      <vt:lpstr>PALACIOS MENA NANCY</vt:lpstr>
      <vt:lpstr>TOVAR BORDA JAIME</vt:lpstr>
      <vt:lpstr>CASTAÑO PAREJA YOER JAVIER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2015-06-06T02:45:45Z</dcterms:modified>
</cp:coreProperties>
</file>