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4. CIENCIAS ECONOMICAS Y ADMINISTRATIVAS\"/>
    </mc:Choice>
  </mc:AlternateContent>
  <workbookProtection workbookPassword="E53A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" sheetId="3" r:id="rId2"/>
    <sheet name="CUBILLOS CALDERON CARLOS HERNAN" sheetId="5" r:id="rId3"/>
    <sheet name="PINZON JOSE VICTOR " sheetId="2" r:id="rId4"/>
    <sheet name="RODRIGUEZ  CUERVO GLADYS" sheetId="8" r:id="rId5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I6" i="3"/>
  <c r="H6" i="3"/>
  <c r="G6" i="3"/>
  <c r="F6" i="3"/>
  <c r="K8" i="3"/>
  <c r="K9" i="3"/>
  <c r="K10" i="3"/>
  <c r="J8" i="3"/>
  <c r="I8" i="3"/>
  <c r="H8" i="3"/>
  <c r="G8" i="3"/>
  <c r="F8" i="3"/>
  <c r="J7" i="3"/>
  <c r="I7" i="3"/>
  <c r="H7" i="3"/>
  <c r="G7" i="3"/>
  <c r="K7" i="3" l="1"/>
  <c r="K6" i="3"/>
  <c r="O38" i="8"/>
  <c r="O33" i="8"/>
  <c r="O28" i="8"/>
  <c r="O97" i="8"/>
  <c r="O89" i="8"/>
  <c r="J80" i="8"/>
  <c r="O79" i="8"/>
  <c r="O78" i="8"/>
  <c r="O77" i="8"/>
  <c r="O81" i="8" s="1"/>
  <c r="O96" i="8" s="1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23" i="8"/>
  <c r="I11" i="8"/>
  <c r="G11" i="8"/>
  <c r="E11" i="8"/>
  <c r="C11" i="8"/>
  <c r="E6" i="8"/>
  <c r="E5" i="8"/>
  <c r="E4" i="8"/>
  <c r="Q2" i="8"/>
  <c r="O73" i="8" l="1"/>
  <c r="O74" i="8" s="1"/>
  <c r="O95" i="8" s="1"/>
  <c r="O66" i="8"/>
  <c r="O67" i="8" s="1"/>
  <c r="O94" i="8" s="1"/>
  <c r="O41" i="8"/>
  <c r="O93" i="8" s="1"/>
  <c r="O11" i="8"/>
  <c r="I11" i="5"/>
  <c r="O33" i="5"/>
  <c r="K11" i="5" s="1"/>
  <c r="O28" i="5"/>
  <c r="J11" i="5" s="1"/>
  <c r="O97" i="5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23" i="5"/>
  <c r="G11" i="5"/>
  <c r="C11" i="5"/>
  <c r="E6" i="5"/>
  <c r="E5" i="5"/>
  <c r="E4" i="5"/>
  <c r="Q2" i="5"/>
  <c r="O98" i="8" l="1"/>
  <c r="O81" i="5"/>
  <c r="O96" i="5" s="1"/>
  <c r="O73" i="5"/>
  <c r="O74" i="5" s="1"/>
  <c r="O95" i="5" s="1"/>
  <c r="O66" i="5"/>
  <c r="O67" i="5" s="1"/>
  <c r="O94" i="5" s="1"/>
  <c r="O41" i="5"/>
  <c r="O93" i="5" s="1"/>
  <c r="O11" i="5"/>
  <c r="O98" i="5" l="1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O11" i="2" s="1"/>
  <c r="C11" i="2"/>
  <c r="O73" i="2" l="1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<sst xmlns="http://schemas.openxmlformats.org/spreadsheetml/2006/main" count="656" uniqueCount="345">
  <si>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</si>
  <si>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</si>
  <si>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</si>
  <si>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</si>
  <si>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</si>
  <si>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</si>
  <si>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</si>
  <si>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</si>
  <si>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</si>
  <si>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</si>
  <si>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</si>
  <si>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</si>
  <si>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</si>
  <si>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</si>
  <si>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</si>
  <si>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</si>
  <si>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</si>
  <si>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</si>
  <si>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</si>
  <si>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</si>
  <si>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</si>
  <si>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</si>
  <si>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</si>
  <si>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</si>
  <si>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</si>
  <si>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</si>
  <si>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</si>
  <si>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</si>
  <si>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</si>
  <si>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</si>
  <si>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</si>
  <si>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</si>
  <si>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</si>
  <si>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</si>
  <si>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</si>
  <si>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</si>
  <si>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</si>
  <si>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</si>
  <si>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</si>
  <si>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</si>
  <si>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</si>
  <si>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</si>
  <si>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</si>
  <si>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</si>
  <si>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</si>
  <si>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</si>
  <si>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</si>
  <si>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</si>
  <si>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</si>
  <si>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</si>
  <si>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</si>
  <si>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</si>
  <si>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</si>
  <si>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</si>
  <si>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</si>
  <si>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</si>
  <si>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</si>
  <si>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</si>
  <si>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</si>
  <si>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</si>
  <si>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</si>
  <si>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</si>
  <si>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</si>
  <si>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</si>
  <si>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</si>
  <si>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</si>
  <si>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</si>
  <si>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</si>
  <si>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</si>
  <si>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</si>
  <si>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</si>
  <si>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</si>
  <si>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</si>
  <si>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</si>
  <si>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</si>
  <si>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</si>
  <si>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</si>
  <si>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</si>
  <si>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</si>
  <si>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</si>
  <si>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</si>
  <si>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</si>
  <si>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</si>
  <si>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</si>
  <si>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</si>
  <si>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</si>
  <si>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</si>
  <si>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</si>
  <si>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</si>
  <si>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</si>
  <si>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</si>
  <si>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</si>
  <si>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</si>
  <si>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</si>
  <si>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</si>
  <si>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</si>
  <si>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</si>
  <si>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</si>
  <si>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</si>
  <si>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</si>
  <si>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</si>
  <si>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</si>
  <si>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BOGOTA</t>
  </si>
  <si>
    <t>IBAGUÉ</t>
  </si>
  <si>
    <t>ARMENIA</t>
  </si>
  <si>
    <t>QUINDIO</t>
  </si>
  <si>
    <t>CEA-P-04-3</t>
  </si>
  <si>
    <t>3112261913
2720656</t>
  </si>
  <si>
    <t>rlcastrillonr.ut.edu.co</t>
  </si>
  <si>
    <t>MANZANA C CASA 24 PORTALES DEL NORTE</t>
  </si>
  <si>
    <t>INGENIERO INDUSTRIAL - UNIVERSIDAD AUTONOMA LATINOAMERICANA - 16/12/1988</t>
  </si>
  <si>
    <t>ESPECIALISTA EN METODOSADMINISTRATIVOS Y DE PRODUCCIÓN - UNIVERSIDAD AUTONOMA LATINOAMERICANA - 17/12/1997
ESPECIALISTA EN GESTIÓN Y CONTROL DE LA CALIDAD - CORPORACIÓN UNIVERSITARIA DE IBAGUÉ - 11/10/2002
ESPECIALISTA UNIVERSITARIO EN GESTIÓN Y CONTROL DE CALIDAD - 23/04/2004</t>
  </si>
  <si>
    <t>LONDOÑO MARTINEZ</t>
  </si>
  <si>
    <t>LUIS ERNESTO</t>
  </si>
  <si>
    <t>3214099700
2755341</t>
  </si>
  <si>
    <t>maderinto@hotmail.com</t>
  </si>
  <si>
    <t>CALLE 69 No 11a - 173 CONJUNTO LA RIVERA TORRE 1 APTO. 303</t>
  </si>
  <si>
    <t>INGENIERO INDUSTRIAL - UNIVERSIDAD CATOLICA DE COLOMBIA - 30/07/1992</t>
  </si>
  <si>
    <t>ESPECIALISTA EN ADMINISTRACIÓN - UNIVERSIDAD DE LOS ANDES - 23/02/2001</t>
  </si>
  <si>
    <t>MASTER UNIVERSITARIO EN SISTEMAS INTEGRADOS DE GESTIÓN DE LA PREVENCIÓN EN RIESGOS LABORALES, LA CALIDAD, EL MEDIO AMBIENTE Y LA RESPONSABILIDAD SOCIAL CORPORATIVA - UNIVERSIDAD INTERNACIONAL DE LA RIOJA - 25/03/2014</t>
  </si>
  <si>
    <t>EDGAR GIOVANNY</t>
  </si>
  <si>
    <t xml:space="preserve">PERALTA MATA </t>
  </si>
  <si>
    <t>3184002479
2786006</t>
  </si>
  <si>
    <t>giovannyp1218@hotmail.com</t>
  </si>
  <si>
    <t>BARRIO LAS MARGARITAS CONJUNTO AYMARA 2 TORRE 8 APARTAMENTO 501</t>
  </si>
  <si>
    <t>ADMINISTRADOR FINANCIERO - UNIVERSIDAD DEL TOLIMA - 13/11/2013</t>
  </si>
  <si>
    <t>MAGÍSTER EN ADMINISTRACIÓN DE EMPRESAS CON ESPECIALIDAD EN GESTIÓN INTEGRADA DE LA CALIDAD, SEGURIDAD Y MEDIO AMBIENTE - UNIVERSIDAD DEL MAR - 12/11/2013</t>
  </si>
  <si>
    <t>MICAN MELO</t>
  </si>
  <si>
    <t>HENRY LEONEL</t>
  </si>
  <si>
    <t>3124351847
8678190</t>
  </si>
  <si>
    <t>hemisa7@gmail.com</t>
  </si>
  <si>
    <t>CALLE 18 A NRO 10-06 BARRIO BALMORAL</t>
  </si>
  <si>
    <t>FUSAGASUGÁ</t>
  </si>
  <si>
    <t>ADMINISTRADOR DE EMPRSAS - UNIVERSIDAD DE CUNDINAMARCA - 13/08/1999</t>
  </si>
  <si>
    <t>MASTER OF BUSINNES ADMINISTRATION - UNIVERSIDAD NACIONAL ABIERTA Y A DISTANCIA UNAD FLORIDA - 16/01/2012</t>
  </si>
  <si>
    <t>TRIANA AGUDELO</t>
  </si>
  <si>
    <t>ANA MARIA</t>
  </si>
  <si>
    <t>3007047863
2734800</t>
  </si>
  <si>
    <t>anamardejhs@gmail.com</t>
  </si>
  <si>
    <t>CALLE 5 NUM 11-33 BELEN</t>
  </si>
  <si>
    <t>ADMINISTRADOR DE EMPRESAS - UNIVERSIDAD DEL TOLIMA - 28/05/1993</t>
  </si>
  <si>
    <t>ESPECIALISTAQ EN DOCENCIA UNIVERSITARIA - UNIVERSIDAD COOPERATIVA DE COLOMBIA - 21/11/2001</t>
  </si>
  <si>
    <t>MAGISTER EN ADMINISTRACIÓN DE EMPRESAS - UNIVERSIDAD VIÑA DEL MAR - 25/02/2014</t>
  </si>
  <si>
    <t>VIDAL MORALES</t>
  </si>
  <si>
    <t>ORLANDO</t>
  </si>
  <si>
    <t>3143093555
2775976</t>
  </si>
  <si>
    <t>orlando.vidal@inpec.gov.co</t>
  </si>
  <si>
    <t>CRA 6B # 76A-86 TORRE 8 APT.301 RINCON DE LAS MARGARITAS ETAPA 1</t>
  </si>
  <si>
    <t>ADMINISTRACIÓN DE EMPRESAS - UNIVERSIDAD DEL TOLIMA - 31/08/1998</t>
  </si>
  <si>
    <t>MASTER IN BUSINESS ADMINISTRATION - EXECUTIVE - PONTIFICIA COMILLAS DE MADRID - 08/06/2004</t>
  </si>
  <si>
    <t>SANCHEZ SAAVEDRA</t>
  </si>
  <si>
    <t>MARIA DEL PILAR</t>
  </si>
  <si>
    <t>pilarsanchezsaa@gmail.com</t>
  </si>
  <si>
    <t>CARRERA 4 NUEMRO 2-05 APARTAMENTO 405 TORRE 1 EDIFICIO RESIDENCIAL PALO ALTO BARRIO LA POLA</t>
  </si>
  <si>
    <t>TOLIMA</t>
  </si>
  <si>
    <t>PROFESIONAL EN MERCADOTECNIA - CORPORACIÓN UNIVERSITARIA DE IBAGUÉ - 03/03/1988</t>
  </si>
  <si>
    <t>ESPECIALISTA EN CIENCIAS POLITICAS - UNIVERSIDAD DE IBAGUÉ - 26/09/2008</t>
  </si>
  <si>
    <t>MAGÍSTRA EN ADMINISTRACIÓN - UNIVERSIDAD DE BUCARAMANGA - 14/12/01</t>
  </si>
  <si>
    <t>JOSE VICTOR</t>
  </si>
  <si>
    <t>3208309745
2773078</t>
  </si>
  <si>
    <t>jvpinzon@ut.edu.co</t>
  </si>
  <si>
    <t>CRA 7a. 14-45 APARTAMENTO 502 TORRE 2 EDIFICIO MIRAMONTI</t>
  </si>
  <si>
    <t>ADMINISTRADOR DE EMPRESAS - UNIVERSIDAD DEL TOLIMA - 22/12/1989</t>
  </si>
  <si>
    <t>ESPECIALISTA EN GERENCIA SOCIAL - ESAP - 31/10/1997</t>
  </si>
  <si>
    <t>MAGISTER EN ADMINISTRACIÓM - UNIVERSIDAD NACIONAL DE COLOMBIA - 14/09/2007</t>
  </si>
  <si>
    <t>VARGAS MONTEALEGRE</t>
  </si>
  <si>
    <t>ALBA RUTH</t>
  </si>
  <si>
    <t>albavargas.m@gmail.com</t>
  </si>
  <si>
    <t>CARRERA 3 83-89, CASA 50 EL PALMAR 1 ENTRADA 3</t>
  </si>
  <si>
    <t>ADMINISTRADOR DE EMPRESAS - UNIVERSIDAD DEL TOLIMA - 24/04/1998</t>
  </si>
  <si>
    <t>ESPECIALISTA EN GERENCIA DEL TALENTO HUMANO Y DESARROLLO ORGANIZACIONAL - UNIVERSIDAD DEL TOLIMA - 04/02/2011</t>
  </si>
  <si>
    <t>MAGÍSTER EN GERENCIA DEL TALENTO HUMANO - 12/11/2014</t>
  </si>
  <si>
    <t>CHAUX MAYORGA</t>
  </si>
  <si>
    <t>CARMEN ELISA</t>
  </si>
  <si>
    <t>3015831790
2719878</t>
  </si>
  <si>
    <t>cechaux@gmail.com</t>
  </si>
  <si>
    <t>MZ. 19 CASA 11 JORDÁN 2 - IBAGUÉ - TOLIMA</t>
  </si>
  <si>
    <t>ADMINISTRADOR DE EMPRESAS - UNIVERSIDAD DEL TOLIMA - 15/06/1990</t>
  </si>
  <si>
    <t>ESPECIALISTA EN GERENCIA DE RECURSOS HUMANOS Y DESARROLLO ORGANIZACIONAL - UNIVERSIDAD DEL TOLIMA - 23/10/1998</t>
  </si>
  <si>
    <t>MAGÍSTER EN EDMINISTRACIÓN - UNIVERSIDAD NACIONAL DE COLOMBIA - 27/11/2006</t>
  </si>
  <si>
    <t>CALDERON TELLEZ</t>
  </si>
  <si>
    <t>DIGNORY</t>
  </si>
  <si>
    <t>3174035806
05713015820</t>
  </si>
  <si>
    <t>dcalderontellez@gmail.com</t>
  </si>
  <si>
    <t>CRA. 14B No 119-54 APTO. 302</t>
  </si>
  <si>
    <t>BOGOTÁ</t>
  </si>
  <si>
    <t>PSICÓLOGA - FUNDACIÓN UNIVERSITARIA KONRAD LORENZ - 18/02/2011</t>
  </si>
  <si>
    <t>ESPECIALISTA EN PSICOLOGÍA DEL CONSUMIDOR - FUNDACIÓN UNIVERSITARIA KONRAD LORENZ - 12/08/2011</t>
  </si>
  <si>
    <t>MAGISTER EN PSICOLOGÍA DEL CONSUMIDOR - FUNDACIÓN UNIVERSITARIA KONRAD LORENZ - 16/08/2013</t>
  </si>
  <si>
    <t>HOYOS DAVILA</t>
  </si>
  <si>
    <t>TERESA KAROLINA DEL ROCIO</t>
  </si>
  <si>
    <t>carolinah10@hotmail.com</t>
  </si>
  <si>
    <t>PRADOS DEL NORTE TORRE A 3 APTO 201</t>
  </si>
  <si>
    <t>PSICÓLOGA - UNIVERSIDAD DE IBAGUE - 7/12/2000</t>
  </si>
  <si>
    <t>MASTER EN ADMINISTRACIÓN - UNIVERSIDAD DE MONTERREY - 19/02/2004</t>
  </si>
  <si>
    <t>AVILA GUERRERO</t>
  </si>
  <si>
    <t>FLOR MARLEN</t>
  </si>
  <si>
    <t>flomavi@gmail.com</t>
  </si>
  <si>
    <t>CALLE 5A # 42-17 SEGUNDO PISO BARRIO EL DIAMANTE</t>
  </si>
  <si>
    <t>DUITAMA</t>
  </si>
  <si>
    <t>BOYACA</t>
  </si>
  <si>
    <t>ADMINISTRADOR INDUSTRIAL - UNIVERSIDAD PEDAGÓGICA Y TECNOLÓGICA DE COLOMBIA - 13/04/2007</t>
  </si>
  <si>
    <t>MAGÍSTER EN ADMINISTRACIÓN - UNIVERSIDAD NACIONAL DE COLOMBIA - 11/09/2013</t>
  </si>
  <si>
    <t>CUBILLOS CALDERON</t>
  </si>
  <si>
    <t>CARLOS HERNAN</t>
  </si>
  <si>
    <t>31674923548
2783165</t>
  </si>
  <si>
    <t>chcubi@ut.edu.co</t>
  </si>
  <si>
    <t>TORRE B APARTAMENTO 502. CONJUNTO RESIDENCIAL MONTE BONITO</t>
  </si>
  <si>
    <t>ADMINISTRADOR FINANCIERO - UNIVERSIDAD DEL TOLIMA - 04/04/2003</t>
  </si>
  <si>
    <t>MAGÍSTER EN ADMINISTRACIÓN - UNIVERSIDAD NACIONAL DE COLOMBIA - 06/07/2006</t>
  </si>
  <si>
    <t>RODRIGUEZ CUERVO</t>
  </si>
  <si>
    <t>GLADYS</t>
  </si>
  <si>
    <t>3138152635
8670693</t>
  </si>
  <si>
    <t>gladyzrodriguez@hotmail.com</t>
  </si>
  <si>
    <t>DIAGONAL 23 B No 62-131 BARRIO LA VENTA FUSAGASUGÁ CUNDINAMARCA COLOMBIA</t>
  </si>
  <si>
    <t>PROFESIONAL EN PSICOLOGÍA SOCIAL COMUNITARIA - UNIVERSIDAD NACIONAL ABIERTA Y A DISTANCIA UNAD - 15/12/2000</t>
  </si>
  <si>
    <t>ESPECIALISTA EN PSICOLOGÍA EDUCATIVA - UNIVERSIDAD CATÓLICA DE COLOMBIA UCC - 03/04/2003</t>
  </si>
  <si>
    <t>MASTER OF BUSINESS ADMINISTRATION -  UNIVERSIDAD NACIONAL ABIERTA Y A DISTANCIA UNAD FLORIDA - 17/12/2012</t>
  </si>
  <si>
    <t>VARGAS SAENZ</t>
  </si>
  <si>
    <t>CESAR FABIAN</t>
  </si>
  <si>
    <t>3003171662
2765879</t>
  </si>
  <si>
    <t>cfvargas@ut.edu.co</t>
  </si>
  <si>
    <t>CARRERA 2a SUR # 22-89. TORRE 11 APTO 302. PARQUE CENTRAL. BARRIO LAS FERIAS</t>
  </si>
  <si>
    <t>ADMINISTRADOR DE EMPRESAS - UNIVERSIDAD DEL TOLIMA - 31/03/2000</t>
  </si>
  <si>
    <t>ESPECIALISTA EN GERENCIA DE PROYECTOS - UNIVERSIDAD DEL TOLIMA - 25/04/2008</t>
  </si>
  <si>
    <t>MAGISTER EN DIRECCIÓN DE MARKETING - UNIVERSIDAD VIÑA DEL MAR - 06/09/2011</t>
  </si>
  <si>
    <t xml:space="preserve">PINTO VARON </t>
  </si>
  <si>
    <t>YENNI PAULINA</t>
  </si>
  <si>
    <t>3214970075
2668420</t>
  </si>
  <si>
    <t>yennyut06@hotmail.com</t>
  </si>
  <si>
    <t>CRA 2a SUR N. 37-101</t>
  </si>
  <si>
    <t>ADMINISTRADOR FINANCIERO - UNIVERSIDAD DEL TOLIMA - 03/10/2009</t>
  </si>
  <si>
    <t>ESPECIALISTA EN GERENCIA DE PROYECTOS - UNIVERSIDAD DEL TOLIMA 09/12/2011</t>
  </si>
  <si>
    <t>MAESTRIA EN ADMINISTRACIÓN DE EMPRESAS - UNIVERSIDAD VIÑA DEL AMR - 03/10/2014</t>
  </si>
  <si>
    <t>SIN FOLIOS</t>
  </si>
  <si>
    <t>DIAZ GARCIA</t>
  </si>
  <si>
    <t>NORMA CONSTANZA</t>
  </si>
  <si>
    <t>3132866476
6728201</t>
  </si>
  <si>
    <t>normadiazgarcia@gmail.com</t>
  </si>
  <si>
    <t>CALLE 181 N° 18B-82 TORRE 3 ATO 103 BOGOTA</t>
  </si>
  <si>
    <t>ADMINISTRADOR PUBLICO MUNICIPAL Y REGIONAL - ESCUELA SUPERIOR DE ADMINISTRACIÓN PUBLICA ESAP - 17/12/1999</t>
  </si>
  <si>
    <t>ESPECIALISTA EN CONTROL INTERNO - UNIVERSIDAD MILITAR NUEVA GRANADA - 5/10/2012</t>
  </si>
  <si>
    <t>MAGISTER EN GESTIÓN DE ORGANIZACIONES - UNIVERSIDAD MILITAR - 10/09/2013</t>
  </si>
  <si>
    <t>BERMUDEZ ESCOBAR</t>
  </si>
  <si>
    <t>SANDRA PATRICIA</t>
  </si>
  <si>
    <t>3193823829
2682608</t>
  </si>
  <si>
    <t>sandriber@gmail.com</t>
  </si>
  <si>
    <t>ARKANIZA II CASA No 34 (JORDÁN)</t>
  </si>
  <si>
    <t>ECONOMISTA - UNIVERSIDAD DEL ROSARIO - 07/10/1999</t>
  </si>
  <si>
    <t>MAESTRIA EN ADMINISTRACIÓN - TECNOLÓGICO DE MONTERREY-UNIVERSIDAD VIRTUAL - 17/08/2007</t>
  </si>
  <si>
    <t>GONZALEZ FRESNEDA</t>
  </si>
  <si>
    <t>SANDRA LUCIA</t>
  </si>
  <si>
    <t>sgfresneda@hotmail.com</t>
  </si>
  <si>
    <t>BARRIO LA ISABELA MZ 26 No 9</t>
  </si>
  <si>
    <t>ECONOMISTA - UNIVERSIDAD LA GRAN COLOMBIA - 03/07/1998</t>
  </si>
  <si>
    <t>MAGISTER EN ADMINISTRACIÓN DE EMPRESAS CON ESPECIALIDAD EN DIRECCIÓN DE PROYECTOS - UNIVERSIDAD DEL MAR - 07/06/2013</t>
  </si>
  <si>
    <t>MOJICA JIMENEZ</t>
  </si>
  <si>
    <t>JUAN CARLOS</t>
  </si>
  <si>
    <t>3132265978
2677666</t>
  </si>
  <si>
    <t>jucamoji1@yahoo.com</t>
  </si>
  <si>
    <t>MANZANA E CASA 17 VALPARAISO 2ETAPA</t>
  </si>
  <si>
    <t>PROFESIONAL EN PSICOLOGÍA SOCIAL COMUNITARIA - UNIVERSIDAD NACIONAL ABIERTA Y A DISTANCIA UNAD - 30/06/2000</t>
  </si>
  <si>
    <t>ESPECIALISTA EN PEDAGOGÍAPARA EL DESARROLLO DEL APRENDIZAJE AUTONOMO - UNIVERSIDAD NACIOANL ABIERTA Y A DISTANCIA UNAD - 27/06/2003</t>
  </si>
  <si>
    <t>MASTER EN DIRECCIÓN ESTRATEGICA, ORIENTACIÓN RESOLUCIÓN DE CONFLICTOS Y MEDIACIÓN - UNIVERSIDAD IBEROAMERICANA DE PUERTO RICO UNINI - 15/02/2012</t>
  </si>
  <si>
    <t>GRISALES RINCON</t>
  </si>
  <si>
    <t>LINA ACENETH</t>
  </si>
  <si>
    <t>3115276727
6964183</t>
  </si>
  <si>
    <t>linaaceneth@yahoo.com</t>
  </si>
  <si>
    <t>CARRERA 50 No 163B - 80, EDIFICIO RINCON DEL CARMEN II, TORRE I, APTO 204</t>
  </si>
  <si>
    <t>ADMINISTRADORA DE EMPRESAS - UNIVERSIDAD NACIONAL DE COLOMBIA - 19/08/2005</t>
  </si>
  <si>
    <t>MAGISTER EN ADMINISTRACIÓN (MSC) - UNIVERSIDAD NACIONAL DE COLOMBIA - 11/09/2013</t>
  </si>
  <si>
    <t>ELECTRONICO</t>
  </si>
  <si>
    <t>HERNANDEZ FERNANDEZ</t>
  </si>
  <si>
    <t>YURI LORENE</t>
  </si>
  <si>
    <t>yurita82@hotmail.com</t>
  </si>
  <si>
    <t>RIO DE JANEIRO - BRASIL</t>
  </si>
  <si>
    <t>ADMINISTRADOR TURÍSTICO Y HOTELERO - UNIVERSIDAD AUTÓNOMA DE BUCARAMANGA - 14/12/2007</t>
  </si>
  <si>
    <t>MBA EM GESTAO DE PESSOAS (MBA EN TALENTO HUMANO) - UNIVERSIDAD CANDIDO MENDES - EN ESPERA DEL TITULO</t>
  </si>
  <si>
    <t>CASTRILLON RAVE</t>
  </si>
  <si>
    <t>RICARDO LEON</t>
  </si>
  <si>
    <t>PINZON</t>
  </si>
  <si>
    <t>GARCIA USECHE</t>
  </si>
  <si>
    <t>YENY MAGALY</t>
  </si>
  <si>
    <t>3106257121
2789237</t>
  </si>
  <si>
    <t>ymgarciau@ut.edu.co</t>
  </si>
  <si>
    <t>MANZANA V CASA 39 JORDÁN 9 ETAPA</t>
  </si>
  <si>
    <t>IBAGUE</t>
  </si>
  <si>
    <t>PROFESIONAL EN SALUD OCUPACIONAL - UNIVERSIDAD DEL TOLIMA - IBAGUPE - 12/12/2008</t>
  </si>
  <si>
    <t>ESPECIALISTA EN GERENCIA DEL TALENTO HUMANO Y DESARROLLO ORGANIZACIONAL - UNIVERSIDAD DEL TOLIMA - IBAGUÉ - 07/07/2011</t>
  </si>
  <si>
    <t>MAESTRIA EN EDUCACIÓN - UNIVERSIDAD MINUTO DE DIOS - BOGOTÁ - NO GRADUADO</t>
  </si>
  <si>
    <t>MELGAREJO MOJICA</t>
  </si>
  <si>
    <t>MARTIZA</t>
  </si>
  <si>
    <t>3134106459
8046485</t>
  </si>
  <si>
    <t>maritzamelgarejo.m@gmail.com</t>
  </si>
  <si>
    <t>CARRERA 20 NO. 51-46 APTO 103 BARRIO GALERAS</t>
  </si>
  <si>
    <t>CUNDINAMARCA</t>
  </si>
  <si>
    <t>ADMINISTRADORA DE EMPRESAS - UNIVERSIDAD NACIONAL DE COLOMBIA - 28/09/2001</t>
  </si>
  <si>
    <t>MAGISTER EN ADMINISTRACION - UNIVERSIDAD NACIONAL DE COLOMBIA - 03/09/2014</t>
  </si>
  <si>
    <t>NO REGISTRA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</si>
  <si>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</si>
  <si>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</si>
  <si>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</si>
  <si>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</si>
  <si>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</si>
  <si>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SANCHEZ SAAVEDRA  MARIA DEL PILAR</t>
  </si>
  <si>
    <t>PINZON  JOSE VICTOR</t>
  </si>
  <si>
    <t>HOYOS DAVILA  TERESA KAROLINA DEL ROCIO</t>
  </si>
  <si>
    <t>CUBILLOS CALDERON  CARLOS HERNAN</t>
  </si>
  <si>
    <t>RODRIGUEZ CUERVO  GLADYS</t>
  </si>
  <si>
    <t>TALENTO HUMANO</t>
  </si>
  <si>
    <t>PROFESIONAL EN ÁREA DE LAS CIENCIAS ECONÓMICAS Y ADMINISTRATIVAS, O INGENIERÍA INDUSTRIAL O PSICOLOGÍA; CON MBA O MAESTRÍA O DOCTORADO EN LAS ÁREAS DE ADMINISTRACIÓN O TALENTO HUMANO; CON EXPERIENCIA EN EL ÁREA MÍNIMA DE UN AÑO.</t>
  </si>
  <si>
    <t xml:space="preserve">UNIVERSIDAD DEL TOLIMA :
CONTRATO DEL 06/02/2013 AL 11/02/2015 = 2,01 PUNTOS
CORTOLIMA :
03/03/2011 AL 18/10/2011 = 0,62 PUNTOS
CORPORACION PARA LA GESTION Y EL DESARROLLO EMPRESARIAL :
07/07/2000 AL 04/02/2011=  10,57 PUNTOS 
EXCEDE EL PUNTAJE MINIMO REQUERIDO 
</t>
  </si>
  <si>
    <t xml:space="preserve">UNIVERSIDAD DEL TOLIMA :
DOCENTE CATEDRATICO DESDE EL 2003 AL 2014 =  CON UNA INTENSIDAD HORARIA DE 3600 HORAS PARA UN TOTAL DE = 7,50 PUNTOS 
</t>
  </si>
  <si>
    <t xml:space="preserve">UNIVERSIDAD DEL TOLIMA :
PROFESIONAL : VINCULACION DESDE 2008 AL 2012 CON UN TOTAL DE 41 MESES = 3 AÑOS 6 MESES = 3, 05 PUNTOS 
FUNDACION UNIVERSITARIA DEL ESPINAL
DECANO : DEL 01/07/2004 AL 15/12/2004 Y 03/01/2005 AL 30/06/2005 Y 01/07/2005 AL 15/12/2005 Y 10/01/2006 AL 16/12/2006 =  2,33 PUNTOS 
EXCEDE EL TOPE MAXIMO DEL PUNTAJE </t>
  </si>
  <si>
    <t xml:space="preserve">UNIVERSIDAD DEL TOLIMA:
CATEDRATICO : DEL SEMESTRE A 2008 AL 2014 UN TOTAL DE 2119 HORAS = 4,41 PUNTOS 
FUNDACION UNIVERSITARIA DEL ESPINAL
CATEDRATICO :  DEL PERIODO COMPRENDIDO DEL 2004 AL 2006 PARA UN TOTAL DE 320 HORAS = 066 PUNTOS 
UNIVERSIDAD DEL TOLIMA 
GRUPO DE INVESTIGACION : DEL 15/02/2011 AL 26/03/2014 = 3,11 PUNTOS 
EXCEDE EL TOPE MINIMO REQUERIDO </t>
  </si>
  <si>
    <t xml:space="preserve">PONENTE I CONGRESO INTERNACIONAL DE EDUCACION ADISTANCIA - II CONGRESO INTERNACIONAL DE EDUCACION PEDAGOGIA E INVESTIGACION 1 AUTOR 0,5 PUNTOS 
PONENTE III COLOQUIO INTERNACIONAL EN DIDACTICAS ESPECIFICAS Y CURRICULO 2 AUTORES =05 PUNTOS </t>
  </si>
  <si>
    <t xml:space="preserve">RODRIGUEZ CUERVO GLADYS </t>
  </si>
  <si>
    <t xml:space="preserve">COLEGIO DE FUSAGASUGA 
PSICOLOGA  DEL 01/03/2005 AL 25/01/2007= 1,90PUNTOS
UNIVERSIDAD NACIONAL ABIERTA Y ADISTANCIA 
DOCENTE DE TIEMPO COMPLETO :2009 AL 2014 = 4,03 PUNTOS 
EXECE TOPE REQUERIDO </t>
  </si>
  <si>
    <t>DUQUE HURTADO</t>
  </si>
  <si>
    <t>PEDRO LUIS</t>
  </si>
  <si>
    <t>3113749540
8811354</t>
  </si>
  <si>
    <t>plduqueh9@gmail.com</t>
  </si>
  <si>
    <t>CARRERA 27B #64-60 UNIVERSIDAD NACIONAL DE COLOMBIA SEDE MANIZALES, BLOQUE I, POSGRADOS FACULTAD DE ADMINISTRACIÓN</t>
  </si>
  <si>
    <t>MANIZALES</t>
  </si>
  <si>
    <t>ADMINISTRADOR DE EMPRESAS - UNIVERSIDAD DE COLOMBIA- 18/12/2012</t>
  </si>
  <si>
    <t>MAGÍSTER EN ADMINISTRACIÓN - UNIVERSIDAD DE COLOMBIA - 23/07/2014</t>
  </si>
  <si>
    <t>MAYORCA BELTRAN</t>
  </si>
  <si>
    <t>DOLLY YAMILE</t>
  </si>
  <si>
    <t>3103646775
5-6767786</t>
  </si>
  <si>
    <t>dollyamile@gmail.com</t>
  </si>
  <si>
    <t>CALLE 30 # 64-61 CASA 39 URBANIZACIÓN CAVIPETROL</t>
  </si>
  <si>
    <t>CARATGENA</t>
  </si>
  <si>
    <t>ADMINISTRADOR INDUSTRIAL - UNIVERSIDAD DE CARTAGENA - 03/04/2004</t>
  </si>
  <si>
    <t>MAGÍSTER EN CIENCIAS DE LA ORGANIZACIÓN - UNIVERSIDAD DEL VALLE - 05/07/2013</t>
  </si>
  <si>
    <t xml:space="preserve">
LIBRO GUIA FORMATIVA DE CALCULO UNIVERSITARIO ISBN 978-958-8822-07-05 3 AUTORES  4 PUNTOS 
PONENCIA TITULADA INCIDENCIA DE LAS PRACTICAS CULTURALES EN LA FORMA DE DECICIONES DE LOS EMPRESARIOS - ENCUENTRO INTERNACIONAL DE INVESTIGADORES EN ADMINISTRACION 2011 - 3 PARTICIPANTES 0,5 PUNTOS
PONENCIA TITULADA INCIDENCIA DE LAS PRACTICAS CULTURALES EN LA FORMA DE DECICIONES DE LOS EMPRESARIOS - ENCUENTRO INTERNACIONAL DE INVESTIGADORES EN ADMINISTRACION 2012 - 2 PARTICIPANTES 0,5 PUNTOS
LIBRO PRINCIPIOS DE ADMINISTRACIÓN DE EMPRESAS AGROPECUARIAS PARA EL DESARROLLO SOSTENIBLE - ISBN 978 – 958-8822-06-8,  3 AUTORES, SE ASIGNA (4) PUNTOS. 
LIBRO GUÍA DE ELEMENTOS BÁSICOS PARA LAS UNIDADES PRODUCTIVAS SOSTENIBLES - ISBN 978 – 958-8822-08-2, 3 AUTORES, SE ASIGNA  CUATRO (4) PUNTOS.
EXCEDE EL TOPE PERMITIDO </t>
  </si>
  <si>
    <t xml:space="preserve">REVISTA DOCUMENTACION ISSN 1988-5032 EXPERIENCIAS CONDUCENTES A LA CREACION DEL CENTRO DE GESTION DE CONOCIMIENTO EN LA UNIDAD CEAD ARBELAEZ = 3 AUTORES =05 PUNTOS DIVULGATIVO 
REVISTA ENTORNOS ISSN 0124-7905  EXPERIENCIAS CONDUCENTES A LA CREACION DEL CENTRO DE GESTION DE CONOCIMIENTO EN LA UNIDAD CEAD ARBELAEZ 3 AUTORES CATEGORA C = 2 PUNTOS 
REVISTA DE INVESTIGACIONES UNAD ISSN 0124-793X  EXPERIENCIAS CONDUCENTES A LA CREACION DEL CENTRO DE GESTION DE CONOCIMIENTO EN LA UNIDAD CEAD ARBELAEZ 3 AUTORES = 2 PUNTOS 
PONENTE 
XIII ENCUENTRO NACIONAL VIRTUAL EDUCA 2012 EXPERIENCIAS CONDUCENTES 1 AUTOR =0,2 
PONENTE 
OCNFERENCIA INTERNACIONAL RESPONSABILIDAD SOCIAL Y DESARROLLO EN LA EDUCACION SUPERIOR  1 AUTOR 0,5 </t>
  </si>
  <si>
    <t>ÁREA</t>
  </si>
  <si>
    <t>PRUEBA DE CONOCIMIENTOS</t>
  </si>
  <si>
    <t>PRESENTACIÓN ORAL/ EVALUACION JURADOS AREA (HASTA 15 PUNTOS)</t>
  </si>
  <si>
    <t>TOTAL</t>
  </si>
  <si>
    <t>VAC/BENÍTEZ/ESTEBAN LARA</t>
  </si>
  <si>
    <t>GANADOR</t>
  </si>
  <si>
    <t xml:space="preserve">NO PRESENTÓ PRUEBAS DE CONOCIMIENTOS 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</si>
  <si>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PRESENTÓ PRUEBA DE INGLES
CLAUSULA DE EXCLUSIÓN 
TÉRMINOS DE REFERENCIA</t>
    </r>
  </si>
  <si>
    <t>LISTADO DE GANADORES CÓDIGO DE CONCURSO CEA-P-04-3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</si>
</sst>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4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28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3" fillId="5" borderId="6" xfId="3" applyFill="1" applyBorder="1" applyAlignment="1">
      <alignment horizontal="center" vertical="center" wrapText="1"/>
    </xf>
    <xf numFmtId="0" fontId="2" fillId="5" borderId="86" xfId="0" applyFont="1" applyFill="1" applyBorder="1" applyAlignment="1">
      <alignment horizontal="center" vertical="center" wrapText="1"/>
    </xf>
    <xf numFmtId="4" fontId="1" fillId="5" borderId="43" xfId="0" applyNumberFormat="1" applyFont="1" applyFill="1" applyBorder="1" applyAlignment="1">
      <alignment vertical="center"/>
    </xf>
    <xf numFmtId="4" fontId="1" fillId="5" borderId="44" xfId="0" applyNumberFormat="1" applyFont="1" applyFill="1" applyBorder="1" applyAlignment="1">
      <alignment vertical="center"/>
    </xf>
    <xf numFmtId="4" fontId="1" fillId="5" borderId="45" xfId="0" applyNumberFormat="1" applyFont="1" applyFill="1" applyBorder="1" applyAlignment="1">
      <alignment vertical="center"/>
    </xf>
    <xf numFmtId="0" fontId="1" fillId="5" borderId="0" xfId="0" applyFont="1" applyFill="1"/>
    <xf numFmtId="0" fontId="2" fillId="5" borderId="47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vertical="center"/>
    </xf>
    <xf numFmtId="0" fontId="2" fillId="5" borderId="0" xfId="0" applyFont="1" applyFill="1"/>
    <xf numFmtId="0" fontId="1" fillId="5" borderId="47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2" fillId="5" borderId="47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3" fillId="5" borderId="87" xfId="0" applyFont="1" applyFill="1" applyBorder="1" applyAlignment="1">
      <alignment vertical="center"/>
    </xf>
    <xf numFmtId="0" fontId="3" fillId="5" borderId="47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48" xfId="0" applyFont="1" applyFill="1" applyBorder="1" applyAlignment="1">
      <alignment vertical="center"/>
    </xf>
    <xf numFmtId="0" fontId="3" fillId="5" borderId="0" xfId="0" applyFont="1" applyFill="1"/>
    <xf numFmtId="1" fontId="2" fillId="5" borderId="6" xfId="0" applyNumberFormat="1" applyFont="1" applyFill="1" applyBorder="1" applyAlignment="1">
      <alignment horizontal="center" vertical="center" wrapText="1"/>
    </xf>
    <xf numFmtId="0" fontId="2" fillId="5" borderId="87" xfId="0" applyFont="1" applyFill="1" applyBorder="1" applyAlignment="1">
      <alignment vertical="center" wrapText="1"/>
    </xf>
    <xf numFmtId="0" fontId="3" fillId="5" borderId="87" xfId="0" applyFont="1" applyFill="1" applyBorder="1" applyAlignment="1">
      <alignment vertical="center" wrapText="1"/>
    </xf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2" fontId="9" fillId="0" borderId="51" xfId="4" applyNumberFormat="1" applyFont="1" applyBorder="1" applyAlignment="1">
      <alignment horizontal="center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4" fontId="25" fillId="0" borderId="44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2" fontId="25" fillId="0" borderId="50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2" fontId="34" fillId="0" borderId="50" xfId="0" applyNumberFormat="1" applyFont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2" fontId="30" fillId="4" borderId="12" xfId="4" applyNumberFormat="1" applyFont="1" applyFill="1" applyBorder="1" applyAlignment="1" applyProtection="1">
      <alignment horizontal="center" vertical="center"/>
    </xf>
    <xf numFmtId="2" fontId="30" fillId="4" borderId="13" xfId="4" applyNumberFormat="1" applyFont="1" applyFill="1" applyBorder="1" applyAlignment="1" applyProtection="1">
      <alignment horizontal="center" vertical="center"/>
    </xf>
    <xf numFmtId="2" fontId="30" fillId="4" borderId="14" xfId="4" applyNumberFormat="1" applyFont="1" applyFill="1" applyBorder="1" applyAlignment="1" applyProtection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104775</xdr:rowOff>
    </xdr:from>
    <xdr:to>
      <xdr:col>1</xdr:col>
      <xdr:colOff>619126</xdr:colOff>
      <xdr:row>1</xdr:row>
      <xdr:rowOff>126345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04775"/>
          <a:ext cx="1066800" cy="56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avargas.m@gmail.com" TargetMode="External"/><Relationship Id="rId13" Type="http://schemas.openxmlformats.org/officeDocument/2006/relationships/hyperlink" Target="mailto:chcubi@ut.edu.co" TargetMode="External"/><Relationship Id="rId18" Type="http://schemas.openxmlformats.org/officeDocument/2006/relationships/hyperlink" Target="mailto:sandriber@gmail.com" TargetMode="External"/><Relationship Id="rId26" Type="http://schemas.openxmlformats.org/officeDocument/2006/relationships/hyperlink" Target="mailto:dollyamile@gmail.com" TargetMode="External"/><Relationship Id="rId3" Type="http://schemas.openxmlformats.org/officeDocument/2006/relationships/hyperlink" Target="mailto:hemisa7@gmail.com" TargetMode="External"/><Relationship Id="rId21" Type="http://schemas.openxmlformats.org/officeDocument/2006/relationships/hyperlink" Target="mailto:linaaceneth@yahoo.com" TargetMode="External"/><Relationship Id="rId7" Type="http://schemas.openxmlformats.org/officeDocument/2006/relationships/hyperlink" Target="mailto:jvpinzon@ut.edu.co" TargetMode="External"/><Relationship Id="rId12" Type="http://schemas.openxmlformats.org/officeDocument/2006/relationships/hyperlink" Target="mailto:flomavi@gmail.com" TargetMode="External"/><Relationship Id="rId17" Type="http://schemas.openxmlformats.org/officeDocument/2006/relationships/hyperlink" Target="mailto:normadiazgarcia@gmail.com" TargetMode="External"/><Relationship Id="rId25" Type="http://schemas.openxmlformats.org/officeDocument/2006/relationships/hyperlink" Target="mailto:plduqueh9@gmail.com" TargetMode="External"/><Relationship Id="rId2" Type="http://schemas.openxmlformats.org/officeDocument/2006/relationships/hyperlink" Target="mailto:giovannyp1218@hotmail.com" TargetMode="External"/><Relationship Id="rId16" Type="http://schemas.openxmlformats.org/officeDocument/2006/relationships/hyperlink" Target="mailto:yennyut06@hotmail.com" TargetMode="External"/><Relationship Id="rId20" Type="http://schemas.openxmlformats.org/officeDocument/2006/relationships/hyperlink" Target="mailto:jucamoji1@yahoo.com" TargetMode="External"/><Relationship Id="rId1" Type="http://schemas.openxmlformats.org/officeDocument/2006/relationships/hyperlink" Target="mailto:maderinto@hotmail.com" TargetMode="External"/><Relationship Id="rId6" Type="http://schemas.openxmlformats.org/officeDocument/2006/relationships/hyperlink" Target="mailto:pilarsanchezsaa@gmail.com" TargetMode="External"/><Relationship Id="rId11" Type="http://schemas.openxmlformats.org/officeDocument/2006/relationships/hyperlink" Target="mailto:carolinah10@hotmail.com" TargetMode="External"/><Relationship Id="rId24" Type="http://schemas.openxmlformats.org/officeDocument/2006/relationships/hyperlink" Target="mailto:maritzamelgarejo.m@gmail.com" TargetMode="External"/><Relationship Id="rId5" Type="http://schemas.openxmlformats.org/officeDocument/2006/relationships/hyperlink" Target="mailto:orlando.vidal@inpec.gov.co" TargetMode="External"/><Relationship Id="rId15" Type="http://schemas.openxmlformats.org/officeDocument/2006/relationships/hyperlink" Target="mailto:cfvargas@ut.edu.co" TargetMode="External"/><Relationship Id="rId23" Type="http://schemas.openxmlformats.org/officeDocument/2006/relationships/hyperlink" Target="mailto:ymgarciau@ut.edu.co" TargetMode="External"/><Relationship Id="rId10" Type="http://schemas.openxmlformats.org/officeDocument/2006/relationships/hyperlink" Target="mailto:dcalderontellez@gmail.com" TargetMode="External"/><Relationship Id="rId19" Type="http://schemas.openxmlformats.org/officeDocument/2006/relationships/hyperlink" Target="mailto:sgfresneda@hotmail.com" TargetMode="External"/><Relationship Id="rId4" Type="http://schemas.openxmlformats.org/officeDocument/2006/relationships/hyperlink" Target="mailto:anamardejhs@gmail.com" TargetMode="External"/><Relationship Id="rId9" Type="http://schemas.openxmlformats.org/officeDocument/2006/relationships/hyperlink" Target="mailto:cechaux@gmail.com" TargetMode="External"/><Relationship Id="rId14" Type="http://schemas.openxmlformats.org/officeDocument/2006/relationships/hyperlink" Target="mailto:gladyzrodriguez@hotmail.com" TargetMode="External"/><Relationship Id="rId22" Type="http://schemas.openxmlformats.org/officeDocument/2006/relationships/hyperlink" Target="mailto:yurita82@hotmail.com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80" zoomScaleNormal="80" workbookViewId="0">
      <selection activeCell="E13" sqref="E13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42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41" t="s">
        <v>101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C1" s="119">
        <f>COUNTA(C:C)-1</f>
        <v>27</v>
      </c>
    </row>
    <row r="2" spans="1:29" ht="17.25" thickBot="1" x14ac:dyDescent="0.35">
      <c r="A2" s="241" t="s">
        <v>106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45" t="s">
        <v>93</v>
      </c>
      <c r="B3" s="235" t="s">
        <v>91</v>
      </c>
      <c r="C3" s="235" t="s">
        <v>92</v>
      </c>
      <c r="D3" s="235" t="s">
        <v>89</v>
      </c>
      <c r="E3" s="235" t="s">
        <v>90</v>
      </c>
      <c r="F3" s="235" t="s">
        <v>0</v>
      </c>
      <c r="G3" s="235" t="s">
        <v>1</v>
      </c>
      <c r="H3" s="235" t="s">
        <v>2</v>
      </c>
      <c r="I3" s="238" t="s">
        <v>3</v>
      </c>
      <c r="J3" s="238" t="s">
        <v>99</v>
      </c>
      <c r="K3" s="248" t="s">
        <v>4</v>
      </c>
      <c r="L3" s="249"/>
      <c r="M3" s="249"/>
      <c r="N3" s="250"/>
      <c r="O3" s="235" t="s">
        <v>5</v>
      </c>
      <c r="P3" s="235" t="s">
        <v>88</v>
      </c>
      <c r="Q3" s="238" t="s">
        <v>96</v>
      </c>
      <c r="R3" s="238" t="s">
        <v>97</v>
      </c>
      <c r="S3" s="235" t="s">
        <v>6</v>
      </c>
      <c r="T3" s="243" t="s">
        <v>16</v>
      </c>
      <c r="U3" s="243" t="s">
        <v>17</v>
      </c>
      <c r="V3" s="243" t="s">
        <v>18</v>
      </c>
      <c r="W3" s="243" t="s">
        <v>19</v>
      </c>
      <c r="X3" s="243" t="s">
        <v>20</v>
      </c>
      <c r="Y3" s="243" t="s">
        <v>21</v>
      </c>
      <c r="Z3" s="243" t="s">
        <v>22</v>
      </c>
      <c r="AA3" s="238" t="s">
        <v>94</v>
      </c>
    </row>
    <row r="4" spans="1:29" s="1" customFormat="1" ht="15.75" customHeight="1" thickBot="1" x14ac:dyDescent="0.25">
      <c r="A4" s="246"/>
      <c r="B4" s="236"/>
      <c r="C4" s="236"/>
      <c r="D4" s="236"/>
      <c r="E4" s="236"/>
      <c r="F4" s="236"/>
      <c r="G4" s="236"/>
      <c r="H4" s="236"/>
      <c r="I4" s="239"/>
      <c r="J4" s="239"/>
      <c r="K4" s="238" t="s">
        <v>7</v>
      </c>
      <c r="L4" s="121"/>
      <c r="M4" s="121" t="s">
        <v>8</v>
      </c>
      <c r="N4" s="122"/>
      <c r="O4" s="236"/>
      <c r="P4" s="236"/>
      <c r="Q4" s="239"/>
      <c r="R4" s="239"/>
      <c r="S4" s="236"/>
      <c r="T4" s="244"/>
      <c r="U4" s="244"/>
      <c r="V4" s="244"/>
      <c r="W4" s="244"/>
      <c r="X4" s="244"/>
      <c r="Y4" s="244"/>
      <c r="Z4" s="244"/>
      <c r="AA4" s="239"/>
    </row>
    <row r="5" spans="1:29" s="1" customFormat="1" ht="13.5" customHeight="1" thickBot="1" x14ac:dyDescent="0.25">
      <c r="A5" s="247"/>
      <c r="B5" s="237"/>
      <c r="C5" s="237"/>
      <c r="D5" s="237"/>
      <c r="E5" s="237"/>
      <c r="F5" s="237"/>
      <c r="G5" s="237"/>
      <c r="H5" s="237"/>
      <c r="I5" s="240"/>
      <c r="J5" s="240"/>
      <c r="K5" s="240"/>
      <c r="L5" s="122" t="s">
        <v>85</v>
      </c>
      <c r="M5" s="123" t="s">
        <v>86</v>
      </c>
      <c r="N5" s="123" t="s">
        <v>87</v>
      </c>
      <c r="O5" s="237"/>
      <c r="P5" s="237"/>
      <c r="Q5" s="240"/>
      <c r="R5" s="240"/>
      <c r="S5" s="237"/>
      <c r="T5" s="244"/>
      <c r="U5" s="244"/>
      <c r="V5" s="244"/>
      <c r="W5" s="244"/>
      <c r="X5" s="244"/>
      <c r="Y5" s="244"/>
      <c r="Z5" s="244"/>
      <c r="AA5" s="240"/>
    </row>
    <row r="6" spans="1:29" s="199" customFormat="1" ht="127.5" x14ac:dyDescent="0.2">
      <c r="A6" s="192">
        <v>1</v>
      </c>
      <c r="B6" s="191" t="s">
        <v>98</v>
      </c>
      <c r="C6" s="193">
        <v>71606552</v>
      </c>
      <c r="D6" s="193" t="s">
        <v>278</v>
      </c>
      <c r="E6" s="193" t="s">
        <v>279</v>
      </c>
      <c r="F6" s="193" t="s">
        <v>107</v>
      </c>
      <c r="G6" s="194" t="s">
        <v>108</v>
      </c>
      <c r="H6" s="193" t="s">
        <v>109</v>
      </c>
      <c r="I6" s="193" t="s">
        <v>103</v>
      </c>
      <c r="J6" s="193"/>
      <c r="K6" s="193" t="s">
        <v>110</v>
      </c>
      <c r="L6" s="193" t="s">
        <v>111</v>
      </c>
      <c r="M6" s="193"/>
      <c r="N6" s="193"/>
      <c r="O6" s="193">
        <v>12</v>
      </c>
      <c r="P6" s="193" t="s">
        <v>100</v>
      </c>
      <c r="Q6" s="193">
        <v>0</v>
      </c>
      <c r="R6" s="193">
        <v>0</v>
      </c>
      <c r="S6" s="195"/>
      <c r="T6" s="196"/>
      <c r="U6" s="197"/>
      <c r="V6" s="197"/>
      <c r="W6" s="197"/>
      <c r="X6" s="197"/>
      <c r="Y6" s="197"/>
      <c r="Z6" s="197"/>
      <c r="AA6" s="198"/>
    </row>
    <row r="7" spans="1:29" s="204" customFormat="1" ht="89.25" x14ac:dyDescent="0.2">
      <c r="A7" s="200">
        <v>2</v>
      </c>
      <c r="B7" s="191" t="s">
        <v>98</v>
      </c>
      <c r="C7" s="201">
        <v>93373421</v>
      </c>
      <c r="D7" s="193" t="s">
        <v>112</v>
      </c>
      <c r="E7" s="193" t="s">
        <v>113</v>
      </c>
      <c r="F7" s="193" t="s">
        <v>114</v>
      </c>
      <c r="G7" s="194" t="s">
        <v>115</v>
      </c>
      <c r="H7" s="193" t="s">
        <v>116</v>
      </c>
      <c r="I7" s="193" t="s">
        <v>103</v>
      </c>
      <c r="J7" s="193"/>
      <c r="K7" s="193" t="s">
        <v>117</v>
      </c>
      <c r="L7" s="193" t="s">
        <v>118</v>
      </c>
      <c r="M7" s="193" t="s">
        <v>119</v>
      </c>
      <c r="N7" s="193"/>
      <c r="O7" s="193">
        <v>22</v>
      </c>
      <c r="P7" s="193" t="s">
        <v>100</v>
      </c>
      <c r="Q7" s="193">
        <v>2</v>
      </c>
      <c r="R7" s="193">
        <v>0</v>
      </c>
      <c r="S7" s="202"/>
      <c r="T7" s="200"/>
      <c r="U7" s="191"/>
      <c r="V7" s="191"/>
      <c r="W7" s="191"/>
      <c r="X7" s="191"/>
      <c r="Y7" s="191"/>
      <c r="Z7" s="191"/>
      <c r="AA7" s="203"/>
    </row>
    <row r="8" spans="1:29" s="204" customFormat="1" ht="63.75" x14ac:dyDescent="0.2">
      <c r="A8" s="200">
        <v>3</v>
      </c>
      <c r="B8" s="191" t="s">
        <v>98</v>
      </c>
      <c r="C8" s="193">
        <v>93413540</v>
      </c>
      <c r="D8" s="193" t="s">
        <v>121</v>
      </c>
      <c r="E8" s="193" t="s">
        <v>120</v>
      </c>
      <c r="F8" s="193" t="s">
        <v>122</v>
      </c>
      <c r="G8" s="194" t="s">
        <v>123</v>
      </c>
      <c r="H8" s="193" t="s">
        <v>124</v>
      </c>
      <c r="I8" s="193" t="s">
        <v>103</v>
      </c>
      <c r="J8" s="193"/>
      <c r="K8" s="193" t="s">
        <v>125</v>
      </c>
      <c r="L8" s="193"/>
      <c r="M8" s="193" t="s">
        <v>126</v>
      </c>
      <c r="N8" s="193"/>
      <c r="O8" s="193">
        <v>23</v>
      </c>
      <c r="P8" s="193" t="s">
        <v>100</v>
      </c>
      <c r="Q8" s="193">
        <v>0</v>
      </c>
      <c r="R8" s="193">
        <v>0</v>
      </c>
      <c r="S8" s="202"/>
      <c r="T8" s="200"/>
      <c r="U8" s="191"/>
      <c r="V8" s="191"/>
      <c r="W8" s="191"/>
      <c r="X8" s="191"/>
      <c r="Y8" s="191"/>
      <c r="Z8" s="191"/>
      <c r="AA8" s="203"/>
    </row>
    <row r="9" spans="1:29" s="204" customFormat="1" ht="38.25" x14ac:dyDescent="0.2">
      <c r="A9" s="200">
        <v>4</v>
      </c>
      <c r="B9" s="191" t="s">
        <v>98</v>
      </c>
      <c r="C9" s="193">
        <v>11389721</v>
      </c>
      <c r="D9" s="193" t="s">
        <v>127</v>
      </c>
      <c r="E9" s="193" t="s">
        <v>128</v>
      </c>
      <c r="F9" s="193" t="s">
        <v>129</v>
      </c>
      <c r="G9" s="194" t="s">
        <v>130</v>
      </c>
      <c r="H9" s="193" t="s">
        <v>131</v>
      </c>
      <c r="I9" s="193" t="s">
        <v>132</v>
      </c>
      <c r="J9" s="193"/>
      <c r="K9" s="193" t="s">
        <v>133</v>
      </c>
      <c r="L9" s="193"/>
      <c r="M9" s="193" t="s">
        <v>134</v>
      </c>
      <c r="N9" s="193"/>
      <c r="O9" s="193">
        <v>102</v>
      </c>
      <c r="P9" s="193" t="s">
        <v>100</v>
      </c>
      <c r="Q9" s="193">
        <v>0</v>
      </c>
      <c r="R9" s="193">
        <v>0</v>
      </c>
      <c r="S9" s="202"/>
      <c r="T9" s="200"/>
      <c r="U9" s="191"/>
      <c r="V9" s="191"/>
      <c r="W9" s="191"/>
      <c r="X9" s="191"/>
      <c r="Y9" s="191"/>
      <c r="Z9" s="191"/>
      <c r="AA9" s="203"/>
    </row>
    <row r="10" spans="1:29" s="204" customFormat="1" ht="38.25" x14ac:dyDescent="0.2">
      <c r="A10" s="200">
        <v>5</v>
      </c>
      <c r="B10" s="191" t="s">
        <v>98</v>
      </c>
      <c r="C10" s="193">
        <v>65742558</v>
      </c>
      <c r="D10" s="193" t="s">
        <v>135</v>
      </c>
      <c r="E10" s="193" t="s">
        <v>136</v>
      </c>
      <c r="F10" s="193" t="s">
        <v>137</v>
      </c>
      <c r="G10" s="194" t="s">
        <v>138</v>
      </c>
      <c r="H10" s="193" t="s">
        <v>139</v>
      </c>
      <c r="I10" s="193" t="s">
        <v>103</v>
      </c>
      <c r="J10" s="193"/>
      <c r="K10" s="193" t="s">
        <v>140</v>
      </c>
      <c r="L10" s="193" t="s">
        <v>141</v>
      </c>
      <c r="M10" s="193" t="s">
        <v>142</v>
      </c>
      <c r="N10" s="193"/>
      <c r="O10" s="193">
        <v>45</v>
      </c>
      <c r="P10" s="193" t="s">
        <v>100</v>
      </c>
      <c r="Q10" s="193">
        <v>0</v>
      </c>
      <c r="R10" s="193">
        <v>0</v>
      </c>
      <c r="S10" s="202"/>
      <c r="T10" s="200"/>
      <c r="U10" s="191"/>
      <c r="V10" s="191"/>
      <c r="W10" s="191"/>
      <c r="X10" s="191"/>
      <c r="Y10" s="191"/>
      <c r="Z10" s="191"/>
      <c r="AA10" s="203"/>
    </row>
    <row r="11" spans="1:29" s="199" customFormat="1" ht="38.25" x14ac:dyDescent="0.2">
      <c r="A11" s="200">
        <v>6</v>
      </c>
      <c r="B11" s="191" t="s">
        <v>98</v>
      </c>
      <c r="C11" s="193">
        <v>93362565</v>
      </c>
      <c r="D11" s="193" t="s">
        <v>143</v>
      </c>
      <c r="E11" s="193" t="s">
        <v>144</v>
      </c>
      <c r="F11" s="193" t="s">
        <v>145</v>
      </c>
      <c r="G11" s="194" t="s">
        <v>146</v>
      </c>
      <c r="H11" s="193" t="s">
        <v>147</v>
      </c>
      <c r="I11" s="193" t="s">
        <v>103</v>
      </c>
      <c r="J11" s="193"/>
      <c r="K11" s="193" t="s">
        <v>148</v>
      </c>
      <c r="L11" s="193"/>
      <c r="M11" s="193" t="s">
        <v>149</v>
      </c>
      <c r="N11" s="193"/>
      <c r="O11" s="193">
        <v>39</v>
      </c>
      <c r="P11" s="193" t="s">
        <v>100</v>
      </c>
      <c r="Q11" s="193">
        <v>0</v>
      </c>
      <c r="R11" s="193">
        <v>0</v>
      </c>
      <c r="S11" s="202"/>
      <c r="T11" s="205"/>
      <c r="U11" s="206"/>
      <c r="V11" s="206"/>
      <c r="W11" s="206"/>
      <c r="X11" s="206"/>
      <c r="Y11" s="206"/>
      <c r="Z11" s="206"/>
      <c r="AA11" s="207"/>
    </row>
    <row r="12" spans="1:29" s="204" customFormat="1" ht="51" x14ac:dyDescent="0.2">
      <c r="A12" s="200">
        <v>7</v>
      </c>
      <c r="B12" s="191" t="s">
        <v>98</v>
      </c>
      <c r="C12" s="193">
        <v>38258976</v>
      </c>
      <c r="D12" s="193" t="s">
        <v>150</v>
      </c>
      <c r="E12" s="193" t="s">
        <v>151</v>
      </c>
      <c r="F12" s="193">
        <v>3134040529</v>
      </c>
      <c r="G12" s="194" t="s">
        <v>152</v>
      </c>
      <c r="H12" s="193" t="s">
        <v>153</v>
      </c>
      <c r="I12" s="193" t="s">
        <v>103</v>
      </c>
      <c r="J12" s="193" t="s">
        <v>154</v>
      </c>
      <c r="K12" s="193" t="s">
        <v>155</v>
      </c>
      <c r="L12" s="193" t="s">
        <v>156</v>
      </c>
      <c r="M12" s="193" t="s">
        <v>157</v>
      </c>
      <c r="N12" s="193"/>
      <c r="O12" s="193">
        <v>51</v>
      </c>
      <c r="P12" s="193" t="s">
        <v>100</v>
      </c>
      <c r="Q12" s="193">
        <v>0</v>
      </c>
      <c r="R12" s="193">
        <v>0</v>
      </c>
      <c r="S12" s="202"/>
      <c r="T12" s="200"/>
      <c r="U12" s="191"/>
      <c r="V12" s="191"/>
      <c r="W12" s="191"/>
      <c r="X12" s="191"/>
      <c r="Y12" s="191"/>
      <c r="Z12" s="191"/>
      <c r="AA12" s="203"/>
    </row>
    <row r="13" spans="1:29" s="204" customFormat="1" ht="38.25" x14ac:dyDescent="0.2">
      <c r="A13" s="200">
        <v>8</v>
      </c>
      <c r="B13" s="191" t="s">
        <v>98</v>
      </c>
      <c r="C13" s="193">
        <v>14220898</v>
      </c>
      <c r="D13" s="193" t="s">
        <v>280</v>
      </c>
      <c r="E13" s="193" t="s">
        <v>158</v>
      </c>
      <c r="F13" s="193" t="s">
        <v>159</v>
      </c>
      <c r="G13" s="194" t="s">
        <v>160</v>
      </c>
      <c r="H13" s="193" t="s">
        <v>161</v>
      </c>
      <c r="I13" s="193" t="s">
        <v>103</v>
      </c>
      <c r="J13" s="193"/>
      <c r="K13" s="193" t="s">
        <v>162</v>
      </c>
      <c r="L13" s="193" t="s">
        <v>163</v>
      </c>
      <c r="M13" s="193" t="s">
        <v>164</v>
      </c>
      <c r="N13" s="193"/>
      <c r="O13" s="193">
        <v>97</v>
      </c>
      <c r="P13" s="193" t="s">
        <v>100</v>
      </c>
      <c r="Q13" s="193">
        <v>0</v>
      </c>
      <c r="R13" s="193">
        <v>0</v>
      </c>
      <c r="S13" s="202"/>
      <c r="T13" s="200"/>
      <c r="U13" s="191"/>
      <c r="V13" s="191"/>
      <c r="W13" s="191"/>
      <c r="X13" s="191"/>
      <c r="Y13" s="191"/>
      <c r="Z13" s="191"/>
      <c r="AA13" s="203"/>
    </row>
    <row r="14" spans="1:29" s="204" customFormat="1" ht="51" x14ac:dyDescent="0.2">
      <c r="A14" s="200">
        <v>9</v>
      </c>
      <c r="B14" s="191" t="s">
        <v>98</v>
      </c>
      <c r="C14" s="193">
        <v>65753192</v>
      </c>
      <c r="D14" s="193" t="s">
        <v>165</v>
      </c>
      <c r="E14" s="193" t="s">
        <v>166</v>
      </c>
      <c r="F14" s="193">
        <v>3204157991</v>
      </c>
      <c r="G14" s="194" t="s">
        <v>167</v>
      </c>
      <c r="H14" s="193" t="s">
        <v>168</v>
      </c>
      <c r="I14" s="193" t="s">
        <v>103</v>
      </c>
      <c r="J14" s="193"/>
      <c r="K14" s="193" t="s">
        <v>169</v>
      </c>
      <c r="L14" s="193" t="s">
        <v>170</v>
      </c>
      <c r="M14" s="193" t="s">
        <v>171</v>
      </c>
      <c r="N14" s="193"/>
      <c r="O14" s="193">
        <v>139</v>
      </c>
      <c r="P14" s="193" t="s">
        <v>100</v>
      </c>
      <c r="Q14" s="193">
        <v>0</v>
      </c>
      <c r="R14" s="193">
        <v>0</v>
      </c>
      <c r="S14" s="202"/>
      <c r="T14" s="200"/>
      <c r="U14" s="191"/>
      <c r="V14" s="191"/>
      <c r="W14" s="191"/>
      <c r="X14" s="191"/>
      <c r="Y14" s="191"/>
      <c r="Z14" s="191"/>
      <c r="AA14" s="203"/>
    </row>
    <row r="15" spans="1:29" s="204" customFormat="1" ht="51" x14ac:dyDescent="0.2">
      <c r="A15" s="200">
        <v>10</v>
      </c>
      <c r="B15" s="191" t="s">
        <v>98</v>
      </c>
      <c r="C15" s="193">
        <v>38261870</v>
      </c>
      <c r="D15" s="193" t="s">
        <v>172</v>
      </c>
      <c r="E15" s="193" t="s">
        <v>173</v>
      </c>
      <c r="F15" s="193" t="s">
        <v>174</v>
      </c>
      <c r="G15" s="194" t="s">
        <v>175</v>
      </c>
      <c r="H15" s="193" t="s">
        <v>176</v>
      </c>
      <c r="I15" s="193" t="s">
        <v>103</v>
      </c>
      <c r="J15" s="193"/>
      <c r="K15" s="193" t="s">
        <v>177</v>
      </c>
      <c r="L15" s="193" t="s">
        <v>178</v>
      </c>
      <c r="M15" s="193" t="s">
        <v>179</v>
      </c>
      <c r="N15" s="193"/>
      <c r="O15" s="193">
        <v>33</v>
      </c>
      <c r="P15" s="193" t="s">
        <v>100</v>
      </c>
      <c r="Q15" s="193">
        <v>0</v>
      </c>
      <c r="R15" s="193">
        <v>0</v>
      </c>
      <c r="S15" s="202"/>
      <c r="T15" s="200"/>
      <c r="U15" s="191"/>
      <c r="V15" s="191"/>
      <c r="W15" s="191"/>
      <c r="X15" s="191"/>
      <c r="Y15" s="191"/>
      <c r="Z15" s="191"/>
      <c r="AA15" s="203"/>
    </row>
    <row r="16" spans="1:29" s="199" customFormat="1" ht="51" x14ac:dyDescent="0.2">
      <c r="A16" s="200">
        <v>11</v>
      </c>
      <c r="B16" s="191" t="s">
        <v>98</v>
      </c>
      <c r="C16" s="193">
        <v>1020720739</v>
      </c>
      <c r="D16" s="193" t="s">
        <v>180</v>
      </c>
      <c r="E16" s="193" t="s">
        <v>181</v>
      </c>
      <c r="F16" s="193" t="s">
        <v>182</v>
      </c>
      <c r="G16" s="194" t="s">
        <v>183</v>
      </c>
      <c r="H16" s="193" t="s">
        <v>184</v>
      </c>
      <c r="I16" s="193" t="s">
        <v>185</v>
      </c>
      <c r="J16" s="193"/>
      <c r="K16" s="193" t="s">
        <v>186</v>
      </c>
      <c r="L16" s="193" t="s">
        <v>187</v>
      </c>
      <c r="M16" s="193" t="s">
        <v>188</v>
      </c>
      <c r="N16" s="193"/>
      <c r="O16" s="193">
        <v>14</v>
      </c>
      <c r="P16" s="193" t="s">
        <v>100</v>
      </c>
      <c r="Q16" s="193">
        <v>0</v>
      </c>
      <c r="R16" s="193">
        <v>0</v>
      </c>
      <c r="S16" s="202"/>
      <c r="T16" s="205"/>
      <c r="U16" s="206"/>
      <c r="V16" s="206"/>
      <c r="W16" s="206"/>
      <c r="X16" s="206"/>
      <c r="Y16" s="206"/>
      <c r="Z16" s="206"/>
      <c r="AA16" s="207"/>
    </row>
    <row r="17" spans="1:27" s="204" customFormat="1" ht="38.25" x14ac:dyDescent="0.2">
      <c r="A17" s="200">
        <v>12</v>
      </c>
      <c r="B17" s="191" t="s">
        <v>98</v>
      </c>
      <c r="C17" s="193">
        <v>65778736</v>
      </c>
      <c r="D17" s="193" t="s">
        <v>189</v>
      </c>
      <c r="E17" s="193" t="s">
        <v>190</v>
      </c>
      <c r="F17" s="193">
        <v>3164768712</v>
      </c>
      <c r="G17" s="194" t="s">
        <v>191</v>
      </c>
      <c r="H17" s="193" t="s">
        <v>192</v>
      </c>
      <c r="I17" s="193" t="s">
        <v>103</v>
      </c>
      <c r="J17" s="193"/>
      <c r="K17" s="193" t="s">
        <v>193</v>
      </c>
      <c r="L17" s="193"/>
      <c r="M17" s="193" t="s">
        <v>194</v>
      </c>
      <c r="N17" s="193"/>
      <c r="O17" s="193">
        <v>19</v>
      </c>
      <c r="P17" s="193" t="s">
        <v>100</v>
      </c>
      <c r="Q17" s="193">
        <v>0</v>
      </c>
      <c r="R17" s="193">
        <v>0</v>
      </c>
      <c r="S17" s="202"/>
      <c r="T17" s="200"/>
      <c r="U17" s="191"/>
      <c r="V17" s="191"/>
      <c r="W17" s="191"/>
      <c r="X17" s="191"/>
      <c r="Y17" s="191"/>
      <c r="Z17" s="191"/>
      <c r="AA17" s="203"/>
    </row>
    <row r="18" spans="1:27" s="204" customFormat="1" ht="38.25" x14ac:dyDescent="0.2">
      <c r="A18" s="200">
        <v>13</v>
      </c>
      <c r="B18" s="191" t="s">
        <v>98</v>
      </c>
      <c r="C18" s="193">
        <v>46455488</v>
      </c>
      <c r="D18" s="193" t="s">
        <v>195</v>
      </c>
      <c r="E18" s="193" t="s">
        <v>196</v>
      </c>
      <c r="F18" s="193">
        <v>3115568043</v>
      </c>
      <c r="G18" s="194" t="s">
        <v>197</v>
      </c>
      <c r="H18" s="193" t="s">
        <v>198</v>
      </c>
      <c r="I18" s="193" t="s">
        <v>199</v>
      </c>
      <c r="J18" s="193" t="s">
        <v>200</v>
      </c>
      <c r="K18" s="193" t="s">
        <v>201</v>
      </c>
      <c r="L18" s="193"/>
      <c r="M18" s="193" t="s">
        <v>202</v>
      </c>
      <c r="N18" s="193"/>
      <c r="O18" s="193">
        <v>120</v>
      </c>
      <c r="P18" s="193" t="s">
        <v>100</v>
      </c>
      <c r="Q18" s="193">
        <v>0</v>
      </c>
      <c r="R18" s="193">
        <v>0</v>
      </c>
      <c r="S18" s="202"/>
      <c r="T18" s="200"/>
      <c r="U18" s="191"/>
      <c r="V18" s="191"/>
      <c r="W18" s="191"/>
      <c r="X18" s="191"/>
      <c r="Y18" s="191"/>
      <c r="Z18" s="191"/>
      <c r="AA18" s="203"/>
    </row>
    <row r="19" spans="1:27" s="204" customFormat="1" ht="51" x14ac:dyDescent="0.2">
      <c r="A19" s="200">
        <v>14</v>
      </c>
      <c r="B19" s="191" t="s">
        <v>98</v>
      </c>
      <c r="C19" s="193">
        <v>93086150</v>
      </c>
      <c r="D19" s="193" t="s">
        <v>203</v>
      </c>
      <c r="E19" s="193" t="s">
        <v>204</v>
      </c>
      <c r="F19" s="193" t="s">
        <v>205</v>
      </c>
      <c r="G19" s="194" t="s">
        <v>206</v>
      </c>
      <c r="H19" s="193" t="s">
        <v>207</v>
      </c>
      <c r="I19" s="193" t="s">
        <v>103</v>
      </c>
      <c r="J19" s="193" t="s">
        <v>154</v>
      </c>
      <c r="K19" s="193" t="s">
        <v>208</v>
      </c>
      <c r="L19" s="193"/>
      <c r="M19" s="193" t="s">
        <v>209</v>
      </c>
      <c r="N19" s="193"/>
      <c r="O19" s="193">
        <v>39</v>
      </c>
      <c r="P19" s="193" t="s">
        <v>100</v>
      </c>
      <c r="Q19" s="193">
        <v>0</v>
      </c>
      <c r="R19" s="193">
        <v>0</v>
      </c>
      <c r="S19" s="202"/>
      <c r="T19" s="200"/>
      <c r="U19" s="191"/>
      <c r="V19" s="191"/>
      <c r="W19" s="191"/>
      <c r="X19" s="191"/>
      <c r="Y19" s="191"/>
      <c r="Z19" s="191"/>
      <c r="AA19" s="203"/>
    </row>
    <row r="20" spans="1:27" s="204" customFormat="1" ht="51" x14ac:dyDescent="0.2">
      <c r="A20" s="200">
        <v>15</v>
      </c>
      <c r="B20" s="191" t="s">
        <v>98</v>
      </c>
      <c r="C20" s="193">
        <v>39623036</v>
      </c>
      <c r="D20" s="193" t="s">
        <v>210</v>
      </c>
      <c r="E20" s="193" t="s">
        <v>211</v>
      </c>
      <c r="F20" s="193" t="s">
        <v>212</v>
      </c>
      <c r="G20" s="194" t="s">
        <v>213</v>
      </c>
      <c r="H20" s="193" t="s">
        <v>214</v>
      </c>
      <c r="I20" s="193" t="s">
        <v>132</v>
      </c>
      <c r="J20" s="193"/>
      <c r="K20" s="193" t="s">
        <v>215</v>
      </c>
      <c r="L20" s="193" t="s">
        <v>216</v>
      </c>
      <c r="M20" s="193" t="s">
        <v>217</v>
      </c>
      <c r="N20" s="193"/>
      <c r="O20" s="193">
        <v>88</v>
      </c>
      <c r="P20" s="193" t="s">
        <v>100</v>
      </c>
      <c r="Q20" s="193">
        <v>0</v>
      </c>
      <c r="R20" s="193">
        <v>0</v>
      </c>
      <c r="S20" s="202"/>
      <c r="T20" s="200"/>
      <c r="U20" s="191"/>
      <c r="V20" s="191"/>
      <c r="W20" s="191"/>
      <c r="X20" s="191"/>
      <c r="Y20" s="191"/>
      <c r="Z20" s="191"/>
      <c r="AA20" s="203"/>
    </row>
    <row r="21" spans="1:27" s="199" customFormat="1" ht="51" x14ac:dyDescent="0.2">
      <c r="A21" s="200">
        <v>16</v>
      </c>
      <c r="B21" s="191" t="s">
        <v>98</v>
      </c>
      <c r="C21" s="193">
        <v>93128485</v>
      </c>
      <c r="D21" s="193" t="s">
        <v>218</v>
      </c>
      <c r="E21" s="193" t="s">
        <v>219</v>
      </c>
      <c r="F21" s="193" t="s">
        <v>220</v>
      </c>
      <c r="G21" s="194" t="s">
        <v>221</v>
      </c>
      <c r="H21" s="193" t="s">
        <v>222</v>
      </c>
      <c r="I21" s="193" t="s">
        <v>103</v>
      </c>
      <c r="J21" s="193"/>
      <c r="K21" s="193" t="s">
        <v>223</v>
      </c>
      <c r="L21" s="193" t="s">
        <v>224</v>
      </c>
      <c r="M21" s="193" t="s">
        <v>225</v>
      </c>
      <c r="N21" s="193"/>
      <c r="O21" s="193">
        <v>32</v>
      </c>
      <c r="P21" s="193" t="s">
        <v>100</v>
      </c>
      <c r="Q21" s="193">
        <v>0</v>
      </c>
      <c r="R21" s="193">
        <v>0</v>
      </c>
      <c r="S21" s="202"/>
      <c r="T21" s="205"/>
      <c r="U21" s="206"/>
      <c r="V21" s="206"/>
      <c r="W21" s="206"/>
      <c r="X21" s="206"/>
      <c r="Y21" s="206"/>
      <c r="Z21" s="206"/>
      <c r="AA21" s="207"/>
    </row>
    <row r="22" spans="1:27" s="204" customFormat="1" ht="38.25" x14ac:dyDescent="0.2">
      <c r="A22" s="200">
        <v>17</v>
      </c>
      <c r="B22" s="191" t="s">
        <v>98</v>
      </c>
      <c r="C22" s="193">
        <v>28557518</v>
      </c>
      <c r="D22" s="193" t="s">
        <v>226</v>
      </c>
      <c r="E22" s="193" t="s">
        <v>227</v>
      </c>
      <c r="F22" s="193" t="s">
        <v>228</v>
      </c>
      <c r="G22" s="194" t="s">
        <v>229</v>
      </c>
      <c r="H22" s="193" t="s">
        <v>230</v>
      </c>
      <c r="I22" s="193" t="s">
        <v>103</v>
      </c>
      <c r="J22" s="193"/>
      <c r="K22" s="193" t="s">
        <v>231</v>
      </c>
      <c r="L22" s="193" t="s">
        <v>232</v>
      </c>
      <c r="M22" s="193" t="s">
        <v>233</v>
      </c>
      <c r="N22" s="193"/>
      <c r="O22" s="193" t="s">
        <v>234</v>
      </c>
      <c r="P22" s="193" t="s">
        <v>100</v>
      </c>
      <c r="Q22" s="193">
        <v>0</v>
      </c>
      <c r="R22" s="193">
        <v>0</v>
      </c>
      <c r="S22" s="202"/>
      <c r="T22" s="200"/>
      <c r="U22" s="191"/>
      <c r="V22" s="191"/>
      <c r="W22" s="191"/>
      <c r="X22" s="191"/>
      <c r="Y22" s="191"/>
      <c r="Z22" s="191"/>
      <c r="AA22" s="203"/>
    </row>
    <row r="23" spans="1:27" s="204" customFormat="1" ht="51" x14ac:dyDescent="0.2">
      <c r="A23" s="200">
        <v>18</v>
      </c>
      <c r="B23" s="191" t="s">
        <v>98</v>
      </c>
      <c r="C23" s="193">
        <v>65728485</v>
      </c>
      <c r="D23" s="193" t="s">
        <v>235</v>
      </c>
      <c r="E23" s="193" t="s">
        <v>236</v>
      </c>
      <c r="F23" s="193" t="s">
        <v>237</v>
      </c>
      <c r="G23" s="194" t="s">
        <v>238</v>
      </c>
      <c r="H23" s="193" t="s">
        <v>239</v>
      </c>
      <c r="I23" s="193" t="s">
        <v>102</v>
      </c>
      <c r="J23" s="193"/>
      <c r="K23" s="193" t="s">
        <v>240</v>
      </c>
      <c r="L23" s="193" t="s">
        <v>241</v>
      </c>
      <c r="M23" s="193" t="s">
        <v>242</v>
      </c>
      <c r="N23" s="193"/>
      <c r="O23" s="193">
        <v>60</v>
      </c>
      <c r="P23" s="193" t="s">
        <v>100</v>
      </c>
      <c r="Q23" s="202">
        <v>0</v>
      </c>
      <c r="R23" s="202">
        <v>0</v>
      </c>
      <c r="S23" s="202"/>
      <c r="T23" s="200"/>
      <c r="U23" s="191"/>
      <c r="V23" s="191"/>
      <c r="W23" s="191"/>
      <c r="X23" s="191"/>
      <c r="Y23" s="191"/>
      <c r="Z23" s="191"/>
      <c r="AA23" s="203"/>
    </row>
    <row r="24" spans="1:27" s="204" customFormat="1" ht="38.25" x14ac:dyDescent="0.2">
      <c r="A24" s="200">
        <v>19</v>
      </c>
      <c r="B24" s="191" t="s">
        <v>98</v>
      </c>
      <c r="C24" s="193">
        <v>52376327</v>
      </c>
      <c r="D24" s="193" t="s">
        <v>243</v>
      </c>
      <c r="E24" s="193" t="s">
        <v>244</v>
      </c>
      <c r="F24" s="193" t="s">
        <v>245</v>
      </c>
      <c r="G24" s="194" t="s">
        <v>246</v>
      </c>
      <c r="H24" s="193" t="s">
        <v>247</v>
      </c>
      <c r="I24" s="193" t="s">
        <v>103</v>
      </c>
      <c r="J24" s="193"/>
      <c r="K24" s="193" t="s">
        <v>248</v>
      </c>
      <c r="L24" s="193"/>
      <c r="M24" s="193" t="s">
        <v>249</v>
      </c>
      <c r="N24" s="193"/>
      <c r="O24" s="193">
        <v>20</v>
      </c>
      <c r="P24" s="193" t="s">
        <v>100</v>
      </c>
      <c r="Q24" s="202">
        <v>0</v>
      </c>
      <c r="R24" s="202">
        <v>0</v>
      </c>
      <c r="S24" s="202"/>
      <c r="T24" s="200"/>
      <c r="U24" s="191"/>
      <c r="V24" s="191"/>
      <c r="W24" s="191"/>
      <c r="X24" s="191"/>
      <c r="Y24" s="191"/>
      <c r="Z24" s="191"/>
      <c r="AA24" s="203"/>
    </row>
    <row r="25" spans="1:27" s="204" customFormat="1" ht="51" x14ac:dyDescent="0.2">
      <c r="A25" s="200">
        <v>20</v>
      </c>
      <c r="B25" s="191" t="s">
        <v>98</v>
      </c>
      <c r="C25" s="193">
        <v>41906708</v>
      </c>
      <c r="D25" s="193" t="s">
        <v>250</v>
      </c>
      <c r="E25" s="193" t="s">
        <v>251</v>
      </c>
      <c r="F25" s="193">
        <v>3005114591</v>
      </c>
      <c r="G25" s="194" t="s">
        <v>252</v>
      </c>
      <c r="H25" s="193" t="s">
        <v>253</v>
      </c>
      <c r="I25" s="193" t="s">
        <v>104</v>
      </c>
      <c r="J25" s="193" t="s">
        <v>105</v>
      </c>
      <c r="K25" s="193" t="s">
        <v>254</v>
      </c>
      <c r="L25" s="193"/>
      <c r="M25" s="193" t="s">
        <v>255</v>
      </c>
      <c r="N25" s="193"/>
      <c r="O25" s="193">
        <v>98</v>
      </c>
      <c r="P25" s="193" t="s">
        <v>100</v>
      </c>
      <c r="Q25" s="202">
        <v>1</v>
      </c>
      <c r="R25" s="202">
        <v>1</v>
      </c>
      <c r="S25" s="202"/>
      <c r="T25" s="200"/>
      <c r="U25" s="191"/>
      <c r="V25" s="191"/>
      <c r="W25" s="191"/>
      <c r="X25" s="191"/>
      <c r="Y25" s="191"/>
      <c r="Z25" s="191"/>
      <c r="AA25" s="203"/>
    </row>
    <row r="26" spans="1:27" s="214" customFormat="1" ht="63.75" x14ac:dyDescent="0.3">
      <c r="A26" s="208">
        <v>21</v>
      </c>
      <c r="B26" s="209" t="s">
        <v>98</v>
      </c>
      <c r="C26" s="209">
        <v>93385053</v>
      </c>
      <c r="D26" s="193" t="s">
        <v>256</v>
      </c>
      <c r="E26" s="193" t="s">
        <v>257</v>
      </c>
      <c r="F26" s="193" t="s">
        <v>258</v>
      </c>
      <c r="G26" s="194" t="s">
        <v>259</v>
      </c>
      <c r="H26" s="193" t="s">
        <v>260</v>
      </c>
      <c r="I26" s="193" t="s">
        <v>103</v>
      </c>
      <c r="J26" s="193"/>
      <c r="K26" s="193" t="s">
        <v>261</v>
      </c>
      <c r="L26" s="193" t="s">
        <v>262</v>
      </c>
      <c r="M26" s="193" t="s">
        <v>263</v>
      </c>
      <c r="N26" s="193"/>
      <c r="O26" s="193">
        <v>36</v>
      </c>
      <c r="P26" s="193" t="s">
        <v>100</v>
      </c>
      <c r="Q26" s="202">
        <v>1</v>
      </c>
      <c r="R26" s="202">
        <v>0</v>
      </c>
      <c r="S26" s="210"/>
      <c r="T26" s="211"/>
      <c r="U26" s="212"/>
      <c r="V26" s="212"/>
      <c r="W26" s="212"/>
      <c r="X26" s="212"/>
      <c r="Y26" s="212"/>
      <c r="Z26" s="212"/>
      <c r="AA26" s="213"/>
    </row>
    <row r="27" spans="1:27" s="214" customFormat="1" ht="51" x14ac:dyDescent="0.3">
      <c r="A27" s="208">
        <v>22</v>
      </c>
      <c r="B27" s="209" t="s">
        <v>98</v>
      </c>
      <c r="C27" s="209">
        <v>30232931</v>
      </c>
      <c r="D27" s="193" t="s">
        <v>264</v>
      </c>
      <c r="E27" s="193" t="s">
        <v>265</v>
      </c>
      <c r="F27" s="193" t="s">
        <v>266</v>
      </c>
      <c r="G27" s="194" t="s">
        <v>267</v>
      </c>
      <c r="H27" s="193" t="s">
        <v>268</v>
      </c>
      <c r="I27" s="193" t="s">
        <v>185</v>
      </c>
      <c r="J27" s="193"/>
      <c r="K27" s="209" t="s">
        <v>269</v>
      </c>
      <c r="L27" s="209"/>
      <c r="M27" s="209" t="s">
        <v>270</v>
      </c>
      <c r="N27" s="209"/>
      <c r="O27" s="209">
        <v>36</v>
      </c>
      <c r="P27" s="193" t="s">
        <v>100</v>
      </c>
      <c r="Q27" s="202">
        <v>3</v>
      </c>
      <c r="R27" s="202">
        <v>0</v>
      </c>
      <c r="S27" s="210"/>
      <c r="T27" s="211"/>
      <c r="U27" s="212"/>
      <c r="V27" s="212"/>
      <c r="W27" s="212"/>
      <c r="X27" s="212"/>
      <c r="Y27" s="212"/>
      <c r="Z27" s="212"/>
      <c r="AA27" s="213"/>
    </row>
    <row r="28" spans="1:27" s="214" customFormat="1" ht="51" x14ac:dyDescent="0.3">
      <c r="A28" s="208">
        <v>23</v>
      </c>
      <c r="B28" s="209" t="s">
        <v>98</v>
      </c>
      <c r="C28" s="209">
        <v>63545995</v>
      </c>
      <c r="D28" s="193" t="s">
        <v>272</v>
      </c>
      <c r="E28" s="193" t="s">
        <v>273</v>
      </c>
      <c r="F28" s="215">
        <v>5521989220309</v>
      </c>
      <c r="G28" s="194" t="s">
        <v>274</v>
      </c>
      <c r="H28" s="193"/>
      <c r="I28" s="193" t="s">
        <v>275</v>
      </c>
      <c r="J28" s="193"/>
      <c r="K28" s="209" t="s">
        <v>276</v>
      </c>
      <c r="L28" s="209"/>
      <c r="M28" s="209" t="s">
        <v>277</v>
      </c>
      <c r="N28" s="209"/>
      <c r="O28" s="209">
        <v>18</v>
      </c>
      <c r="P28" s="193" t="s">
        <v>271</v>
      </c>
      <c r="Q28" s="202">
        <v>0</v>
      </c>
      <c r="R28" s="202">
        <v>0</v>
      </c>
      <c r="S28" s="210"/>
      <c r="T28" s="211"/>
      <c r="U28" s="212"/>
      <c r="V28" s="212"/>
      <c r="W28" s="212"/>
      <c r="X28" s="212"/>
      <c r="Y28" s="212"/>
      <c r="Z28" s="212"/>
      <c r="AA28" s="213"/>
    </row>
    <row r="29" spans="1:27" s="214" customFormat="1" ht="51" x14ac:dyDescent="0.3">
      <c r="A29" s="208">
        <v>24</v>
      </c>
      <c r="B29" s="209" t="s">
        <v>98</v>
      </c>
      <c r="C29" s="209">
        <v>28544908</v>
      </c>
      <c r="D29" s="193" t="s">
        <v>281</v>
      </c>
      <c r="E29" s="193" t="s">
        <v>282</v>
      </c>
      <c r="F29" s="193" t="s">
        <v>283</v>
      </c>
      <c r="G29" s="194" t="s">
        <v>284</v>
      </c>
      <c r="H29" s="193" t="s">
        <v>285</v>
      </c>
      <c r="I29" s="193" t="s">
        <v>286</v>
      </c>
      <c r="J29" s="193"/>
      <c r="K29" s="193" t="s">
        <v>287</v>
      </c>
      <c r="L29" s="193" t="s">
        <v>288</v>
      </c>
      <c r="M29" s="193" t="s">
        <v>289</v>
      </c>
      <c r="N29" s="193"/>
      <c r="O29" s="193">
        <v>42</v>
      </c>
      <c r="P29" s="209" t="s">
        <v>100</v>
      </c>
      <c r="Q29" s="216">
        <v>0</v>
      </c>
      <c r="R29" s="217">
        <v>0</v>
      </c>
      <c r="S29" s="210"/>
      <c r="T29" s="211"/>
      <c r="U29" s="212"/>
      <c r="V29" s="212"/>
      <c r="W29" s="212"/>
      <c r="X29" s="212"/>
      <c r="Y29" s="212"/>
      <c r="Z29" s="212"/>
      <c r="AA29" s="213"/>
    </row>
    <row r="30" spans="1:27" s="214" customFormat="1" ht="38.25" x14ac:dyDescent="0.3">
      <c r="A30" s="208">
        <v>25</v>
      </c>
      <c r="B30" s="209" t="s">
        <v>98</v>
      </c>
      <c r="C30" s="209">
        <v>52492844</v>
      </c>
      <c r="D30" s="193" t="s">
        <v>290</v>
      </c>
      <c r="E30" s="193" t="s">
        <v>291</v>
      </c>
      <c r="F30" s="193" t="s">
        <v>292</v>
      </c>
      <c r="G30" s="194" t="s">
        <v>293</v>
      </c>
      <c r="H30" s="193" t="s">
        <v>294</v>
      </c>
      <c r="I30" s="193" t="s">
        <v>102</v>
      </c>
      <c r="J30" s="193" t="s">
        <v>295</v>
      </c>
      <c r="K30" s="209" t="s">
        <v>296</v>
      </c>
      <c r="L30" s="209"/>
      <c r="M30" s="209" t="s">
        <v>297</v>
      </c>
      <c r="N30" s="209" t="s">
        <v>298</v>
      </c>
      <c r="O30" s="209">
        <v>33</v>
      </c>
      <c r="P30" s="209" t="s">
        <v>100</v>
      </c>
      <c r="Q30" s="216">
        <v>0</v>
      </c>
      <c r="R30" s="217">
        <v>0</v>
      </c>
      <c r="S30" s="210"/>
      <c r="T30" s="211"/>
      <c r="U30" s="212"/>
      <c r="V30" s="212"/>
      <c r="W30" s="212"/>
      <c r="X30" s="212"/>
      <c r="Y30" s="212"/>
      <c r="Z30" s="212"/>
      <c r="AA30" s="213"/>
    </row>
    <row r="31" spans="1:27" s="204" customFormat="1" ht="76.5" x14ac:dyDescent="0.2">
      <c r="A31" s="200">
        <v>26</v>
      </c>
      <c r="B31" s="191" t="s">
        <v>98</v>
      </c>
      <c r="C31" s="191">
        <v>1053773150</v>
      </c>
      <c r="D31" s="193" t="s">
        <v>318</v>
      </c>
      <c r="E31" s="193" t="s">
        <v>319</v>
      </c>
      <c r="F31" s="193" t="s">
        <v>320</v>
      </c>
      <c r="G31" s="194" t="s">
        <v>321</v>
      </c>
      <c r="H31" s="193" t="s">
        <v>322</v>
      </c>
      <c r="I31" s="193" t="s">
        <v>323</v>
      </c>
      <c r="J31" s="193"/>
      <c r="K31" s="193" t="s">
        <v>324</v>
      </c>
      <c r="L31" s="193"/>
      <c r="M31" s="193" t="s">
        <v>325</v>
      </c>
      <c r="N31" s="193"/>
      <c r="O31" s="193">
        <v>30</v>
      </c>
      <c r="P31" s="193" t="s">
        <v>100</v>
      </c>
      <c r="Q31" s="202">
        <v>0</v>
      </c>
      <c r="R31" s="202">
        <v>0</v>
      </c>
      <c r="S31" s="202"/>
      <c r="T31" s="200"/>
      <c r="U31" s="191"/>
      <c r="V31" s="191"/>
      <c r="W31" s="191"/>
      <c r="X31" s="191"/>
      <c r="Y31" s="191"/>
      <c r="Z31" s="191"/>
      <c r="AA31" s="203"/>
    </row>
    <row r="32" spans="1:27" s="2" customFormat="1" ht="38.25" x14ac:dyDescent="0.2">
      <c r="A32" s="125">
        <v>27</v>
      </c>
      <c r="B32" s="126" t="s">
        <v>98</v>
      </c>
      <c r="C32" s="120">
        <v>45533001</v>
      </c>
      <c r="D32" s="120" t="s">
        <v>326</v>
      </c>
      <c r="E32" s="120" t="s">
        <v>327</v>
      </c>
      <c r="F32" s="120" t="s">
        <v>328</v>
      </c>
      <c r="G32" s="137" t="s">
        <v>329</v>
      </c>
      <c r="H32" s="120" t="s">
        <v>330</v>
      </c>
      <c r="I32" s="120" t="s">
        <v>331</v>
      </c>
      <c r="J32" s="120"/>
      <c r="K32" s="120" t="s">
        <v>332</v>
      </c>
      <c r="L32" s="120"/>
      <c r="M32" s="120" t="s">
        <v>333</v>
      </c>
      <c r="N32" s="120"/>
      <c r="O32" s="120">
        <v>72</v>
      </c>
      <c r="P32" s="120" t="s">
        <v>100</v>
      </c>
      <c r="Q32" s="124">
        <v>0</v>
      </c>
      <c r="R32" s="124">
        <v>0</v>
      </c>
      <c r="S32" s="124"/>
      <c r="T32" s="125"/>
      <c r="U32" s="126"/>
      <c r="V32" s="126"/>
      <c r="W32" s="126"/>
      <c r="X32" s="126"/>
      <c r="Y32" s="126"/>
      <c r="Z32" s="126"/>
      <c r="AA32" s="127"/>
    </row>
    <row r="33" spans="1:27" x14ac:dyDescent="0.3">
      <c r="A33" s="156">
        <v>28</v>
      </c>
      <c r="B33" s="155"/>
      <c r="C33" s="157"/>
      <c r="D33" s="120"/>
      <c r="E33" s="145"/>
      <c r="F33" s="145"/>
      <c r="G33" s="145"/>
      <c r="H33" s="145"/>
      <c r="I33" s="145"/>
      <c r="J33" s="145"/>
      <c r="K33" s="155"/>
      <c r="L33" s="155"/>
      <c r="M33" s="155"/>
      <c r="N33" s="155"/>
      <c r="O33" s="155"/>
      <c r="P33" s="155"/>
      <c r="Q33" s="158"/>
      <c r="R33" s="159"/>
      <c r="S33" s="129"/>
      <c r="T33" s="130"/>
      <c r="U33" s="128"/>
      <c r="V33" s="128"/>
      <c r="W33" s="128"/>
      <c r="X33" s="128"/>
      <c r="Y33" s="128"/>
      <c r="Z33" s="128"/>
      <c r="AA33" s="131"/>
    </row>
    <row r="34" spans="1:27" x14ac:dyDescent="0.3">
      <c r="A34" s="156">
        <v>29</v>
      </c>
      <c r="B34" s="155"/>
      <c r="C34" s="157"/>
      <c r="D34" s="120"/>
      <c r="E34" s="145"/>
      <c r="F34" s="145"/>
      <c r="G34" s="145"/>
      <c r="H34" s="145"/>
      <c r="I34" s="145"/>
      <c r="J34" s="145"/>
      <c r="K34" s="155"/>
      <c r="L34" s="155"/>
      <c r="M34" s="155"/>
      <c r="N34" s="155"/>
      <c r="O34" s="155"/>
      <c r="P34" s="155"/>
      <c r="Q34" s="158"/>
      <c r="R34" s="159"/>
      <c r="S34" s="129"/>
      <c r="T34" s="130"/>
      <c r="U34" s="128"/>
      <c r="V34" s="128"/>
      <c r="W34" s="128"/>
      <c r="X34" s="128"/>
      <c r="Y34" s="128"/>
      <c r="Z34" s="128"/>
      <c r="AA34" s="131"/>
    </row>
    <row r="35" spans="1:27" x14ac:dyDescent="0.3">
      <c r="A35" s="156">
        <v>30</v>
      </c>
      <c r="B35" s="155"/>
      <c r="C35" s="157"/>
      <c r="D35" s="120"/>
      <c r="E35" s="145"/>
      <c r="F35" s="145"/>
      <c r="G35" s="145"/>
      <c r="H35" s="145"/>
      <c r="I35" s="145"/>
      <c r="J35" s="145"/>
      <c r="K35" s="155"/>
      <c r="L35" s="155"/>
      <c r="M35" s="155"/>
      <c r="N35" s="155"/>
      <c r="O35" s="155"/>
      <c r="P35" s="155"/>
      <c r="Q35" s="158"/>
      <c r="R35" s="159"/>
      <c r="S35" s="129"/>
      <c r="T35" s="130"/>
      <c r="U35" s="128"/>
      <c r="V35" s="128"/>
      <c r="W35" s="128"/>
      <c r="X35" s="128"/>
      <c r="Y35" s="128"/>
      <c r="Z35" s="128"/>
      <c r="AA35" s="131"/>
    </row>
    <row r="36" spans="1:27" x14ac:dyDescent="0.3">
      <c r="A36" s="156">
        <v>31</v>
      </c>
      <c r="B36" s="155"/>
      <c r="C36" s="157"/>
      <c r="D36" s="120"/>
      <c r="E36" s="145"/>
      <c r="F36" s="145"/>
      <c r="G36" s="145"/>
      <c r="H36" s="145"/>
      <c r="I36" s="145"/>
      <c r="J36" s="145"/>
      <c r="K36" s="155"/>
      <c r="L36" s="155"/>
      <c r="M36" s="155"/>
      <c r="N36" s="155"/>
      <c r="O36" s="155"/>
      <c r="P36" s="155"/>
      <c r="Q36" s="158"/>
      <c r="R36" s="159"/>
      <c r="S36" s="129"/>
      <c r="T36" s="130"/>
      <c r="U36" s="128"/>
      <c r="V36" s="128"/>
      <c r="W36" s="128"/>
      <c r="X36" s="128"/>
      <c r="Y36" s="128"/>
      <c r="Z36" s="128"/>
      <c r="AA36" s="131"/>
    </row>
    <row r="37" spans="1:27" x14ac:dyDescent="0.3">
      <c r="A37" s="156">
        <v>32</v>
      </c>
      <c r="B37" s="155"/>
      <c r="C37" s="157"/>
      <c r="D37" s="120"/>
      <c r="E37" s="145"/>
      <c r="F37" s="145"/>
      <c r="G37" s="145"/>
      <c r="H37" s="145"/>
      <c r="I37" s="145"/>
      <c r="J37" s="145"/>
      <c r="K37" s="155"/>
      <c r="L37" s="155"/>
      <c r="M37" s="155"/>
      <c r="N37" s="155"/>
      <c r="O37" s="155"/>
      <c r="P37" s="155"/>
      <c r="Q37" s="158"/>
      <c r="R37" s="159"/>
      <c r="S37" s="129"/>
      <c r="T37" s="130"/>
      <c r="U37" s="128"/>
      <c r="V37" s="128"/>
      <c r="W37" s="128"/>
      <c r="X37" s="128"/>
      <c r="Y37" s="128"/>
      <c r="Z37" s="128"/>
      <c r="AA37" s="131"/>
    </row>
    <row r="38" spans="1:27" x14ac:dyDescent="0.3">
      <c r="A38" s="156">
        <v>33</v>
      </c>
      <c r="B38" s="155"/>
      <c r="C38" s="157"/>
      <c r="D38" s="120"/>
      <c r="E38" s="145"/>
      <c r="F38" s="145"/>
      <c r="G38" s="145"/>
      <c r="H38" s="145"/>
      <c r="I38" s="145"/>
      <c r="J38" s="145"/>
      <c r="K38" s="155"/>
      <c r="L38" s="155"/>
      <c r="M38" s="155"/>
      <c r="N38" s="155"/>
      <c r="O38" s="155"/>
      <c r="P38" s="155"/>
      <c r="Q38" s="158"/>
      <c r="R38" s="159"/>
      <c r="S38" s="129"/>
      <c r="T38" s="130"/>
      <c r="U38" s="128"/>
      <c r="V38" s="128"/>
      <c r="W38" s="128"/>
      <c r="X38" s="128"/>
      <c r="Y38" s="128"/>
      <c r="Z38" s="128"/>
      <c r="AA38" s="131"/>
    </row>
    <row r="39" spans="1:27" x14ac:dyDescent="0.3">
      <c r="A39" s="156">
        <v>34</v>
      </c>
      <c r="B39" s="155"/>
      <c r="C39" s="157"/>
      <c r="D39" s="120"/>
      <c r="E39" s="145"/>
      <c r="F39" s="145"/>
      <c r="G39" s="145"/>
      <c r="H39" s="145"/>
      <c r="I39" s="145"/>
      <c r="J39" s="145"/>
      <c r="K39" s="155"/>
      <c r="L39" s="155"/>
      <c r="M39" s="155"/>
      <c r="N39" s="155"/>
      <c r="O39" s="155"/>
      <c r="P39" s="155"/>
      <c r="Q39" s="158"/>
      <c r="R39" s="159"/>
      <c r="S39" s="129"/>
      <c r="T39" s="130"/>
      <c r="U39" s="128"/>
      <c r="V39" s="128"/>
      <c r="W39" s="128"/>
      <c r="X39" s="128"/>
      <c r="Y39" s="128"/>
      <c r="Z39" s="128"/>
      <c r="AA39" s="131"/>
    </row>
    <row r="40" spans="1:27" x14ac:dyDescent="0.3">
      <c r="A40" s="156">
        <v>35</v>
      </c>
      <c r="B40" s="155"/>
      <c r="C40" s="157"/>
      <c r="D40" s="120"/>
      <c r="E40" s="145"/>
      <c r="F40" s="145"/>
      <c r="G40" s="145"/>
      <c r="H40" s="145"/>
      <c r="I40" s="145"/>
      <c r="J40" s="145"/>
      <c r="K40" s="155"/>
      <c r="L40" s="155"/>
      <c r="M40" s="155"/>
      <c r="N40" s="155"/>
      <c r="O40" s="155"/>
      <c r="P40" s="155"/>
      <c r="Q40" s="158"/>
      <c r="R40" s="159"/>
      <c r="S40" s="129"/>
      <c r="T40" s="130"/>
      <c r="U40" s="128"/>
      <c r="V40" s="128"/>
      <c r="W40" s="128"/>
      <c r="X40" s="128"/>
      <c r="Y40" s="128"/>
      <c r="Z40" s="128"/>
      <c r="AA40" s="131"/>
    </row>
    <row r="41" spans="1:27" x14ac:dyDescent="0.3">
      <c r="A41" s="156">
        <v>36</v>
      </c>
      <c r="B41" s="155"/>
      <c r="C41" s="157"/>
      <c r="D41" s="120"/>
      <c r="E41" s="145"/>
      <c r="F41" s="145"/>
      <c r="G41" s="145"/>
      <c r="H41" s="145"/>
      <c r="I41" s="145"/>
      <c r="J41" s="145"/>
      <c r="K41" s="155"/>
      <c r="L41" s="155"/>
      <c r="M41" s="155"/>
      <c r="N41" s="155"/>
      <c r="O41" s="155"/>
      <c r="P41" s="155"/>
      <c r="Q41" s="158"/>
      <c r="R41" s="159"/>
      <c r="S41" s="129"/>
      <c r="T41" s="130"/>
      <c r="U41" s="128"/>
      <c r="V41" s="128"/>
      <c r="W41" s="128"/>
      <c r="X41" s="128"/>
      <c r="Y41" s="128"/>
      <c r="Z41" s="128"/>
      <c r="AA41" s="131"/>
    </row>
    <row r="42" spans="1:27" x14ac:dyDescent="0.3">
      <c r="A42" s="156">
        <v>37</v>
      </c>
      <c r="B42" s="155"/>
      <c r="C42" s="157"/>
      <c r="D42" s="120"/>
      <c r="E42" s="145"/>
      <c r="F42" s="145"/>
      <c r="G42" s="145"/>
      <c r="H42" s="145"/>
      <c r="I42" s="145"/>
      <c r="J42" s="145"/>
      <c r="K42" s="155"/>
      <c r="L42" s="155"/>
      <c r="M42" s="155"/>
      <c r="N42" s="155"/>
      <c r="O42" s="155"/>
      <c r="P42" s="155"/>
      <c r="Q42" s="158"/>
      <c r="R42" s="159"/>
      <c r="S42" s="129"/>
      <c r="T42" s="130"/>
      <c r="U42" s="128"/>
      <c r="V42" s="128"/>
      <c r="W42" s="128"/>
      <c r="X42" s="128"/>
      <c r="Y42" s="128"/>
      <c r="Z42" s="128"/>
      <c r="AA42" s="131"/>
    </row>
    <row r="43" spans="1:27" x14ac:dyDescent="0.3">
      <c r="A43" s="156">
        <v>38</v>
      </c>
      <c r="B43" s="155"/>
      <c r="C43" s="157"/>
      <c r="D43" s="120"/>
      <c r="E43" s="145"/>
      <c r="F43" s="145"/>
      <c r="G43" s="145"/>
      <c r="H43" s="145"/>
      <c r="I43" s="145"/>
      <c r="J43" s="145"/>
      <c r="K43" s="155"/>
      <c r="L43" s="155"/>
      <c r="M43" s="155"/>
      <c r="N43" s="155"/>
      <c r="O43" s="155"/>
      <c r="P43" s="155"/>
      <c r="Q43" s="158"/>
      <c r="R43" s="159"/>
      <c r="S43" s="129"/>
      <c r="T43" s="130"/>
      <c r="U43" s="128"/>
      <c r="V43" s="128"/>
      <c r="W43" s="128"/>
      <c r="X43" s="128"/>
      <c r="Y43" s="128"/>
      <c r="Z43" s="128"/>
      <c r="AA43" s="131"/>
    </row>
    <row r="44" spans="1:27" x14ac:dyDescent="0.3">
      <c r="A44" s="156">
        <v>39</v>
      </c>
      <c r="B44" s="155"/>
      <c r="C44" s="157"/>
      <c r="D44" s="120"/>
      <c r="E44" s="145"/>
      <c r="F44" s="145"/>
      <c r="G44" s="145"/>
      <c r="H44" s="145"/>
      <c r="I44" s="145"/>
      <c r="J44" s="145"/>
      <c r="K44" s="155"/>
      <c r="L44" s="155"/>
      <c r="M44" s="155"/>
      <c r="N44" s="155"/>
      <c r="O44" s="155"/>
      <c r="P44" s="155"/>
      <c r="Q44" s="158"/>
      <c r="R44" s="159"/>
      <c r="S44" s="129"/>
      <c r="T44" s="130"/>
      <c r="U44" s="128"/>
      <c r="V44" s="128"/>
      <c r="W44" s="128"/>
      <c r="X44" s="128"/>
      <c r="Y44" s="128"/>
      <c r="Z44" s="128"/>
      <c r="AA44" s="131"/>
    </row>
    <row r="45" spans="1:27" x14ac:dyDescent="0.3">
      <c r="A45" s="156">
        <v>40</v>
      </c>
      <c r="B45" s="155"/>
      <c r="C45" s="157"/>
      <c r="D45" s="120"/>
      <c r="E45" s="145"/>
      <c r="F45" s="145"/>
      <c r="G45" s="145"/>
      <c r="H45" s="145"/>
      <c r="I45" s="145"/>
      <c r="J45" s="145"/>
      <c r="K45" s="155"/>
      <c r="L45" s="155"/>
      <c r="M45" s="155"/>
      <c r="N45" s="155"/>
      <c r="O45" s="155"/>
      <c r="P45" s="155"/>
      <c r="Q45" s="158"/>
      <c r="R45" s="159"/>
      <c r="S45" s="129"/>
      <c r="T45" s="130"/>
      <c r="U45" s="128"/>
      <c r="V45" s="128"/>
      <c r="W45" s="128"/>
      <c r="X45" s="128"/>
      <c r="Y45" s="128"/>
      <c r="Z45" s="128"/>
      <c r="AA45" s="131"/>
    </row>
    <row r="46" spans="1:27" x14ac:dyDescent="0.3">
      <c r="A46" s="156">
        <v>41</v>
      </c>
      <c r="B46" s="155"/>
      <c r="C46" s="157"/>
      <c r="D46" s="120"/>
      <c r="E46" s="145"/>
      <c r="F46" s="145"/>
      <c r="G46" s="145"/>
      <c r="H46" s="145"/>
      <c r="I46" s="145"/>
      <c r="J46" s="145"/>
      <c r="K46" s="155"/>
      <c r="L46" s="155"/>
      <c r="M46" s="155"/>
      <c r="N46" s="155"/>
      <c r="O46" s="155"/>
      <c r="P46" s="155"/>
      <c r="Q46" s="158"/>
      <c r="R46" s="159"/>
      <c r="S46" s="129"/>
      <c r="T46" s="130"/>
      <c r="U46" s="128"/>
      <c r="V46" s="128"/>
      <c r="W46" s="128"/>
      <c r="X46" s="128"/>
      <c r="Y46" s="128"/>
      <c r="Z46" s="128"/>
      <c r="AA46" s="131"/>
    </row>
    <row r="47" spans="1:27" x14ac:dyDescent="0.3">
      <c r="A47" s="156">
        <v>42</v>
      </c>
      <c r="B47" s="155"/>
      <c r="C47" s="157"/>
      <c r="D47" s="120"/>
      <c r="E47" s="145"/>
      <c r="F47" s="145"/>
      <c r="G47" s="145"/>
      <c r="H47" s="145"/>
      <c r="I47" s="145"/>
      <c r="J47" s="145"/>
      <c r="K47" s="155"/>
      <c r="L47" s="155"/>
      <c r="M47" s="155"/>
      <c r="N47" s="155"/>
      <c r="O47" s="155"/>
      <c r="P47" s="155"/>
      <c r="Q47" s="158"/>
      <c r="R47" s="159"/>
      <c r="S47" s="129"/>
      <c r="T47" s="130"/>
      <c r="U47" s="128"/>
      <c r="V47" s="128"/>
      <c r="W47" s="128"/>
      <c r="X47" s="128"/>
      <c r="Y47" s="128"/>
      <c r="Z47" s="128"/>
      <c r="AA47" s="131"/>
    </row>
    <row r="48" spans="1:27" x14ac:dyDescent="0.3">
      <c r="A48" s="156">
        <v>43</v>
      </c>
      <c r="B48" s="155"/>
      <c r="C48" s="157"/>
      <c r="D48" s="120"/>
      <c r="E48" s="145"/>
      <c r="F48" s="145"/>
      <c r="G48" s="145"/>
      <c r="H48" s="145"/>
      <c r="I48" s="145"/>
      <c r="J48" s="145"/>
      <c r="K48" s="155"/>
      <c r="L48" s="155"/>
      <c r="M48" s="155"/>
      <c r="N48" s="155"/>
      <c r="O48" s="155"/>
      <c r="P48" s="155"/>
      <c r="Q48" s="158"/>
      <c r="R48" s="159"/>
      <c r="S48" s="129"/>
      <c r="T48" s="130"/>
      <c r="U48" s="128"/>
      <c r="V48" s="128"/>
      <c r="W48" s="128"/>
      <c r="X48" s="128"/>
      <c r="Y48" s="128"/>
      <c r="Z48" s="128"/>
      <c r="AA48" s="131"/>
    </row>
    <row r="49" spans="1:27" x14ac:dyDescent="0.3">
      <c r="A49" s="156">
        <v>44</v>
      </c>
      <c r="B49" s="155"/>
      <c r="C49" s="157"/>
      <c r="D49" s="120"/>
      <c r="E49" s="145"/>
      <c r="F49" s="145"/>
      <c r="G49" s="145"/>
      <c r="H49" s="145"/>
      <c r="I49" s="145"/>
      <c r="J49" s="145"/>
      <c r="K49" s="155"/>
      <c r="L49" s="155"/>
      <c r="M49" s="155"/>
      <c r="N49" s="155"/>
      <c r="O49" s="155"/>
      <c r="P49" s="155"/>
      <c r="Q49" s="158"/>
      <c r="R49" s="159"/>
      <c r="S49" s="129"/>
      <c r="T49" s="130"/>
      <c r="U49" s="128"/>
      <c r="V49" s="128"/>
      <c r="W49" s="128"/>
      <c r="X49" s="128"/>
      <c r="Y49" s="128"/>
      <c r="Z49" s="128"/>
      <c r="AA49" s="131"/>
    </row>
    <row r="50" spans="1:27" x14ac:dyDescent="0.3">
      <c r="A50" s="156">
        <v>45</v>
      </c>
      <c r="B50" s="155"/>
      <c r="C50" s="157"/>
      <c r="D50" s="157"/>
      <c r="E50" s="145"/>
      <c r="F50" s="145"/>
      <c r="G50" s="145"/>
      <c r="H50" s="145"/>
      <c r="I50" s="145"/>
      <c r="J50" s="145"/>
      <c r="K50" s="155"/>
      <c r="L50" s="155"/>
      <c r="M50" s="155"/>
      <c r="N50" s="155"/>
      <c r="O50" s="155"/>
      <c r="P50" s="155"/>
      <c r="Q50" s="158"/>
      <c r="R50" s="159"/>
      <c r="S50" s="129"/>
      <c r="T50" s="130"/>
      <c r="U50" s="128"/>
      <c r="V50" s="128"/>
      <c r="W50" s="128"/>
      <c r="X50" s="128"/>
      <c r="Y50" s="128"/>
      <c r="Z50" s="128"/>
      <c r="AA50" s="131"/>
    </row>
    <row r="51" spans="1:27" x14ac:dyDescent="0.3">
      <c r="A51" s="156">
        <v>46</v>
      </c>
      <c r="B51" s="155"/>
      <c r="C51" s="157"/>
      <c r="D51" s="157"/>
      <c r="E51" s="145"/>
      <c r="F51" s="145"/>
      <c r="G51" s="145"/>
      <c r="H51" s="145"/>
      <c r="I51" s="145"/>
      <c r="J51" s="145"/>
      <c r="K51" s="155"/>
      <c r="L51" s="155"/>
      <c r="M51" s="155"/>
      <c r="N51" s="155"/>
      <c r="O51" s="155"/>
      <c r="P51" s="155"/>
      <c r="Q51" s="158"/>
      <c r="R51" s="159"/>
      <c r="S51" s="129"/>
      <c r="T51" s="130"/>
      <c r="U51" s="128"/>
      <c r="V51" s="128"/>
      <c r="W51" s="128"/>
      <c r="X51" s="128"/>
      <c r="Y51" s="128"/>
      <c r="Z51" s="128"/>
      <c r="AA51" s="131"/>
    </row>
    <row r="52" spans="1:27" x14ac:dyDescent="0.3">
      <c r="A52" s="156">
        <v>47</v>
      </c>
      <c r="B52" s="160"/>
      <c r="C52" s="157"/>
      <c r="D52" s="157"/>
      <c r="E52" s="145"/>
      <c r="F52" s="145"/>
      <c r="G52" s="145"/>
      <c r="H52" s="145"/>
      <c r="I52" s="145"/>
      <c r="J52" s="145"/>
      <c r="K52" s="155"/>
      <c r="L52" s="155"/>
      <c r="M52" s="155"/>
      <c r="N52" s="155"/>
      <c r="O52" s="155"/>
      <c r="P52" s="155"/>
      <c r="Q52" s="158"/>
      <c r="R52" s="159"/>
      <c r="S52" s="129"/>
      <c r="T52" s="130"/>
      <c r="U52" s="128"/>
      <c r="V52" s="128"/>
      <c r="W52" s="128"/>
      <c r="X52" s="128"/>
      <c r="Y52" s="128"/>
      <c r="Z52" s="128"/>
      <c r="AA52" s="131"/>
    </row>
    <row r="53" spans="1:27" x14ac:dyDescent="0.3">
      <c r="A53" s="125">
        <v>48</v>
      </c>
      <c r="B53" s="128"/>
      <c r="C53" s="144"/>
      <c r="D53" s="144"/>
      <c r="E53" s="143"/>
      <c r="F53" s="143"/>
      <c r="G53" s="143"/>
      <c r="H53" s="143"/>
      <c r="I53" s="145"/>
      <c r="J53" s="143"/>
      <c r="K53" s="126"/>
      <c r="L53" s="126"/>
      <c r="M53" s="126"/>
      <c r="N53" s="126"/>
      <c r="O53" s="126"/>
      <c r="P53" s="126"/>
      <c r="Q53" s="146"/>
      <c r="R53" s="129"/>
      <c r="S53" s="129"/>
      <c r="T53" s="130"/>
      <c r="U53" s="128"/>
      <c r="V53" s="128"/>
      <c r="W53" s="128"/>
      <c r="X53" s="128"/>
      <c r="Y53" s="128"/>
      <c r="Z53" s="128"/>
      <c r="AA53" s="131"/>
    </row>
    <row r="54" spans="1:27" x14ac:dyDescent="0.3">
      <c r="A54" s="125">
        <v>49</v>
      </c>
      <c r="B54" s="128"/>
      <c r="C54" s="144"/>
      <c r="D54" s="144"/>
      <c r="E54" s="143"/>
      <c r="F54" s="143"/>
      <c r="G54" s="143"/>
      <c r="H54" s="143"/>
      <c r="I54" s="145"/>
      <c r="J54" s="143"/>
      <c r="K54" s="126"/>
      <c r="L54" s="126"/>
      <c r="M54" s="126"/>
      <c r="N54" s="126"/>
      <c r="O54" s="126"/>
      <c r="P54" s="126"/>
      <c r="Q54" s="146"/>
      <c r="R54" s="129"/>
      <c r="S54" s="129"/>
      <c r="T54" s="130"/>
      <c r="U54" s="128"/>
      <c r="V54" s="128"/>
      <c r="W54" s="128"/>
      <c r="X54" s="128"/>
      <c r="Y54" s="128"/>
      <c r="Z54" s="128"/>
      <c r="AA54" s="131"/>
    </row>
    <row r="55" spans="1:27" ht="17.25" thickBot="1" x14ac:dyDescent="0.35">
      <c r="A55" s="132">
        <v>50</v>
      </c>
      <c r="B55" s="133"/>
      <c r="C55" s="147"/>
      <c r="D55" s="147"/>
      <c r="E55" s="148"/>
      <c r="F55" s="148"/>
      <c r="G55" s="148"/>
      <c r="H55" s="148"/>
      <c r="I55" s="149"/>
      <c r="J55" s="148"/>
      <c r="K55" s="150"/>
      <c r="L55" s="150"/>
      <c r="M55" s="150"/>
      <c r="N55" s="150"/>
      <c r="O55" s="150"/>
      <c r="P55" s="150"/>
      <c r="Q55" s="151"/>
      <c r="R55" s="134"/>
      <c r="S55" s="134"/>
      <c r="T55" s="135"/>
      <c r="U55" s="133"/>
      <c r="V55" s="133"/>
      <c r="W55" s="133"/>
      <c r="X55" s="133"/>
      <c r="Y55" s="133"/>
      <c r="Z55" s="133"/>
      <c r="AA55" s="136"/>
    </row>
    <row r="56" spans="1:27" x14ac:dyDescent="0.3">
      <c r="C56" s="152"/>
      <c r="D56" s="152"/>
      <c r="E56" s="153"/>
      <c r="F56" s="153"/>
      <c r="G56" s="153"/>
      <c r="H56" s="153"/>
      <c r="I56" s="154"/>
      <c r="J56" s="153"/>
      <c r="K56" s="2"/>
      <c r="L56" s="2"/>
      <c r="M56" s="2"/>
      <c r="N56" s="2"/>
      <c r="O56" s="2"/>
      <c r="P56" s="2"/>
      <c r="Q56" s="2"/>
    </row>
    <row r="57" spans="1:27" x14ac:dyDescent="0.3">
      <c r="C57" s="152"/>
      <c r="D57" s="152"/>
      <c r="E57" s="153"/>
      <c r="F57" s="153"/>
      <c r="G57" s="153"/>
      <c r="H57" s="153"/>
      <c r="I57" s="154"/>
      <c r="J57" s="153"/>
      <c r="K57" s="2"/>
      <c r="L57" s="2"/>
      <c r="M57" s="2"/>
      <c r="N57" s="2"/>
      <c r="O57" s="2"/>
      <c r="P57" s="2"/>
      <c r="Q57" s="2"/>
    </row>
    <row r="58" spans="1:27" x14ac:dyDescent="0.3">
      <c r="C58" s="152"/>
      <c r="D58" s="152"/>
      <c r="E58" s="153"/>
      <c r="F58" s="153"/>
      <c r="G58" s="153"/>
      <c r="H58" s="153"/>
      <c r="I58" s="154"/>
      <c r="J58" s="153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tabSelected="1" topLeftCell="A4" zoomScaleNormal="100" workbookViewId="0">
      <selection activeCell="F8" sqref="F8"/>
    </sheetView>
  </sheetViews>
  <sheetFormatPr baseColWidth="10" defaultRowHeight="15" x14ac:dyDescent="0.25"/>
  <cols>
    <col min="1" max="1" width="8.28515625" customWidth="1"/>
    <col min="2" max="2" width="24.28515625" customWidth="1"/>
    <col min="3" max="3" width="19" customWidth="1"/>
    <col min="4" max="4" width="17.42578125" customWidth="1"/>
    <col min="5" max="5" width="26.28515625" customWidth="1"/>
    <col min="6" max="6" width="20.42578125" customWidth="1"/>
    <col min="7" max="7" width="17.7109375" customWidth="1"/>
    <col min="8" max="8" width="21.140625" customWidth="1"/>
    <col min="9" max="9" width="17.28515625" customWidth="1"/>
    <col min="10" max="10" width="16.85546875" customWidth="1"/>
    <col min="11" max="11" width="16.7109375" customWidth="1"/>
    <col min="12" max="12" width="41.42578125" customWidth="1"/>
  </cols>
  <sheetData>
    <row r="1" spans="1:12" ht="42.75" customHeight="1" x14ac:dyDescent="0.25">
      <c r="A1" s="258" t="s">
        <v>299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7" customHeight="1" x14ac:dyDescent="0.25">
      <c r="A2" s="257" t="s">
        <v>344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3.5" customHeight="1" thickBot="1" x14ac:dyDescent="0.3">
      <c r="A3" s="161"/>
      <c r="B3" s="161"/>
      <c r="C3" s="161"/>
      <c r="D3" s="161"/>
      <c r="E3" s="161"/>
      <c r="F3" s="161"/>
    </row>
    <row r="4" spans="1:12" ht="63.75" customHeight="1" thickBot="1" x14ac:dyDescent="0.3">
      <c r="A4" s="265" t="s">
        <v>300</v>
      </c>
      <c r="B4" s="265" t="s">
        <v>301</v>
      </c>
      <c r="C4" s="265" t="s">
        <v>302</v>
      </c>
      <c r="D4" s="265" t="s">
        <v>336</v>
      </c>
      <c r="E4" s="265" t="s">
        <v>303</v>
      </c>
      <c r="F4" s="267" t="s">
        <v>23</v>
      </c>
      <c r="G4" s="251" t="s">
        <v>337</v>
      </c>
      <c r="H4" s="252"/>
      <c r="I4" s="252"/>
      <c r="J4" s="252"/>
      <c r="K4" s="252"/>
      <c r="L4" s="253"/>
    </row>
    <row r="5" spans="1:12" ht="56.25" customHeight="1" thickBot="1" x14ac:dyDescent="0.3">
      <c r="A5" s="266"/>
      <c r="B5" s="266"/>
      <c r="C5" s="266"/>
      <c r="D5" s="266"/>
      <c r="E5" s="266"/>
      <c r="F5" s="268"/>
      <c r="G5" s="218" t="s">
        <v>43</v>
      </c>
      <c r="H5" s="218" t="s">
        <v>338</v>
      </c>
      <c r="I5" s="218" t="s">
        <v>68</v>
      </c>
      <c r="J5" s="218" t="s">
        <v>74</v>
      </c>
      <c r="K5" s="219" t="s">
        <v>339</v>
      </c>
      <c r="L5" s="220" t="s">
        <v>6</v>
      </c>
    </row>
    <row r="6" spans="1:12" ht="35.25" customHeight="1" x14ac:dyDescent="0.25">
      <c r="A6" s="162">
        <v>1</v>
      </c>
      <c r="B6" s="223" t="s">
        <v>307</v>
      </c>
      <c r="C6" s="254" t="s">
        <v>101</v>
      </c>
      <c r="D6" s="259" t="s">
        <v>309</v>
      </c>
      <c r="E6" s="262" t="s">
        <v>310</v>
      </c>
      <c r="F6" s="163">
        <f>'CUBILLOS CALDERON CARLOS HERNAN'!O93</f>
        <v>18</v>
      </c>
      <c r="G6" s="228">
        <f>'CUBILLOS CALDERON CARLOS HERNAN'!O94</f>
        <v>27.5</v>
      </c>
      <c r="H6" s="228">
        <f>'CUBILLOS CALDERON CARLOS HERNAN'!O95</f>
        <v>12.166666666666666</v>
      </c>
      <c r="I6" s="228">
        <f>'CUBILLOS CALDERON CARLOS HERNAN'!O96</f>
        <v>13</v>
      </c>
      <c r="J6" s="228">
        <f>'CUBILLOS CALDERON CARLOS HERNAN'!O97</f>
        <v>3.4</v>
      </c>
      <c r="K6" s="232">
        <f>SUM(F6:J6)</f>
        <v>74.066666666666663</v>
      </c>
      <c r="L6" s="225" t="s">
        <v>341</v>
      </c>
    </row>
    <row r="7" spans="1:12" ht="33.75" customHeight="1" x14ac:dyDescent="0.25">
      <c r="A7" s="164">
        <v>2</v>
      </c>
      <c r="B7" s="224" t="s">
        <v>305</v>
      </c>
      <c r="C7" s="255"/>
      <c r="D7" s="260"/>
      <c r="E7" s="263"/>
      <c r="F7" s="165">
        <v>28</v>
      </c>
      <c r="G7" s="229">
        <f>'PINZON JOSE VICTOR '!O94</f>
        <v>21.333333333333332</v>
      </c>
      <c r="H7" s="229">
        <f>'PINZON JOSE VICTOR '!O95</f>
        <v>10</v>
      </c>
      <c r="I7" s="229">
        <f>'PINZON JOSE VICTOR '!O96</f>
        <v>10</v>
      </c>
      <c r="J7" s="229">
        <f>'PINZON JOSE VICTOR '!O97</f>
        <v>1.5</v>
      </c>
      <c r="K7" s="233">
        <f>SUM(F7:J7)</f>
        <v>70.833333333333329</v>
      </c>
      <c r="L7" s="226" t="s">
        <v>341</v>
      </c>
    </row>
    <row r="8" spans="1:12" ht="56.25" x14ac:dyDescent="0.25">
      <c r="A8" s="164">
        <v>3</v>
      </c>
      <c r="B8" s="224" t="s">
        <v>308</v>
      </c>
      <c r="C8" s="255"/>
      <c r="D8" s="260"/>
      <c r="E8" s="263"/>
      <c r="F8" s="165">
        <f>'RODRIGUEZ  CUERVO GLADYS'!O93</f>
        <v>18.2</v>
      </c>
      <c r="G8" s="229">
        <f>'RODRIGUEZ  CUERVO GLADYS'!O94</f>
        <v>8</v>
      </c>
      <c r="H8" s="229">
        <f>'RODRIGUEZ  CUERVO GLADYS'!O95</f>
        <v>5</v>
      </c>
      <c r="I8" s="229">
        <f>'RODRIGUEZ  CUERVO GLADYS'!O96</f>
        <v>6</v>
      </c>
      <c r="J8" s="229">
        <f>'RODRIGUEZ  CUERVO GLADYS'!O97</f>
        <v>0</v>
      </c>
      <c r="K8" s="233">
        <f>SUM(F8:J8)</f>
        <v>37.200000000000003</v>
      </c>
      <c r="L8" s="222" t="s">
        <v>343</v>
      </c>
    </row>
    <row r="9" spans="1:12" ht="33" customHeight="1" x14ac:dyDescent="0.25">
      <c r="A9" s="164">
        <v>4</v>
      </c>
      <c r="B9" s="224" t="s">
        <v>304</v>
      </c>
      <c r="C9" s="255"/>
      <c r="D9" s="260"/>
      <c r="E9" s="263"/>
      <c r="F9" s="165">
        <v>13.91</v>
      </c>
      <c r="G9" s="230">
        <v>0</v>
      </c>
      <c r="H9" s="230">
        <v>0</v>
      </c>
      <c r="I9" s="230">
        <v>0</v>
      </c>
      <c r="J9" s="230">
        <v>0</v>
      </c>
      <c r="K9" s="233">
        <f>SUM(F9:J9)</f>
        <v>13.91</v>
      </c>
      <c r="L9" s="222" t="s">
        <v>342</v>
      </c>
    </row>
    <row r="10" spans="1:12" ht="33" customHeight="1" thickBot="1" x14ac:dyDescent="0.3">
      <c r="A10" s="166">
        <v>5</v>
      </c>
      <c r="B10" s="227" t="s">
        <v>306</v>
      </c>
      <c r="C10" s="256"/>
      <c r="D10" s="261"/>
      <c r="E10" s="264"/>
      <c r="F10" s="167">
        <v>13.81</v>
      </c>
      <c r="G10" s="231">
        <v>0</v>
      </c>
      <c r="H10" s="231">
        <v>0</v>
      </c>
      <c r="I10" s="231">
        <v>0</v>
      </c>
      <c r="J10" s="231">
        <v>0</v>
      </c>
      <c r="K10" s="234">
        <f>SUM(F10:J10)</f>
        <v>13.81</v>
      </c>
      <c r="L10" s="221" t="s">
        <v>342</v>
      </c>
    </row>
    <row r="11" spans="1:12" ht="18" x14ac:dyDescent="0.25">
      <c r="A11" s="168" t="s">
        <v>340</v>
      </c>
      <c r="B11" s="169"/>
      <c r="C11" s="169"/>
      <c r="D11" s="170"/>
      <c r="E11" s="171"/>
      <c r="F11" s="172"/>
    </row>
  </sheetData>
  <sheetProtection password="E53A" sheet="1" objects="1" scenarios="1"/>
  <sortState ref="B6:K10">
    <sortCondition descending="1" ref="K6:K10"/>
  </sortState>
  <mergeCells count="12">
    <mergeCell ref="G4:L4"/>
    <mergeCell ref="C6:C10"/>
    <mergeCell ref="A2:L2"/>
    <mergeCell ref="A1:L1"/>
    <mergeCell ref="D6:D10"/>
    <mergeCell ref="E6:E10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87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94"/>
      <c r="B1" s="395"/>
      <c r="C1" s="395"/>
      <c r="D1" s="395"/>
      <c r="E1" s="396"/>
      <c r="F1" s="403" t="s">
        <v>9</v>
      </c>
      <c r="G1" s="403"/>
      <c r="H1" s="403"/>
      <c r="I1" s="403"/>
      <c r="J1" s="403"/>
      <c r="K1" s="403"/>
      <c r="L1" s="403"/>
      <c r="M1" s="403"/>
      <c r="N1" s="403"/>
      <c r="O1" s="404"/>
    </row>
    <row r="2" spans="1:17" ht="45" customHeight="1" thickBot="1" x14ac:dyDescent="0.3">
      <c r="A2" s="397"/>
      <c r="B2" s="398"/>
      <c r="C2" s="398"/>
      <c r="D2" s="398"/>
      <c r="E2" s="399"/>
      <c r="F2" s="403" t="s">
        <v>10</v>
      </c>
      <c r="G2" s="403"/>
      <c r="H2" s="403"/>
      <c r="I2" s="403"/>
      <c r="J2" s="403"/>
      <c r="K2" s="403"/>
      <c r="L2" s="403"/>
      <c r="M2" s="403"/>
      <c r="N2" s="403"/>
      <c r="O2" s="404"/>
      <c r="Q2" s="139" t="str">
        <f ca="1">MID(CELL("nombrearchivo",'CUBILLOS CALDERON CARLOS HERNAN'!E10),FIND("]", CELL("nombrearchivo",'CUBILLOS CALDERON CARLOS HERNAN'!E10),1)+1,LEN(CELL("nombrearchivo",'CUBILLOS CALDERON CARLOS HERNAN'!E10))-FIND("]",CELL("nombrearchivo",'CUBILLOS CALDERON CARLOS HERNAN'!E10),1))</f>
        <v>CUBILLOS CALDERON CARLOS HERNAN</v>
      </c>
    </row>
    <row r="3" spans="1:17" ht="19.5" customHeight="1" thickBot="1" x14ac:dyDescent="0.3">
      <c r="A3" s="400"/>
      <c r="B3" s="401"/>
      <c r="C3" s="401"/>
      <c r="D3" s="401"/>
      <c r="E3" s="402"/>
      <c r="F3" s="403" t="s">
        <v>95</v>
      </c>
      <c r="G3" s="403"/>
      <c r="H3" s="403"/>
      <c r="I3" s="403"/>
      <c r="J3" s="403"/>
      <c r="K3" s="403"/>
      <c r="L3" s="403"/>
      <c r="M3" s="403"/>
      <c r="N3" s="403"/>
      <c r="O3" s="404"/>
      <c r="Q3" s="139"/>
    </row>
    <row r="4" spans="1:17" ht="15.75" x14ac:dyDescent="0.25">
      <c r="A4" s="405" t="s">
        <v>11</v>
      </c>
      <c r="B4" s="406"/>
      <c r="C4" s="406"/>
      <c r="D4" s="406"/>
      <c r="E4" s="407" t="str">
        <f>GENERAL!AC$2</f>
        <v>PLANTA</v>
      </c>
      <c r="F4" s="407"/>
      <c r="G4" s="407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374" t="s">
        <v>12</v>
      </c>
      <c r="B5" s="375"/>
      <c r="C5" s="375"/>
      <c r="D5" s="375"/>
      <c r="E5" s="376" t="str">
        <f>GENERAL!A$2</f>
        <v>CEA-P-04-3</v>
      </c>
      <c r="F5" s="376"/>
      <c r="G5" s="376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74" t="s">
        <v>13</v>
      </c>
      <c r="B6" s="375"/>
      <c r="C6" s="375"/>
      <c r="D6" s="375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4" t="s">
        <v>14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1:17" ht="15" customHeight="1" x14ac:dyDescent="0.25">
      <c r="A9" s="377" t="s">
        <v>15</v>
      </c>
      <c r="B9" s="378"/>
      <c r="C9" s="381" t="s">
        <v>16</v>
      </c>
      <c r="D9" s="176"/>
      <c r="E9" s="383" t="s">
        <v>17</v>
      </c>
      <c r="F9" s="384"/>
      <c r="G9" s="383" t="s">
        <v>18</v>
      </c>
      <c r="H9" s="384"/>
      <c r="I9" s="386" t="s">
        <v>19</v>
      </c>
      <c r="J9" s="386" t="s">
        <v>20</v>
      </c>
      <c r="K9" s="386" t="s">
        <v>21</v>
      </c>
      <c r="L9" s="388" t="s">
        <v>22</v>
      </c>
      <c r="M9" s="390"/>
      <c r="N9" s="390"/>
      <c r="O9" s="392" t="s">
        <v>23</v>
      </c>
    </row>
    <row r="10" spans="1:17" ht="31.5" customHeight="1" thickBot="1" x14ac:dyDescent="0.3">
      <c r="A10" s="379"/>
      <c r="B10" s="380"/>
      <c r="C10" s="382"/>
      <c r="D10" s="173"/>
      <c r="E10" s="382"/>
      <c r="F10" s="385"/>
      <c r="G10" s="382"/>
      <c r="H10" s="385"/>
      <c r="I10" s="387"/>
      <c r="J10" s="387"/>
      <c r="K10" s="387"/>
      <c r="L10" s="389"/>
      <c r="M10" s="391"/>
      <c r="N10" s="391"/>
      <c r="O10" s="393"/>
    </row>
    <row r="11" spans="1:17" ht="44.25" customHeight="1" thickBot="1" x14ac:dyDescent="0.3">
      <c r="A11" s="347" t="s">
        <v>307</v>
      </c>
      <c r="B11" s="348"/>
      <c r="C11" s="174">
        <f>O15</f>
        <v>4</v>
      </c>
      <c r="D11" s="175"/>
      <c r="E11" s="349">
        <v>0</v>
      </c>
      <c r="F11" s="350"/>
      <c r="G11" s="349">
        <f>O19</f>
        <v>3</v>
      </c>
      <c r="H11" s="350"/>
      <c r="I11" s="19">
        <f>O21</f>
        <v>0</v>
      </c>
      <c r="J11" s="19">
        <f>O28</f>
        <v>5</v>
      </c>
      <c r="K11" s="19">
        <f>O33</f>
        <v>5</v>
      </c>
      <c r="L11" s="20">
        <f>O38</f>
        <v>1</v>
      </c>
      <c r="M11" s="21"/>
      <c r="N11" s="21"/>
      <c r="O11" s="22">
        <f>IF( SUM(C11:L11)&lt;=30,SUM(C11:L11),"EXCEDE LOS 30 PUNTOS")</f>
        <v>18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65" t="s">
        <v>24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25" t="s">
        <v>25</v>
      </c>
    </row>
    <row r="14" spans="1:17" ht="24" thickBot="1" x14ac:dyDescent="0.3">
      <c r="A14" s="360" t="s">
        <v>26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  <c r="N14" s="7"/>
      <c r="O14" s="24"/>
    </row>
    <row r="15" spans="1:17" ht="47.25" customHeight="1" thickBot="1" x14ac:dyDescent="0.3">
      <c r="A15" s="309" t="s">
        <v>27</v>
      </c>
      <c r="B15" s="311"/>
      <c r="C15" s="26"/>
      <c r="D15" s="354" t="s">
        <v>208</v>
      </c>
      <c r="E15" s="355"/>
      <c r="F15" s="355"/>
      <c r="G15" s="355"/>
      <c r="H15" s="355"/>
      <c r="I15" s="355"/>
      <c r="J15" s="355"/>
      <c r="K15" s="355"/>
      <c r="L15" s="355"/>
      <c r="M15" s="35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63" t="s">
        <v>28</v>
      </c>
      <c r="B17" s="364"/>
      <c r="C17" s="7"/>
      <c r="D17" s="32"/>
      <c r="E17" s="368"/>
      <c r="F17" s="369"/>
      <c r="G17" s="369"/>
      <c r="H17" s="369"/>
      <c r="I17" s="369"/>
      <c r="J17" s="369"/>
      <c r="K17" s="369"/>
      <c r="L17" s="369"/>
      <c r="M17" s="370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63" t="s">
        <v>29</v>
      </c>
      <c r="B19" s="364"/>
      <c r="C19" s="26"/>
      <c r="D19" s="180"/>
      <c r="E19" s="369" t="s">
        <v>202</v>
      </c>
      <c r="F19" s="369"/>
      <c r="G19" s="369"/>
      <c r="H19" s="369"/>
      <c r="I19" s="369"/>
      <c r="J19" s="369"/>
      <c r="K19" s="369"/>
      <c r="L19" s="369"/>
      <c r="M19" s="370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63" t="s">
        <v>30</v>
      </c>
      <c r="B21" s="364"/>
      <c r="C21" s="26"/>
      <c r="D21" s="371"/>
      <c r="E21" s="372"/>
      <c r="F21" s="372"/>
      <c r="G21" s="372"/>
      <c r="H21" s="372"/>
      <c r="I21" s="372"/>
      <c r="J21" s="372"/>
      <c r="K21" s="372"/>
      <c r="L21" s="372"/>
      <c r="M21" s="373"/>
      <c r="N21" s="27"/>
      <c r="O21" s="28">
        <v>0</v>
      </c>
    </row>
    <row r="22" spans="1:18" ht="16.5" thickBot="1" x14ac:dyDescent="0.3">
      <c r="A22" s="34"/>
      <c r="B22" s="35"/>
      <c r="C22" s="18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1"/>
      <c r="O22" s="38"/>
    </row>
    <row r="23" spans="1:18" ht="19.5" thickTop="1" thickBot="1" x14ac:dyDescent="0.3">
      <c r="A23" s="357" t="s">
        <v>31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9"/>
      <c r="N23" s="7"/>
      <c r="O23" s="138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60" t="s">
        <v>32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N25" s="7"/>
      <c r="O25" s="38"/>
    </row>
    <row r="26" spans="1:18" ht="105" customHeight="1" thickBot="1" x14ac:dyDescent="0.3">
      <c r="A26" s="309" t="s">
        <v>33</v>
      </c>
      <c r="B26" s="311"/>
      <c r="C26" s="26"/>
      <c r="D26" s="354" t="s">
        <v>313</v>
      </c>
      <c r="E26" s="355"/>
      <c r="F26" s="355"/>
      <c r="G26" s="355"/>
      <c r="H26" s="355"/>
      <c r="I26" s="355"/>
      <c r="J26" s="355"/>
      <c r="K26" s="355"/>
      <c r="L26" s="355"/>
      <c r="M26" s="356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8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1"/>
      <c r="O27" s="38"/>
    </row>
    <row r="28" spans="1:18" ht="19.5" thickTop="1" thickBot="1" x14ac:dyDescent="0.3">
      <c r="A28" s="357" t="s">
        <v>34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N28" s="181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60" t="s">
        <v>35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2"/>
      <c r="N30" s="43"/>
      <c r="O30" s="38"/>
    </row>
    <row r="31" spans="1:18" ht="104.25" customHeight="1" thickBot="1" x14ac:dyDescent="0.3">
      <c r="A31" s="309" t="s">
        <v>36</v>
      </c>
      <c r="B31" s="311"/>
      <c r="C31" s="26"/>
      <c r="D31" s="354" t="s">
        <v>314</v>
      </c>
      <c r="E31" s="355"/>
      <c r="F31" s="355"/>
      <c r="G31" s="355"/>
      <c r="H31" s="355"/>
      <c r="I31" s="355"/>
      <c r="J31" s="355"/>
      <c r="K31" s="355"/>
      <c r="L31" s="355"/>
      <c r="M31" s="356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57" t="s">
        <v>37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  <c r="N33" s="181"/>
      <c r="O33" s="138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60" t="s">
        <v>38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2"/>
      <c r="N35" s="7"/>
      <c r="O35" s="38"/>
    </row>
    <row r="36" spans="1:15" ht="105" customHeight="1" thickBot="1" x14ac:dyDescent="0.3">
      <c r="A36" s="363" t="s">
        <v>39</v>
      </c>
      <c r="B36" s="364"/>
      <c r="C36" s="26"/>
      <c r="D36" s="354" t="s">
        <v>315</v>
      </c>
      <c r="E36" s="355"/>
      <c r="F36" s="355"/>
      <c r="G36" s="355"/>
      <c r="H36" s="355"/>
      <c r="I36" s="355"/>
      <c r="J36" s="355"/>
      <c r="K36" s="355"/>
      <c r="L36" s="355"/>
      <c r="M36" s="356"/>
      <c r="N36" s="27"/>
      <c r="O36" s="28">
        <v>1</v>
      </c>
    </row>
    <row r="37" spans="1:15" ht="16.5" thickBot="1" x14ac:dyDescent="0.3">
      <c r="A37" s="34"/>
      <c r="B37" s="35"/>
      <c r="C37" s="18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1"/>
      <c r="O37" s="38"/>
    </row>
    <row r="38" spans="1:15" ht="19.5" thickTop="1" thickBot="1" x14ac:dyDescent="0.3">
      <c r="A38" s="357" t="s">
        <v>40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181"/>
      <c r="O38" s="138">
        <f>IF(O36&lt;=10,O36,"EXCEDE LOS 10 PUNTOS PERMITIDOS")</f>
        <v>1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51" t="s">
        <v>23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3"/>
      <c r="N41" s="46"/>
      <c r="O41" s="47">
        <f>IF((O23+O28+O33+O38)&lt;=30,(O23+O28+O33+O38),"ERROR EXCEDE LOS 30 PUNTOS")</f>
        <v>18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4" t="s">
        <v>42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6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32" t="s">
        <v>43</v>
      </c>
      <c r="B58" s="333"/>
      <c r="C58" s="333"/>
      <c r="D58" s="333"/>
      <c r="E58" s="333"/>
      <c r="F58" s="335"/>
      <c r="G58" s="335"/>
      <c r="H58" s="336"/>
      <c r="I58" s="51" t="s">
        <v>44</v>
      </c>
      <c r="J58" s="52" t="s">
        <v>45</v>
      </c>
      <c r="K58" s="177" t="s">
        <v>46</v>
      </c>
      <c r="L58" s="54" t="s">
        <v>47</v>
      </c>
      <c r="M58" s="178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37" t="s">
        <v>49</v>
      </c>
      <c r="C59" s="337"/>
      <c r="D59" s="337"/>
      <c r="E59" s="337"/>
      <c r="F59" s="304"/>
      <c r="G59" s="304"/>
      <c r="H59" s="304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48.75" customHeight="1" thickTop="1" thickBot="1" x14ac:dyDescent="0.3">
      <c r="A60" s="61">
        <v>2</v>
      </c>
      <c r="B60" s="305" t="s">
        <v>51</v>
      </c>
      <c r="C60" s="338"/>
      <c r="D60" s="338"/>
      <c r="E60" s="338"/>
      <c r="F60" s="306"/>
      <c r="G60" s="306"/>
      <c r="H60" s="306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8.75" customHeight="1" thickTop="1" thickBot="1" x14ac:dyDescent="0.3">
      <c r="A61" s="61">
        <v>3</v>
      </c>
      <c r="B61" s="338" t="s">
        <v>52</v>
      </c>
      <c r="C61" s="338"/>
      <c r="D61" s="338"/>
      <c r="E61" s="338"/>
      <c r="F61" s="306"/>
      <c r="G61" s="306"/>
      <c r="H61" s="306"/>
      <c r="I61" s="62" t="s">
        <v>53</v>
      </c>
      <c r="J61" s="63">
        <v>7</v>
      </c>
      <c r="K61" s="63">
        <v>5</v>
      </c>
      <c r="L61" s="64">
        <v>5</v>
      </c>
      <c r="M61" s="43"/>
      <c r="N61" s="43"/>
      <c r="O61" s="60">
        <f t="shared" si="0"/>
        <v>17</v>
      </c>
    </row>
    <row r="62" spans="1:15" ht="48.75" customHeight="1" thickTop="1" thickBot="1" x14ac:dyDescent="0.3">
      <c r="A62" s="61">
        <v>4</v>
      </c>
      <c r="B62" s="338" t="s">
        <v>54</v>
      </c>
      <c r="C62" s="338"/>
      <c r="D62" s="338"/>
      <c r="E62" s="338"/>
      <c r="F62" s="306"/>
      <c r="G62" s="306"/>
      <c r="H62" s="306"/>
      <c r="I62" s="62" t="s">
        <v>53</v>
      </c>
      <c r="J62" s="63">
        <v>7</v>
      </c>
      <c r="K62" s="63">
        <v>5</v>
      </c>
      <c r="L62" s="64">
        <v>6.5</v>
      </c>
      <c r="M62" s="43"/>
      <c r="N62" s="43"/>
      <c r="O62" s="60">
        <f t="shared" si="0"/>
        <v>18.5</v>
      </c>
    </row>
    <row r="63" spans="1:15" ht="48.75" customHeight="1" thickTop="1" thickBot="1" x14ac:dyDescent="0.3">
      <c r="A63" s="61">
        <v>5</v>
      </c>
      <c r="B63" s="338" t="s">
        <v>55</v>
      </c>
      <c r="C63" s="338"/>
      <c r="D63" s="338"/>
      <c r="E63" s="338"/>
      <c r="F63" s="306"/>
      <c r="G63" s="306"/>
      <c r="H63" s="306"/>
      <c r="I63" s="62" t="s">
        <v>53</v>
      </c>
      <c r="J63" s="63">
        <v>3</v>
      </c>
      <c r="K63" s="63">
        <v>6</v>
      </c>
      <c r="L63" s="64">
        <v>4</v>
      </c>
      <c r="M63" s="43"/>
      <c r="N63" s="43"/>
      <c r="O63" s="60">
        <f t="shared" si="0"/>
        <v>13</v>
      </c>
    </row>
    <row r="64" spans="1:15" ht="48.75" customHeight="1" thickTop="1" thickBot="1" x14ac:dyDescent="0.3">
      <c r="A64" s="61">
        <v>6</v>
      </c>
      <c r="B64" s="338" t="s">
        <v>56</v>
      </c>
      <c r="C64" s="338"/>
      <c r="D64" s="338"/>
      <c r="E64" s="338"/>
      <c r="F64" s="306"/>
      <c r="G64" s="306"/>
      <c r="H64" s="306"/>
      <c r="I64" s="62" t="s">
        <v>57</v>
      </c>
      <c r="J64" s="63">
        <v>4</v>
      </c>
      <c r="K64" s="63">
        <v>3</v>
      </c>
      <c r="L64" s="64">
        <v>5</v>
      </c>
      <c r="M64" s="43"/>
      <c r="N64" s="43"/>
      <c r="O64" s="60">
        <f t="shared" si="0"/>
        <v>12</v>
      </c>
    </row>
    <row r="65" spans="1:15" ht="48.75" customHeight="1" thickTop="1" thickBot="1" x14ac:dyDescent="0.3">
      <c r="A65" s="65">
        <v>7</v>
      </c>
      <c r="B65" s="339" t="s">
        <v>58</v>
      </c>
      <c r="C65" s="339"/>
      <c r="D65" s="339"/>
      <c r="E65" s="339"/>
      <c r="F65" s="308"/>
      <c r="G65" s="308"/>
      <c r="H65" s="308"/>
      <c r="I65" s="66" t="s">
        <v>57</v>
      </c>
      <c r="J65" s="67">
        <v>4</v>
      </c>
      <c r="K65" s="67">
        <v>3</v>
      </c>
      <c r="L65" s="68">
        <v>3</v>
      </c>
      <c r="M65" s="43"/>
      <c r="N65" s="43"/>
      <c r="O65" s="60">
        <f t="shared" si="0"/>
        <v>10</v>
      </c>
    </row>
    <row r="66" spans="1:15" ht="16.5" thickBot="1" x14ac:dyDescent="0.3">
      <c r="A66" s="340" t="s">
        <v>59</v>
      </c>
      <c r="B66" s="341"/>
      <c r="C66" s="341"/>
      <c r="D66" s="341"/>
      <c r="E66" s="341"/>
      <c r="F66" s="341"/>
      <c r="G66" s="341"/>
      <c r="H66" s="341"/>
      <c r="I66" s="342"/>
      <c r="J66" s="69">
        <f>SUM(J59:J65)</f>
        <v>29</v>
      </c>
      <c r="K66" s="70">
        <f>SUM(K59:K65)</f>
        <v>26</v>
      </c>
      <c r="L66" s="71">
        <f>SUM(L59:L65)</f>
        <v>27.5</v>
      </c>
      <c r="M66" s="72"/>
      <c r="N66" s="43"/>
      <c r="O66" s="73">
        <f>SUM(O59:O65)</f>
        <v>82.5</v>
      </c>
    </row>
    <row r="67" spans="1:15" ht="19.5" thickTop="1" thickBot="1" x14ac:dyDescent="0.3">
      <c r="A67" s="343" t="s">
        <v>60</v>
      </c>
      <c r="B67" s="344"/>
      <c r="C67" s="344"/>
      <c r="D67" s="344"/>
      <c r="E67" s="344"/>
      <c r="F67" s="344"/>
      <c r="G67" s="344"/>
      <c r="H67" s="344"/>
      <c r="I67" s="344"/>
      <c r="J67" s="345"/>
      <c r="K67" s="345"/>
      <c r="L67" s="346"/>
      <c r="M67" s="7"/>
      <c r="N67" s="74"/>
      <c r="O67" s="75">
        <f>O66/3</f>
        <v>27.5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32" t="s">
        <v>61</v>
      </c>
      <c r="B69" s="333"/>
      <c r="C69" s="333"/>
      <c r="D69" s="333"/>
      <c r="E69" s="333"/>
      <c r="F69" s="333"/>
      <c r="G69" s="333"/>
      <c r="H69" s="334"/>
      <c r="I69" s="76" t="s">
        <v>44</v>
      </c>
      <c r="J69" s="52" t="s">
        <v>45</v>
      </c>
      <c r="K69" s="177" t="s">
        <v>46</v>
      </c>
      <c r="L69" s="54" t="s">
        <v>47</v>
      </c>
      <c r="M69" s="178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03" t="s">
        <v>62</v>
      </c>
      <c r="C70" s="303"/>
      <c r="D70" s="303"/>
      <c r="E70" s="303"/>
      <c r="F70" s="304"/>
      <c r="G70" s="304"/>
      <c r="H70" s="304"/>
      <c r="I70" s="77" t="s">
        <v>63</v>
      </c>
      <c r="J70" s="78">
        <v>5</v>
      </c>
      <c r="K70" s="78">
        <v>5</v>
      </c>
      <c r="L70" s="79">
        <v>5</v>
      </c>
      <c r="M70" s="80"/>
      <c r="N70" s="43"/>
      <c r="O70" s="60">
        <f>J70+K70+L70</f>
        <v>15</v>
      </c>
    </row>
    <row r="71" spans="1:15" ht="26.25" customHeight="1" thickTop="1" thickBot="1" x14ac:dyDescent="0.3">
      <c r="A71" s="61">
        <v>2</v>
      </c>
      <c r="B71" s="305" t="s">
        <v>64</v>
      </c>
      <c r="C71" s="305"/>
      <c r="D71" s="305"/>
      <c r="E71" s="305"/>
      <c r="F71" s="306"/>
      <c r="G71" s="306"/>
      <c r="H71" s="306"/>
      <c r="I71" s="81" t="s">
        <v>63</v>
      </c>
      <c r="J71" s="82">
        <v>3</v>
      </c>
      <c r="K71" s="82">
        <v>3</v>
      </c>
      <c r="L71" s="83">
        <v>5</v>
      </c>
      <c r="M71" s="80"/>
      <c r="N71" s="43"/>
      <c r="O71" s="60">
        <f>J71+K71+L71</f>
        <v>11</v>
      </c>
    </row>
    <row r="72" spans="1:15" ht="26.25" customHeight="1" thickTop="1" thickBot="1" x14ac:dyDescent="0.3">
      <c r="A72" s="65">
        <v>3</v>
      </c>
      <c r="B72" s="307" t="s">
        <v>65</v>
      </c>
      <c r="C72" s="307"/>
      <c r="D72" s="307"/>
      <c r="E72" s="307"/>
      <c r="F72" s="308"/>
      <c r="G72" s="308"/>
      <c r="H72" s="308"/>
      <c r="I72" s="84" t="s">
        <v>63</v>
      </c>
      <c r="J72" s="85">
        <v>4</v>
      </c>
      <c r="K72" s="85">
        <v>4</v>
      </c>
      <c r="L72" s="86">
        <v>2.5</v>
      </c>
      <c r="M72" s="80"/>
      <c r="N72" s="43"/>
      <c r="O72" s="60">
        <f>J72+K72+L72</f>
        <v>10.5</v>
      </c>
    </row>
    <row r="73" spans="1:15" ht="16.5" thickTop="1" thickBot="1" x14ac:dyDescent="0.3">
      <c r="A73" s="42"/>
      <c r="B73" s="309" t="s">
        <v>66</v>
      </c>
      <c r="C73" s="310"/>
      <c r="D73" s="310"/>
      <c r="E73" s="310"/>
      <c r="F73" s="310"/>
      <c r="G73" s="310"/>
      <c r="H73" s="310"/>
      <c r="I73" s="311"/>
      <c r="J73" s="87">
        <f>SUM(J70:J72)</f>
        <v>12</v>
      </c>
      <c r="K73" s="87">
        <f>SUM(K70:K72)</f>
        <v>12</v>
      </c>
      <c r="L73" s="88">
        <f>SUM(L70:L72)</f>
        <v>12.5</v>
      </c>
      <c r="M73" s="80"/>
      <c r="N73" s="43"/>
      <c r="O73" s="89">
        <f>SUM(O70:O72)</f>
        <v>36.5</v>
      </c>
    </row>
    <row r="74" spans="1:15" ht="19.5" thickTop="1" thickBot="1" x14ac:dyDescent="0.3">
      <c r="A74" s="312" t="s">
        <v>67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4"/>
      <c r="M74" s="80"/>
      <c r="N74" s="43"/>
      <c r="O74" s="75">
        <f>O73/3</f>
        <v>12.166666666666666</v>
      </c>
    </row>
    <row r="75" spans="1:15" ht="19.5" thickTop="1" thickBot="1" x14ac:dyDescent="0.3">
      <c r="A75" s="315"/>
      <c r="B75" s="316"/>
      <c r="C75" s="316"/>
      <c r="D75" s="316"/>
      <c r="E75" s="316"/>
      <c r="F75" s="316"/>
      <c r="G75" s="316"/>
      <c r="H75" s="316"/>
      <c r="I75" s="316"/>
      <c r="J75" s="316"/>
      <c r="K75" s="317"/>
      <c r="L75" s="317"/>
      <c r="M75" s="80"/>
      <c r="N75" s="43"/>
      <c r="O75" s="179"/>
    </row>
    <row r="76" spans="1:15" ht="26.25" thickBot="1" x14ac:dyDescent="0.3">
      <c r="A76" s="318" t="s">
        <v>68</v>
      </c>
      <c r="B76" s="319"/>
      <c r="C76" s="319"/>
      <c r="D76" s="319"/>
      <c r="E76" s="319"/>
      <c r="F76" s="319"/>
      <c r="G76" s="319"/>
      <c r="H76" s="320"/>
      <c r="I76" s="91" t="s">
        <v>44</v>
      </c>
      <c r="J76" s="55" t="s">
        <v>45</v>
      </c>
      <c r="K76" s="178"/>
      <c r="L76" s="178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21" t="s">
        <v>69</v>
      </c>
      <c r="C77" s="321"/>
      <c r="D77" s="321"/>
      <c r="E77" s="321"/>
      <c r="F77" s="322"/>
      <c r="G77" s="323"/>
      <c r="H77" s="324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6" customHeight="1" thickBot="1" x14ac:dyDescent="0.3">
      <c r="A78" s="61">
        <v>2</v>
      </c>
      <c r="B78" s="305" t="s">
        <v>70</v>
      </c>
      <c r="C78" s="305"/>
      <c r="D78" s="305"/>
      <c r="E78" s="305"/>
      <c r="F78" s="306"/>
      <c r="G78" s="325"/>
      <c r="H78" s="326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6" customHeight="1" thickBot="1" x14ac:dyDescent="0.3">
      <c r="A79" s="65">
        <v>3</v>
      </c>
      <c r="B79" s="307" t="s">
        <v>71</v>
      </c>
      <c r="C79" s="307"/>
      <c r="D79" s="307"/>
      <c r="E79" s="307"/>
      <c r="F79" s="308"/>
      <c r="G79" s="327"/>
      <c r="H79" s="328"/>
      <c r="I79" s="98" t="s">
        <v>63</v>
      </c>
      <c r="J79" s="99">
        <v>5</v>
      </c>
      <c r="K79" s="80"/>
      <c r="L79" s="80"/>
      <c r="M79" s="80"/>
      <c r="N79" s="43"/>
      <c r="O79" s="95">
        <f>J79</f>
        <v>5</v>
      </c>
    </row>
    <row r="80" spans="1:15" ht="16.5" thickBot="1" x14ac:dyDescent="0.3">
      <c r="A80" s="329" t="s">
        <v>72</v>
      </c>
      <c r="B80" s="330"/>
      <c r="C80" s="330"/>
      <c r="D80" s="330"/>
      <c r="E80" s="330"/>
      <c r="F80" s="330"/>
      <c r="G80" s="330"/>
      <c r="H80" s="330"/>
      <c r="I80" s="331"/>
      <c r="J80" s="25">
        <f>SUM(J77:J79)</f>
        <v>13</v>
      </c>
      <c r="K80" s="72"/>
      <c r="L80" s="72"/>
      <c r="M80" s="72"/>
      <c r="N80" s="43"/>
      <c r="O80" s="38"/>
    </row>
    <row r="81" spans="1:15" ht="19.5" thickTop="1" thickBot="1" x14ac:dyDescent="0.3">
      <c r="A81" s="300" t="s">
        <v>73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2"/>
      <c r="M81" s="72"/>
      <c r="N81" s="43"/>
      <c r="O81" s="75">
        <f>SUM(O77:O79)</f>
        <v>13</v>
      </c>
    </row>
    <row r="82" spans="1:15" x14ac:dyDescent="0.25">
      <c r="A82" s="44"/>
      <c r="B82" s="7"/>
      <c r="C82" s="7"/>
      <c r="D82" s="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3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4" t="s">
        <v>74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6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77" t="s">
        <v>75</v>
      </c>
      <c r="B86" s="278"/>
      <c r="C86" s="278"/>
      <c r="D86" s="278"/>
      <c r="E86" s="278"/>
      <c r="F86" s="279"/>
      <c r="G86" s="279"/>
      <c r="H86" s="280"/>
      <c r="I86" s="91" t="s">
        <v>44</v>
      </c>
      <c r="J86" s="178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81" t="s">
        <v>76</v>
      </c>
      <c r="C87" s="282"/>
      <c r="D87" s="282"/>
      <c r="E87" s="282"/>
      <c r="F87" s="283"/>
      <c r="G87" s="283"/>
      <c r="H87" s="284"/>
      <c r="I87" s="101" t="s">
        <v>77</v>
      </c>
      <c r="J87" s="102"/>
      <c r="K87" s="49"/>
      <c r="L87" s="49"/>
      <c r="M87" s="49"/>
      <c r="N87" s="43"/>
      <c r="O87" s="103">
        <v>3.4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85" t="s">
        <v>78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7"/>
      <c r="L89" s="102"/>
      <c r="M89" s="7"/>
      <c r="N89" s="107"/>
      <c r="O89" s="108">
        <f>O87</f>
        <v>3.4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88" t="s">
        <v>79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91" t="s">
        <v>23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3"/>
      <c r="L93" s="109"/>
      <c r="M93" s="109"/>
      <c r="N93" s="110"/>
      <c r="O93" s="111">
        <f>O41</f>
        <v>18</v>
      </c>
    </row>
    <row r="94" spans="1:15" ht="18" x14ac:dyDescent="0.25">
      <c r="A94" s="294" t="s">
        <v>80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6"/>
      <c r="L94" s="109"/>
      <c r="M94" s="109"/>
      <c r="N94" s="110"/>
      <c r="O94" s="112">
        <f>O67</f>
        <v>27.5</v>
      </c>
    </row>
    <row r="95" spans="1:15" ht="18" x14ac:dyDescent="0.25">
      <c r="A95" s="294" t="s">
        <v>81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6"/>
      <c r="L95" s="109"/>
      <c r="M95" s="109"/>
      <c r="N95" s="110"/>
      <c r="O95" s="113">
        <f>O74</f>
        <v>12.166666666666666</v>
      </c>
    </row>
    <row r="96" spans="1:15" ht="18" x14ac:dyDescent="0.25">
      <c r="A96" s="294" t="s">
        <v>82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6"/>
      <c r="L96" s="109"/>
      <c r="M96" s="109"/>
      <c r="N96" s="110"/>
      <c r="O96" s="114">
        <f>O81</f>
        <v>13</v>
      </c>
    </row>
    <row r="97" spans="1:15" ht="18.75" thickBot="1" x14ac:dyDescent="0.3">
      <c r="A97" s="297" t="s">
        <v>83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9"/>
      <c r="L97" s="109"/>
      <c r="M97" s="109"/>
      <c r="N97" s="110"/>
      <c r="O97" s="114">
        <f>O87</f>
        <v>3.4</v>
      </c>
    </row>
    <row r="98" spans="1:15" ht="24.75" thickTop="1" thickBot="1" x14ac:dyDescent="0.3">
      <c r="A98" s="269" t="s">
        <v>84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1"/>
      <c r="L98" s="115"/>
      <c r="M98" s="116"/>
      <c r="N98" s="117"/>
      <c r="O98" s="118">
        <f>SUM(O93:O97)</f>
        <v>74.066666666666663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99"/>
  <sheetViews>
    <sheetView topLeftCell="A85" zoomScaleNormal="100" workbookViewId="0">
      <selection activeCell="O93" sqref="O9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94"/>
      <c r="B1" s="395"/>
      <c r="C1" s="395"/>
      <c r="D1" s="395"/>
      <c r="E1" s="396"/>
      <c r="F1" s="403" t="s">
        <v>9</v>
      </c>
      <c r="G1" s="403"/>
      <c r="H1" s="403"/>
      <c r="I1" s="403"/>
      <c r="J1" s="403"/>
      <c r="K1" s="403"/>
      <c r="L1" s="403"/>
      <c r="M1" s="403"/>
      <c r="N1" s="403"/>
      <c r="O1" s="404"/>
    </row>
    <row r="2" spans="1:17" ht="45" customHeight="1" thickBot="1" x14ac:dyDescent="0.3">
      <c r="A2" s="397"/>
      <c r="B2" s="398"/>
      <c r="C2" s="398"/>
      <c r="D2" s="398"/>
      <c r="E2" s="399"/>
      <c r="F2" s="403" t="s">
        <v>10</v>
      </c>
      <c r="G2" s="403"/>
      <c r="H2" s="403"/>
      <c r="I2" s="403"/>
      <c r="J2" s="403"/>
      <c r="K2" s="403"/>
      <c r="L2" s="403"/>
      <c r="M2" s="403"/>
      <c r="N2" s="403"/>
      <c r="O2" s="404"/>
      <c r="Q2" s="139" t="str">
        <f ca="1">MID(CELL("nombrearchivo",'PINZON JOSE VICTOR '!E10),FIND("]", CELL("nombrearchivo",'PINZON JOSE VICTOR '!E10),1)+1,LEN(CELL("nombrearchivo",'PINZON JOSE VICTOR '!E10))-FIND("]",CELL("nombrearchivo",'PINZON JOSE VICTOR '!E10),1))</f>
        <v xml:space="preserve">PINZON JOSE VICTOR </v>
      </c>
    </row>
    <row r="3" spans="1:17" ht="19.5" customHeight="1" thickBot="1" x14ac:dyDescent="0.3">
      <c r="A3" s="400"/>
      <c r="B3" s="401"/>
      <c r="C3" s="401"/>
      <c r="D3" s="401"/>
      <c r="E3" s="402"/>
      <c r="F3" s="403" t="s">
        <v>95</v>
      </c>
      <c r="G3" s="403"/>
      <c r="H3" s="403"/>
      <c r="I3" s="403"/>
      <c r="J3" s="403"/>
      <c r="K3" s="403"/>
      <c r="L3" s="403"/>
      <c r="M3" s="403"/>
      <c r="N3" s="403"/>
      <c r="O3" s="404"/>
      <c r="Q3" s="139"/>
    </row>
    <row r="4" spans="1:17" ht="15.75" x14ac:dyDescent="0.25">
      <c r="A4" s="405" t="s">
        <v>11</v>
      </c>
      <c r="B4" s="406"/>
      <c r="C4" s="406"/>
      <c r="D4" s="406"/>
      <c r="E4" s="407" t="str">
        <f>GENERAL!AC$2</f>
        <v>PLANTA</v>
      </c>
      <c r="F4" s="407"/>
      <c r="G4" s="407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374" t="s">
        <v>12</v>
      </c>
      <c r="B5" s="375"/>
      <c r="C5" s="375"/>
      <c r="D5" s="375"/>
      <c r="E5" s="376" t="str">
        <f>GENERAL!A$2</f>
        <v>CEA-P-04-3</v>
      </c>
      <c r="F5" s="376"/>
      <c r="G5" s="376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74" t="s">
        <v>13</v>
      </c>
      <c r="B6" s="375"/>
      <c r="C6" s="375"/>
      <c r="D6" s="375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4" t="s">
        <v>14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1:17" ht="15" customHeight="1" x14ac:dyDescent="0.25">
      <c r="A9" s="377" t="s">
        <v>15</v>
      </c>
      <c r="B9" s="378"/>
      <c r="C9" s="381" t="s">
        <v>16</v>
      </c>
      <c r="D9" s="14"/>
      <c r="E9" s="383" t="s">
        <v>17</v>
      </c>
      <c r="F9" s="384"/>
      <c r="G9" s="383" t="s">
        <v>18</v>
      </c>
      <c r="H9" s="384"/>
      <c r="I9" s="386" t="s">
        <v>19</v>
      </c>
      <c r="J9" s="386" t="s">
        <v>20</v>
      </c>
      <c r="K9" s="386" t="s">
        <v>21</v>
      </c>
      <c r="L9" s="388" t="s">
        <v>22</v>
      </c>
      <c r="M9" s="390"/>
      <c r="N9" s="390"/>
      <c r="O9" s="392" t="s">
        <v>23</v>
      </c>
    </row>
    <row r="10" spans="1:17" ht="31.5" customHeight="1" thickBot="1" x14ac:dyDescent="0.3">
      <c r="A10" s="379"/>
      <c r="B10" s="380"/>
      <c r="C10" s="382"/>
      <c r="D10" s="16"/>
      <c r="E10" s="382"/>
      <c r="F10" s="385"/>
      <c r="G10" s="382"/>
      <c r="H10" s="385"/>
      <c r="I10" s="387"/>
      <c r="J10" s="387"/>
      <c r="K10" s="387"/>
      <c r="L10" s="389"/>
      <c r="M10" s="391"/>
      <c r="N10" s="391"/>
      <c r="O10" s="393"/>
    </row>
    <row r="11" spans="1:17" ht="44.25" customHeight="1" thickBot="1" x14ac:dyDescent="0.3">
      <c r="A11" s="347" t="s">
        <v>305</v>
      </c>
      <c r="B11" s="348"/>
      <c r="C11" s="17">
        <f>O15</f>
        <v>4</v>
      </c>
      <c r="D11" s="18"/>
      <c r="E11" s="349">
        <f>O17</f>
        <v>1</v>
      </c>
      <c r="F11" s="350"/>
      <c r="G11" s="349">
        <f>O19</f>
        <v>3</v>
      </c>
      <c r="H11" s="350"/>
      <c r="I11" s="19">
        <f>O21</f>
        <v>0</v>
      </c>
      <c r="J11" s="19">
        <f>O28</f>
        <v>5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65" t="s">
        <v>24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25" t="s">
        <v>25</v>
      </c>
    </row>
    <row r="14" spans="1:17" ht="24" thickBot="1" x14ac:dyDescent="0.3">
      <c r="A14" s="360" t="s">
        <v>26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  <c r="N14" s="7"/>
      <c r="O14" s="24"/>
    </row>
    <row r="15" spans="1:17" ht="40.5" customHeight="1" thickBot="1" x14ac:dyDescent="0.3">
      <c r="A15" s="309" t="s">
        <v>27</v>
      </c>
      <c r="B15" s="311"/>
      <c r="C15" s="26"/>
      <c r="D15" s="354" t="s">
        <v>162</v>
      </c>
      <c r="E15" s="355"/>
      <c r="F15" s="355"/>
      <c r="G15" s="355"/>
      <c r="H15" s="355"/>
      <c r="I15" s="355"/>
      <c r="J15" s="355"/>
      <c r="K15" s="355"/>
      <c r="L15" s="355"/>
      <c r="M15" s="35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63" t="s">
        <v>28</v>
      </c>
      <c r="B17" s="364"/>
      <c r="C17" s="7"/>
      <c r="D17" s="32"/>
      <c r="E17" s="368" t="s">
        <v>163</v>
      </c>
      <c r="F17" s="369"/>
      <c r="G17" s="369"/>
      <c r="H17" s="369"/>
      <c r="I17" s="369"/>
      <c r="J17" s="369"/>
      <c r="K17" s="369"/>
      <c r="L17" s="369"/>
      <c r="M17" s="370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63" t="s">
        <v>29</v>
      </c>
      <c r="B19" s="364"/>
      <c r="C19" s="26"/>
      <c r="D19" s="33"/>
      <c r="E19" s="369" t="s">
        <v>164</v>
      </c>
      <c r="F19" s="369"/>
      <c r="G19" s="369"/>
      <c r="H19" s="369"/>
      <c r="I19" s="369"/>
      <c r="J19" s="369"/>
      <c r="K19" s="369"/>
      <c r="L19" s="369"/>
      <c r="M19" s="370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63" t="s">
        <v>30</v>
      </c>
      <c r="B21" s="364"/>
      <c r="C21" s="26"/>
      <c r="D21" s="371"/>
      <c r="E21" s="372"/>
      <c r="F21" s="372"/>
      <c r="G21" s="372"/>
      <c r="H21" s="372"/>
      <c r="I21" s="372"/>
      <c r="J21" s="372"/>
      <c r="K21" s="372"/>
      <c r="L21" s="372"/>
      <c r="M21" s="373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357" t="s">
        <v>31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9"/>
      <c r="N23" s="7"/>
      <c r="O23" s="138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60" t="s">
        <v>32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N25" s="7"/>
      <c r="O25" s="38"/>
    </row>
    <row r="26" spans="1:18" ht="105" customHeight="1" thickBot="1" x14ac:dyDescent="0.3">
      <c r="A26" s="309" t="s">
        <v>33</v>
      </c>
      <c r="B26" s="311"/>
      <c r="C26" s="26"/>
      <c r="D26" s="354" t="s">
        <v>311</v>
      </c>
      <c r="E26" s="355"/>
      <c r="F26" s="355"/>
      <c r="G26" s="355"/>
      <c r="H26" s="355"/>
      <c r="I26" s="355"/>
      <c r="J26" s="355"/>
      <c r="K26" s="355"/>
      <c r="L26" s="355"/>
      <c r="M26" s="356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357" t="s">
        <v>34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N28" s="36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60" t="s">
        <v>35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2"/>
      <c r="N30" s="43"/>
      <c r="O30" s="38"/>
    </row>
    <row r="31" spans="1:18" ht="104.25" customHeight="1" thickBot="1" x14ac:dyDescent="0.3">
      <c r="A31" s="309" t="s">
        <v>36</v>
      </c>
      <c r="B31" s="311"/>
      <c r="C31" s="26"/>
      <c r="D31" s="354" t="s">
        <v>312</v>
      </c>
      <c r="E31" s="355"/>
      <c r="F31" s="355"/>
      <c r="G31" s="355"/>
      <c r="H31" s="355"/>
      <c r="I31" s="355"/>
      <c r="J31" s="355"/>
      <c r="K31" s="355"/>
      <c r="L31" s="355"/>
      <c r="M31" s="356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57" t="s">
        <v>37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  <c r="N33" s="36"/>
      <c r="O33" s="138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60" t="s">
        <v>38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2"/>
      <c r="N35" s="7"/>
      <c r="O35" s="38"/>
    </row>
    <row r="36" spans="1:15" ht="215.25" customHeight="1" thickBot="1" x14ac:dyDescent="0.3">
      <c r="A36" s="363" t="s">
        <v>39</v>
      </c>
      <c r="B36" s="364"/>
      <c r="C36" s="26"/>
      <c r="D36" s="354" t="s">
        <v>334</v>
      </c>
      <c r="E36" s="355"/>
      <c r="F36" s="355"/>
      <c r="G36" s="355"/>
      <c r="H36" s="355"/>
      <c r="I36" s="355"/>
      <c r="J36" s="355"/>
      <c r="K36" s="355"/>
      <c r="L36" s="355"/>
      <c r="M36" s="356"/>
      <c r="N36" s="27"/>
      <c r="O36" s="28">
        <v>10</v>
      </c>
    </row>
    <row r="37" spans="1:15" ht="144.75" customHeight="1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44.75" customHeight="1" thickTop="1" thickBot="1" x14ac:dyDescent="0.3">
      <c r="A38" s="357" t="s">
        <v>40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6"/>
      <c r="O38" s="138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51" t="s">
        <v>23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3"/>
      <c r="N41" s="46"/>
      <c r="O41" s="47">
        <f>IF((O23+O28+O33+O38)&lt;=30,(O23+O28+O33+O38),"ERROR EXCEDE LOS 30 PUNTOS")</f>
        <v>28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4" t="s">
        <v>42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6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32" t="s">
        <v>43</v>
      </c>
      <c r="B58" s="333"/>
      <c r="C58" s="333"/>
      <c r="D58" s="333"/>
      <c r="E58" s="333"/>
      <c r="F58" s="335"/>
      <c r="G58" s="335"/>
      <c r="H58" s="336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37" t="s">
        <v>49</v>
      </c>
      <c r="C59" s="337"/>
      <c r="D59" s="337"/>
      <c r="E59" s="337"/>
      <c r="F59" s="304"/>
      <c r="G59" s="304"/>
      <c r="H59" s="304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48.75" customHeight="1" thickTop="1" thickBot="1" x14ac:dyDescent="0.3">
      <c r="A60" s="61">
        <v>2</v>
      </c>
      <c r="B60" s="305" t="s">
        <v>51</v>
      </c>
      <c r="C60" s="338"/>
      <c r="D60" s="338"/>
      <c r="E60" s="338"/>
      <c r="F60" s="306"/>
      <c r="G60" s="306"/>
      <c r="H60" s="306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8.75" customHeight="1" thickTop="1" thickBot="1" x14ac:dyDescent="0.3">
      <c r="A61" s="61">
        <v>3</v>
      </c>
      <c r="B61" s="338" t="s">
        <v>52</v>
      </c>
      <c r="C61" s="338"/>
      <c r="D61" s="338"/>
      <c r="E61" s="338"/>
      <c r="F61" s="306"/>
      <c r="G61" s="306"/>
      <c r="H61" s="306"/>
      <c r="I61" s="62" t="s">
        <v>53</v>
      </c>
      <c r="J61" s="63">
        <v>3</v>
      </c>
      <c r="K61" s="63">
        <v>3</v>
      </c>
      <c r="L61" s="64">
        <v>4</v>
      </c>
      <c r="M61" s="43"/>
      <c r="N61" s="43"/>
      <c r="O61" s="60">
        <f t="shared" si="0"/>
        <v>10</v>
      </c>
    </row>
    <row r="62" spans="1:15" ht="48.75" customHeight="1" thickTop="1" thickBot="1" x14ac:dyDescent="0.3">
      <c r="A62" s="61">
        <v>4</v>
      </c>
      <c r="B62" s="338" t="s">
        <v>54</v>
      </c>
      <c r="C62" s="338"/>
      <c r="D62" s="338"/>
      <c r="E62" s="338"/>
      <c r="F62" s="306"/>
      <c r="G62" s="306"/>
      <c r="H62" s="306"/>
      <c r="I62" s="62" t="s">
        <v>53</v>
      </c>
      <c r="J62" s="63">
        <v>4</v>
      </c>
      <c r="K62" s="63">
        <v>4</v>
      </c>
      <c r="L62" s="64">
        <v>4</v>
      </c>
      <c r="M62" s="43"/>
      <c r="N62" s="43"/>
      <c r="O62" s="60">
        <f t="shared" si="0"/>
        <v>12</v>
      </c>
    </row>
    <row r="63" spans="1:15" ht="48.75" customHeight="1" thickTop="1" thickBot="1" x14ac:dyDescent="0.3">
      <c r="A63" s="61">
        <v>5</v>
      </c>
      <c r="B63" s="338" t="s">
        <v>55</v>
      </c>
      <c r="C63" s="338"/>
      <c r="D63" s="338"/>
      <c r="E63" s="338"/>
      <c r="F63" s="306"/>
      <c r="G63" s="306"/>
      <c r="H63" s="306"/>
      <c r="I63" s="62" t="s">
        <v>53</v>
      </c>
      <c r="J63" s="63">
        <v>3</v>
      </c>
      <c r="K63" s="63">
        <v>5</v>
      </c>
      <c r="L63" s="64">
        <v>6.5</v>
      </c>
      <c r="M63" s="43"/>
      <c r="N63" s="43"/>
      <c r="O63" s="60">
        <f t="shared" si="0"/>
        <v>14.5</v>
      </c>
    </row>
    <row r="64" spans="1:15" ht="48.75" customHeight="1" thickTop="1" thickBot="1" x14ac:dyDescent="0.3">
      <c r="A64" s="61">
        <v>6</v>
      </c>
      <c r="B64" s="338" t="s">
        <v>56</v>
      </c>
      <c r="C64" s="338"/>
      <c r="D64" s="338"/>
      <c r="E64" s="338"/>
      <c r="F64" s="306"/>
      <c r="G64" s="306"/>
      <c r="H64" s="306"/>
      <c r="I64" s="62" t="s">
        <v>57</v>
      </c>
      <c r="J64" s="63">
        <v>3</v>
      </c>
      <c r="K64" s="63">
        <v>2</v>
      </c>
      <c r="L64" s="64">
        <v>3</v>
      </c>
      <c r="M64" s="43"/>
      <c r="N64" s="43"/>
      <c r="O64" s="60">
        <f t="shared" si="0"/>
        <v>8</v>
      </c>
    </row>
    <row r="65" spans="1:15" ht="48.75" customHeight="1" thickTop="1" thickBot="1" x14ac:dyDescent="0.3">
      <c r="A65" s="65">
        <v>7</v>
      </c>
      <c r="B65" s="339" t="s">
        <v>58</v>
      </c>
      <c r="C65" s="339"/>
      <c r="D65" s="339"/>
      <c r="E65" s="339"/>
      <c r="F65" s="308"/>
      <c r="G65" s="308"/>
      <c r="H65" s="308"/>
      <c r="I65" s="66" t="s">
        <v>57</v>
      </c>
      <c r="J65" s="67">
        <v>2</v>
      </c>
      <c r="K65" s="67">
        <v>3</v>
      </c>
      <c r="L65" s="68">
        <v>2.5</v>
      </c>
      <c r="M65" s="43"/>
      <c r="N65" s="43"/>
      <c r="O65" s="60">
        <f t="shared" si="0"/>
        <v>7.5</v>
      </c>
    </row>
    <row r="66" spans="1:15" ht="16.5" thickBot="1" x14ac:dyDescent="0.3">
      <c r="A66" s="340" t="s">
        <v>59</v>
      </c>
      <c r="B66" s="341"/>
      <c r="C66" s="341"/>
      <c r="D66" s="341"/>
      <c r="E66" s="341"/>
      <c r="F66" s="341"/>
      <c r="G66" s="341"/>
      <c r="H66" s="341"/>
      <c r="I66" s="342"/>
      <c r="J66" s="69">
        <f>SUM(J59:J65)</f>
        <v>19</v>
      </c>
      <c r="K66" s="70">
        <f>SUM(K59:K65)</f>
        <v>21</v>
      </c>
      <c r="L66" s="71">
        <f>SUM(L59:L65)</f>
        <v>24</v>
      </c>
      <c r="M66" s="72"/>
      <c r="N66" s="43"/>
      <c r="O66" s="73">
        <f>SUM(O59:O65)</f>
        <v>64</v>
      </c>
    </row>
    <row r="67" spans="1:15" ht="19.5" thickTop="1" thickBot="1" x14ac:dyDescent="0.3">
      <c r="A67" s="343" t="s">
        <v>60</v>
      </c>
      <c r="B67" s="344"/>
      <c r="C67" s="344"/>
      <c r="D67" s="344"/>
      <c r="E67" s="344"/>
      <c r="F67" s="344"/>
      <c r="G67" s="344"/>
      <c r="H67" s="344"/>
      <c r="I67" s="344"/>
      <c r="J67" s="345"/>
      <c r="K67" s="345"/>
      <c r="L67" s="346"/>
      <c r="M67" s="7"/>
      <c r="N67" s="74"/>
      <c r="O67" s="75">
        <f>O66/3</f>
        <v>21.333333333333332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32" t="s">
        <v>61</v>
      </c>
      <c r="B69" s="333"/>
      <c r="C69" s="333"/>
      <c r="D69" s="333"/>
      <c r="E69" s="333"/>
      <c r="F69" s="333"/>
      <c r="G69" s="333"/>
      <c r="H69" s="334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03" t="s">
        <v>62</v>
      </c>
      <c r="C70" s="303"/>
      <c r="D70" s="303"/>
      <c r="E70" s="303"/>
      <c r="F70" s="304"/>
      <c r="G70" s="304"/>
      <c r="H70" s="304"/>
      <c r="I70" s="77" t="s">
        <v>63</v>
      </c>
      <c r="J70" s="78">
        <v>5</v>
      </c>
      <c r="K70" s="78">
        <v>5</v>
      </c>
      <c r="L70" s="79">
        <v>2</v>
      </c>
      <c r="M70" s="80"/>
      <c r="N70" s="43"/>
      <c r="O70" s="60">
        <f>J70+K70+L70</f>
        <v>12</v>
      </c>
    </row>
    <row r="71" spans="1:15" ht="26.25" customHeight="1" thickTop="1" thickBot="1" x14ac:dyDescent="0.3">
      <c r="A71" s="61">
        <v>2</v>
      </c>
      <c r="B71" s="305" t="s">
        <v>64</v>
      </c>
      <c r="C71" s="305"/>
      <c r="D71" s="305"/>
      <c r="E71" s="305"/>
      <c r="F71" s="306"/>
      <c r="G71" s="306"/>
      <c r="H71" s="306"/>
      <c r="I71" s="81" t="s">
        <v>63</v>
      </c>
      <c r="J71" s="82">
        <v>3</v>
      </c>
      <c r="K71" s="82">
        <v>3</v>
      </c>
      <c r="L71" s="83">
        <v>3</v>
      </c>
      <c r="M71" s="80"/>
      <c r="N71" s="43"/>
      <c r="O71" s="60">
        <f>J71+K71+L71</f>
        <v>9</v>
      </c>
    </row>
    <row r="72" spans="1:15" ht="26.25" customHeight="1" thickTop="1" thickBot="1" x14ac:dyDescent="0.3">
      <c r="A72" s="65">
        <v>3</v>
      </c>
      <c r="B72" s="307" t="s">
        <v>65</v>
      </c>
      <c r="C72" s="307"/>
      <c r="D72" s="307"/>
      <c r="E72" s="307"/>
      <c r="F72" s="308"/>
      <c r="G72" s="308"/>
      <c r="H72" s="308"/>
      <c r="I72" s="84" t="s">
        <v>63</v>
      </c>
      <c r="J72" s="85">
        <v>4</v>
      </c>
      <c r="K72" s="85">
        <v>3</v>
      </c>
      <c r="L72" s="86">
        <v>2</v>
      </c>
      <c r="M72" s="80"/>
      <c r="N72" s="43"/>
      <c r="O72" s="60">
        <f>J72+K72+L72</f>
        <v>9</v>
      </c>
    </row>
    <row r="73" spans="1:15" ht="16.5" thickTop="1" thickBot="1" x14ac:dyDescent="0.3">
      <c r="A73" s="42"/>
      <c r="B73" s="309" t="s">
        <v>66</v>
      </c>
      <c r="C73" s="310"/>
      <c r="D73" s="310"/>
      <c r="E73" s="310"/>
      <c r="F73" s="310"/>
      <c r="G73" s="310"/>
      <c r="H73" s="310"/>
      <c r="I73" s="311"/>
      <c r="J73" s="87">
        <f>SUM(J70:J72)</f>
        <v>12</v>
      </c>
      <c r="K73" s="87">
        <f>SUM(K70:K72)</f>
        <v>11</v>
      </c>
      <c r="L73" s="88">
        <f>SUM(L70:L72)</f>
        <v>7</v>
      </c>
      <c r="M73" s="80"/>
      <c r="N73" s="43"/>
      <c r="O73" s="89">
        <f>SUM(O70:O72)</f>
        <v>30</v>
      </c>
    </row>
    <row r="74" spans="1:15" ht="19.5" thickTop="1" thickBot="1" x14ac:dyDescent="0.3">
      <c r="A74" s="312" t="s">
        <v>67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4"/>
      <c r="M74" s="80"/>
      <c r="N74" s="43"/>
      <c r="O74" s="75">
        <f>O73/3</f>
        <v>10</v>
      </c>
    </row>
    <row r="75" spans="1:15" ht="19.5" thickTop="1" thickBot="1" x14ac:dyDescent="0.3">
      <c r="A75" s="315"/>
      <c r="B75" s="316"/>
      <c r="C75" s="316"/>
      <c r="D75" s="316"/>
      <c r="E75" s="316"/>
      <c r="F75" s="316"/>
      <c r="G75" s="316"/>
      <c r="H75" s="316"/>
      <c r="I75" s="316"/>
      <c r="J75" s="316"/>
      <c r="K75" s="317"/>
      <c r="L75" s="317"/>
      <c r="M75" s="80"/>
      <c r="N75" s="43"/>
      <c r="O75" s="90"/>
    </row>
    <row r="76" spans="1:15" ht="26.25" thickBot="1" x14ac:dyDescent="0.3">
      <c r="A76" s="318" t="s">
        <v>68</v>
      </c>
      <c r="B76" s="319"/>
      <c r="C76" s="319"/>
      <c r="D76" s="319"/>
      <c r="E76" s="319"/>
      <c r="F76" s="319"/>
      <c r="G76" s="319"/>
      <c r="H76" s="320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21" t="s">
        <v>69</v>
      </c>
      <c r="C77" s="321"/>
      <c r="D77" s="321"/>
      <c r="E77" s="321"/>
      <c r="F77" s="322"/>
      <c r="G77" s="323"/>
      <c r="H77" s="324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6" customHeight="1" thickBot="1" x14ac:dyDescent="0.3">
      <c r="A78" s="61">
        <v>2</v>
      </c>
      <c r="B78" s="305" t="s">
        <v>70</v>
      </c>
      <c r="C78" s="305"/>
      <c r="D78" s="305"/>
      <c r="E78" s="305"/>
      <c r="F78" s="306"/>
      <c r="G78" s="325"/>
      <c r="H78" s="326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36" customHeight="1" thickBot="1" x14ac:dyDescent="0.3">
      <c r="A79" s="65">
        <v>3</v>
      </c>
      <c r="B79" s="307" t="s">
        <v>71</v>
      </c>
      <c r="C79" s="307"/>
      <c r="D79" s="307"/>
      <c r="E79" s="307"/>
      <c r="F79" s="308"/>
      <c r="G79" s="327"/>
      <c r="H79" s="328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29" t="s">
        <v>72</v>
      </c>
      <c r="B80" s="330"/>
      <c r="C80" s="330"/>
      <c r="D80" s="330"/>
      <c r="E80" s="330"/>
      <c r="F80" s="330"/>
      <c r="G80" s="330"/>
      <c r="H80" s="330"/>
      <c r="I80" s="331"/>
      <c r="J80" s="25">
        <f>SUM(J77:J79)</f>
        <v>10</v>
      </c>
      <c r="K80" s="72"/>
      <c r="L80" s="72"/>
      <c r="M80" s="72"/>
      <c r="N80" s="43"/>
      <c r="O80" s="38"/>
    </row>
    <row r="81" spans="1:15" ht="19.5" thickTop="1" thickBot="1" x14ac:dyDescent="0.3">
      <c r="A81" s="300" t="s">
        <v>73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2"/>
      <c r="M81" s="72"/>
      <c r="N81" s="43"/>
      <c r="O81" s="75">
        <f>SUM(O77:O79)</f>
        <v>10</v>
      </c>
    </row>
    <row r="82" spans="1:15" x14ac:dyDescent="0.25">
      <c r="A82" s="44"/>
      <c r="B82" s="7"/>
      <c r="C82" s="7"/>
      <c r="D82" s="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3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4" t="s">
        <v>74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6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77" t="s">
        <v>75</v>
      </c>
      <c r="B86" s="278"/>
      <c r="C86" s="278"/>
      <c r="D86" s="278"/>
      <c r="E86" s="278"/>
      <c r="F86" s="279"/>
      <c r="G86" s="279"/>
      <c r="H86" s="280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81" t="s">
        <v>76</v>
      </c>
      <c r="C87" s="282"/>
      <c r="D87" s="282"/>
      <c r="E87" s="282"/>
      <c r="F87" s="283"/>
      <c r="G87" s="283"/>
      <c r="H87" s="284"/>
      <c r="I87" s="101" t="s">
        <v>77</v>
      </c>
      <c r="J87" s="102"/>
      <c r="K87" s="49"/>
      <c r="L87" s="49"/>
      <c r="M87" s="49"/>
      <c r="N87" s="43"/>
      <c r="O87" s="103">
        <v>1.5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85" t="s">
        <v>78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7"/>
      <c r="L89" s="102"/>
      <c r="M89" s="7"/>
      <c r="N89" s="107"/>
      <c r="O89" s="108">
        <f>O87</f>
        <v>1.5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88" t="s">
        <v>79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91" t="s">
        <v>23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3"/>
      <c r="L93" s="109"/>
      <c r="M93" s="109"/>
      <c r="N93" s="110"/>
      <c r="O93" s="111">
        <f>O41</f>
        <v>28</v>
      </c>
    </row>
    <row r="94" spans="1:15" ht="18" x14ac:dyDescent="0.25">
      <c r="A94" s="294" t="s">
        <v>80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6"/>
      <c r="L94" s="109"/>
      <c r="M94" s="109"/>
      <c r="N94" s="110"/>
      <c r="O94" s="112">
        <f>O67</f>
        <v>21.333333333333332</v>
      </c>
    </row>
    <row r="95" spans="1:15" ht="18" x14ac:dyDescent="0.25">
      <c r="A95" s="294" t="s">
        <v>81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6"/>
      <c r="L95" s="109"/>
      <c r="M95" s="109"/>
      <c r="N95" s="110"/>
      <c r="O95" s="113">
        <f>O74</f>
        <v>10</v>
      </c>
    </row>
    <row r="96" spans="1:15" ht="18" x14ac:dyDescent="0.25">
      <c r="A96" s="294" t="s">
        <v>82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6"/>
      <c r="L96" s="109"/>
      <c r="M96" s="109"/>
      <c r="N96" s="110"/>
      <c r="O96" s="114">
        <f>O81</f>
        <v>10</v>
      </c>
    </row>
    <row r="97" spans="1:15" ht="18.75" thickBot="1" x14ac:dyDescent="0.3">
      <c r="A97" s="297" t="s">
        <v>83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9"/>
      <c r="L97" s="109"/>
      <c r="M97" s="109"/>
      <c r="N97" s="110"/>
      <c r="O97" s="114">
        <f>O87</f>
        <v>1.5</v>
      </c>
    </row>
    <row r="98" spans="1:15" ht="24.75" thickTop="1" thickBot="1" x14ac:dyDescent="0.3">
      <c r="A98" s="269" t="s">
        <v>84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1"/>
      <c r="L98" s="115"/>
      <c r="M98" s="116"/>
      <c r="N98" s="117"/>
      <c r="O98" s="118">
        <f>SUM(O93:O97)</f>
        <v>70.833333333333329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78" zoomScaleNormal="100" workbookViewId="0">
      <selection activeCell="O99" sqref="O9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94"/>
      <c r="B1" s="395"/>
      <c r="C1" s="395"/>
      <c r="D1" s="395"/>
      <c r="E1" s="396"/>
      <c r="F1" s="403" t="s">
        <v>9</v>
      </c>
      <c r="G1" s="403"/>
      <c r="H1" s="403"/>
      <c r="I1" s="403"/>
      <c r="J1" s="403"/>
      <c r="K1" s="403"/>
      <c r="L1" s="403"/>
      <c r="M1" s="403"/>
      <c r="N1" s="403"/>
      <c r="O1" s="404"/>
    </row>
    <row r="2" spans="1:17" ht="45" customHeight="1" thickBot="1" x14ac:dyDescent="0.3">
      <c r="A2" s="397"/>
      <c r="B2" s="398"/>
      <c r="C2" s="398"/>
      <c r="D2" s="398"/>
      <c r="E2" s="399"/>
      <c r="F2" s="403" t="s">
        <v>10</v>
      </c>
      <c r="G2" s="403"/>
      <c r="H2" s="403"/>
      <c r="I2" s="403"/>
      <c r="J2" s="403"/>
      <c r="K2" s="403"/>
      <c r="L2" s="403"/>
      <c r="M2" s="403"/>
      <c r="N2" s="403"/>
      <c r="O2" s="404"/>
      <c r="Q2" s="139" t="str">
        <f ca="1">MID(CELL("nombrearchivo",'RODRIGUEZ  CUERVO GLADYS'!E10),FIND("]", CELL("nombrearchivo",'RODRIGUEZ  CUERVO GLADYS'!E10),1)+1,LEN(CELL("nombrearchivo",'RODRIGUEZ  CUERVO GLADYS'!E10))-FIND("]",CELL("nombrearchivo",'RODRIGUEZ  CUERVO GLADYS'!E10),1))</f>
        <v>RODRIGUEZ  CUERVO GLADYS</v>
      </c>
    </row>
    <row r="3" spans="1:17" ht="19.5" customHeight="1" thickBot="1" x14ac:dyDescent="0.3">
      <c r="A3" s="400"/>
      <c r="B3" s="401"/>
      <c r="C3" s="401"/>
      <c r="D3" s="401"/>
      <c r="E3" s="402"/>
      <c r="F3" s="403" t="s">
        <v>95</v>
      </c>
      <c r="G3" s="403"/>
      <c r="H3" s="403"/>
      <c r="I3" s="403"/>
      <c r="J3" s="403"/>
      <c r="K3" s="403"/>
      <c r="L3" s="403"/>
      <c r="M3" s="403"/>
      <c r="N3" s="403"/>
      <c r="O3" s="404"/>
      <c r="Q3" s="139"/>
    </row>
    <row r="4" spans="1:17" ht="15.75" x14ac:dyDescent="0.25">
      <c r="A4" s="405" t="s">
        <v>11</v>
      </c>
      <c r="B4" s="406"/>
      <c r="C4" s="406"/>
      <c r="D4" s="406"/>
      <c r="E4" s="407" t="str">
        <f>GENERAL!AC$2</f>
        <v>PLANTA</v>
      </c>
      <c r="F4" s="407"/>
      <c r="G4" s="407"/>
      <c r="H4" s="140"/>
      <c r="I4" s="140"/>
      <c r="J4" s="140"/>
      <c r="K4" s="140"/>
      <c r="L4" s="140"/>
      <c r="M4" s="140"/>
      <c r="N4" s="140"/>
      <c r="O4" s="141"/>
    </row>
    <row r="5" spans="1:17" ht="15.75" x14ac:dyDescent="0.25">
      <c r="A5" s="374" t="s">
        <v>12</v>
      </c>
      <c r="B5" s="375"/>
      <c r="C5" s="375"/>
      <c r="D5" s="375"/>
      <c r="E5" s="376" t="str">
        <f>GENERAL!A$2</f>
        <v>CEA-P-04-3</v>
      </c>
      <c r="F5" s="376"/>
      <c r="G5" s="376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74" t="s">
        <v>13</v>
      </c>
      <c r="B6" s="375"/>
      <c r="C6" s="375"/>
      <c r="D6" s="375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74" t="s">
        <v>14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1:17" ht="15" customHeight="1" x14ac:dyDescent="0.25">
      <c r="A9" s="377" t="s">
        <v>15</v>
      </c>
      <c r="B9" s="378"/>
      <c r="C9" s="381" t="s">
        <v>16</v>
      </c>
      <c r="D9" s="184"/>
      <c r="E9" s="383" t="s">
        <v>17</v>
      </c>
      <c r="F9" s="384"/>
      <c r="G9" s="383" t="s">
        <v>18</v>
      </c>
      <c r="H9" s="384"/>
      <c r="I9" s="386" t="s">
        <v>19</v>
      </c>
      <c r="J9" s="386" t="s">
        <v>20</v>
      </c>
      <c r="K9" s="386" t="s">
        <v>21</v>
      </c>
      <c r="L9" s="388" t="s">
        <v>22</v>
      </c>
      <c r="M9" s="390"/>
      <c r="N9" s="390"/>
      <c r="O9" s="392" t="s">
        <v>23</v>
      </c>
    </row>
    <row r="10" spans="1:17" ht="31.5" customHeight="1" thickBot="1" x14ac:dyDescent="0.3">
      <c r="A10" s="379"/>
      <c r="B10" s="380"/>
      <c r="C10" s="382"/>
      <c r="D10" s="188"/>
      <c r="E10" s="382"/>
      <c r="F10" s="385"/>
      <c r="G10" s="382"/>
      <c r="H10" s="385"/>
      <c r="I10" s="387"/>
      <c r="J10" s="387"/>
      <c r="K10" s="387"/>
      <c r="L10" s="389"/>
      <c r="M10" s="391"/>
      <c r="N10" s="391"/>
      <c r="O10" s="393"/>
    </row>
    <row r="11" spans="1:17" ht="44.25" customHeight="1" thickBot="1" x14ac:dyDescent="0.3">
      <c r="A11" s="347" t="s">
        <v>316</v>
      </c>
      <c r="B11" s="348"/>
      <c r="C11" s="189">
        <f>O15</f>
        <v>4</v>
      </c>
      <c r="D11" s="190"/>
      <c r="E11" s="349">
        <f>O17</f>
        <v>1</v>
      </c>
      <c r="F11" s="350"/>
      <c r="G11" s="349">
        <f>O19</f>
        <v>3</v>
      </c>
      <c r="H11" s="350"/>
      <c r="I11" s="19">
        <f>O21</f>
        <v>0</v>
      </c>
      <c r="J11" s="19">
        <v>5</v>
      </c>
      <c r="K11" s="19">
        <v>0</v>
      </c>
      <c r="L11" s="20">
        <v>5.2</v>
      </c>
      <c r="M11" s="21"/>
      <c r="N11" s="21"/>
      <c r="O11" s="22">
        <f>IF( SUM(C11:L11)&lt;=30,SUM(C11:L11),"EXCEDE LOS 30 PUNTOS")</f>
        <v>18.2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65" t="s">
        <v>24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25" t="s">
        <v>25</v>
      </c>
    </row>
    <row r="14" spans="1:17" ht="24" thickBot="1" x14ac:dyDescent="0.3">
      <c r="A14" s="360" t="s">
        <v>26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  <c r="N14" s="7"/>
      <c r="O14" s="24"/>
    </row>
    <row r="15" spans="1:17" ht="40.5" customHeight="1" thickBot="1" x14ac:dyDescent="0.3">
      <c r="A15" s="309" t="s">
        <v>27</v>
      </c>
      <c r="B15" s="311"/>
      <c r="C15" s="26"/>
      <c r="D15" s="354" t="s">
        <v>215</v>
      </c>
      <c r="E15" s="355"/>
      <c r="F15" s="355"/>
      <c r="G15" s="355"/>
      <c r="H15" s="355"/>
      <c r="I15" s="355"/>
      <c r="J15" s="355"/>
      <c r="K15" s="355"/>
      <c r="L15" s="355"/>
      <c r="M15" s="35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363" t="s">
        <v>28</v>
      </c>
      <c r="B17" s="364"/>
      <c r="C17" s="7"/>
      <c r="D17" s="32"/>
      <c r="E17" s="368" t="s">
        <v>216</v>
      </c>
      <c r="F17" s="369"/>
      <c r="G17" s="369"/>
      <c r="H17" s="369"/>
      <c r="I17" s="369"/>
      <c r="J17" s="369"/>
      <c r="K17" s="369"/>
      <c r="L17" s="369"/>
      <c r="M17" s="370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363" t="s">
        <v>29</v>
      </c>
      <c r="B19" s="364"/>
      <c r="C19" s="26"/>
      <c r="D19" s="183"/>
      <c r="E19" s="369" t="s">
        <v>217</v>
      </c>
      <c r="F19" s="369"/>
      <c r="G19" s="369"/>
      <c r="H19" s="369"/>
      <c r="I19" s="369"/>
      <c r="J19" s="369"/>
      <c r="K19" s="369"/>
      <c r="L19" s="369"/>
      <c r="M19" s="370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363" t="s">
        <v>30</v>
      </c>
      <c r="B21" s="364"/>
      <c r="C21" s="26"/>
      <c r="D21" s="371"/>
      <c r="E21" s="372"/>
      <c r="F21" s="372"/>
      <c r="G21" s="372"/>
      <c r="H21" s="372"/>
      <c r="I21" s="372"/>
      <c r="J21" s="372"/>
      <c r="K21" s="372"/>
      <c r="L21" s="372"/>
      <c r="M21" s="373"/>
      <c r="N21" s="27"/>
      <c r="O21" s="28">
        <v>0</v>
      </c>
    </row>
    <row r="22" spans="1:18" ht="16.5" thickBot="1" x14ac:dyDescent="0.3">
      <c r="A22" s="34"/>
      <c r="B22" s="35"/>
      <c r="C22" s="18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82"/>
      <c r="O22" s="38"/>
    </row>
    <row r="23" spans="1:18" ht="19.5" thickTop="1" thickBot="1" x14ac:dyDescent="0.3">
      <c r="A23" s="357" t="s">
        <v>31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9"/>
      <c r="N23" s="7"/>
      <c r="O23" s="138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360" t="s">
        <v>32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N25" s="7"/>
      <c r="O25" s="38"/>
    </row>
    <row r="26" spans="1:18" ht="105" customHeight="1" thickBot="1" x14ac:dyDescent="0.3">
      <c r="A26" s="309" t="s">
        <v>33</v>
      </c>
      <c r="B26" s="311"/>
      <c r="C26" s="26"/>
      <c r="D26" s="354" t="s">
        <v>317</v>
      </c>
      <c r="E26" s="355"/>
      <c r="F26" s="355"/>
      <c r="G26" s="355"/>
      <c r="H26" s="355"/>
      <c r="I26" s="355"/>
      <c r="J26" s="355"/>
      <c r="K26" s="355"/>
      <c r="L26" s="355"/>
      <c r="M26" s="356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8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82"/>
      <c r="O27" s="38"/>
    </row>
    <row r="28" spans="1:18" ht="19.5" thickTop="1" thickBot="1" x14ac:dyDescent="0.3">
      <c r="A28" s="357" t="s">
        <v>34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N28" s="182"/>
      <c r="O28" s="138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360" t="s">
        <v>35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2"/>
      <c r="N30" s="43"/>
      <c r="O30" s="38"/>
    </row>
    <row r="31" spans="1:18" ht="152.25" customHeight="1" thickBot="1" x14ac:dyDescent="0.3">
      <c r="A31" s="309" t="s">
        <v>36</v>
      </c>
      <c r="B31" s="311"/>
      <c r="C31" s="26"/>
      <c r="D31" s="354"/>
      <c r="E31" s="355"/>
      <c r="F31" s="355"/>
      <c r="G31" s="355"/>
      <c r="H31" s="355"/>
      <c r="I31" s="355"/>
      <c r="J31" s="355"/>
      <c r="K31" s="355"/>
      <c r="L31" s="355"/>
      <c r="M31" s="356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357" t="s">
        <v>37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  <c r="N33" s="182"/>
      <c r="O33" s="138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360" t="s">
        <v>38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2"/>
      <c r="N35" s="7"/>
      <c r="O35" s="38"/>
    </row>
    <row r="36" spans="1:15" ht="195.75" customHeight="1" thickBot="1" x14ac:dyDescent="0.3">
      <c r="A36" s="363" t="s">
        <v>39</v>
      </c>
      <c r="B36" s="364"/>
      <c r="C36" s="26"/>
      <c r="D36" s="354" t="s">
        <v>335</v>
      </c>
      <c r="E36" s="355"/>
      <c r="F36" s="355"/>
      <c r="G36" s="355"/>
      <c r="H36" s="355"/>
      <c r="I36" s="355"/>
      <c r="J36" s="355"/>
      <c r="K36" s="355"/>
      <c r="L36" s="355"/>
      <c r="M36" s="356"/>
      <c r="N36" s="27"/>
      <c r="O36" s="28">
        <v>5.2</v>
      </c>
    </row>
    <row r="37" spans="1:15" ht="144.75" customHeight="1" thickBot="1" x14ac:dyDescent="0.3">
      <c r="A37" s="34"/>
      <c r="B37" s="35"/>
      <c r="C37" s="18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82"/>
      <c r="O37" s="38"/>
    </row>
    <row r="38" spans="1:15" ht="144.75" customHeight="1" thickTop="1" thickBot="1" x14ac:dyDescent="0.3">
      <c r="A38" s="357" t="s">
        <v>40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182"/>
      <c r="O38" s="138">
        <f>IF(O36&lt;=10,O36,"EXCEDE LOS 10 PUNTOS PERMITIDOS")</f>
        <v>5.2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351" t="s">
        <v>23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3"/>
      <c r="N41" s="46"/>
      <c r="O41" s="47">
        <f>IF((O23+O28+O33+O38)&lt;=30,(O23+O28+O33+O38),"ERROR EXCEDE LOS 30 PUNTOS")</f>
        <v>18.2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74" t="s">
        <v>42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6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332" t="s">
        <v>43</v>
      </c>
      <c r="B58" s="333"/>
      <c r="C58" s="333"/>
      <c r="D58" s="333"/>
      <c r="E58" s="333"/>
      <c r="F58" s="335"/>
      <c r="G58" s="335"/>
      <c r="H58" s="336"/>
      <c r="I58" s="51" t="s">
        <v>44</v>
      </c>
      <c r="J58" s="52" t="s">
        <v>45</v>
      </c>
      <c r="K58" s="185" t="s">
        <v>46</v>
      </c>
      <c r="L58" s="54" t="s">
        <v>47</v>
      </c>
      <c r="M58" s="186"/>
      <c r="N58" s="7"/>
      <c r="O58" s="55" t="s">
        <v>48</v>
      </c>
    </row>
    <row r="59" spans="1:15" ht="48.75" customHeight="1" thickTop="1" thickBot="1" x14ac:dyDescent="0.3">
      <c r="A59" s="56">
        <v>1</v>
      </c>
      <c r="B59" s="337" t="s">
        <v>49</v>
      </c>
      <c r="C59" s="337"/>
      <c r="D59" s="337"/>
      <c r="E59" s="337"/>
      <c r="F59" s="304"/>
      <c r="G59" s="304"/>
      <c r="H59" s="304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48.75" customHeight="1" thickTop="1" thickBot="1" x14ac:dyDescent="0.3">
      <c r="A60" s="61">
        <v>2</v>
      </c>
      <c r="B60" s="305" t="s">
        <v>51</v>
      </c>
      <c r="C60" s="338"/>
      <c r="D60" s="338"/>
      <c r="E60" s="338"/>
      <c r="F60" s="306"/>
      <c r="G60" s="306"/>
      <c r="H60" s="306"/>
      <c r="I60" s="62" t="s">
        <v>50</v>
      </c>
      <c r="J60" s="63">
        <v>1</v>
      </c>
      <c r="K60" s="63">
        <v>1</v>
      </c>
      <c r="L60" s="64">
        <v>0</v>
      </c>
      <c r="M60" s="43"/>
      <c r="N60" s="43"/>
      <c r="O60" s="60">
        <f t="shared" ref="O60:O65" si="0">J60+K60+L60</f>
        <v>2</v>
      </c>
    </row>
    <row r="61" spans="1:15" ht="48.75" customHeight="1" thickTop="1" thickBot="1" x14ac:dyDescent="0.3">
      <c r="A61" s="61">
        <v>3</v>
      </c>
      <c r="B61" s="338" t="s">
        <v>52</v>
      </c>
      <c r="C61" s="338"/>
      <c r="D61" s="338"/>
      <c r="E61" s="338"/>
      <c r="F61" s="306"/>
      <c r="G61" s="306"/>
      <c r="H61" s="306"/>
      <c r="I61" s="62" t="s">
        <v>53</v>
      </c>
      <c r="J61" s="63">
        <v>1</v>
      </c>
      <c r="K61" s="63">
        <v>3</v>
      </c>
      <c r="L61" s="64">
        <v>1</v>
      </c>
      <c r="M61" s="43"/>
      <c r="N61" s="43"/>
      <c r="O61" s="60">
        <f t="shared" si="0"/>
        <v>5</v>
      </c>
    </row>
    <row r="62" spans="1:15" ht="48.75" customHeight="1" thickTop="1" thickBot="1" x14ac:dyDescent="0.3">
      <c r="A62" s="61">
        <v>4</v>
      </c>
      <c r="B62" s="338" t="s">
        <v>54</v>
      </c>
      <c r="C62" s="338"/>
      <c r="D62" s="338"/>
      <c r="E62" s="338"/>
      <c r="F62" s="306"/>
      <c r="G62" s="306"/>
      <c r="H62" s="306"/>
      <c r="I62" s="62" t="s">
        <v>53</v>
      </c>
      <c r="J62" s="63">
        <v>1</v>
      </c>
      <c r="K62" s="63">
        <v>3</v>
      </c>
      <c r="L62" s="64">
        <v>2</v>
      </c>
      <c r="M62" s="43"/>
      <c r="N62" s="43"/>
      <c r="O62" s="60">
        <f t="shared" si="0"/>
        <v>6</v>
      </c>
    </row>
    <row r="63" spans="1:15" ht="48.75" customHeight="1" thickTop="1" thickBot="1" x14ac:dyDescent="0.3">
      <c r="A63" s="61">
        <v>5</v>
      </c>
      <c r="B63" s="338" t="s">
        <v>55</v>
      </c>
      <c r="C63" s="338"/>
      <c r="D63" s="338"/>
      <c r="E63" s="338"/>
      <c r="F63" s="306"/>
      <c r="G63" s="306"/>
      <c r="H63" s="306"/>
      <c r="I63" s="62" t="s">
        <v>53</v>
      </c>
      <c r="J63" s="63">
        <v>2</v>
      </c>
      <c r="K63" s="63">
        <v>4</v>
      </c>
      <c r="L63" s="64">
        <v>1</v>
      </c>
      <c r="M63" s="43"/>
      <c r="N63" s="43"/>
      <c r="O63" s="60">
        <f t="shared" si="0"/>
        <v>7</v>
      </c>
    </row>
    <row r="64" spans="1:15" ht="48.75" customHeight="1" thickTop="1" thickBot="1" x14ac:dyDescent="0.3">
      <c r="A64" s="61">
        <v>6</v>
      </c>
      <c r="B64" s="338" t="s">
        <v>56</v>
      </c>
      <c r="C64" s="338"/>
      <c r="D64" s="338"/>
      <c r="E64" s="338"/>
      <c r="F64" s="306"/>
      <c r="G64" s="306"/>
      <c r="H64" s="306"/>
      <c r="I64" s="62" t="s">
        <v>57</v>
      </c>
      <c r="J64" s="63">
        <v>0</v>
      </c>
      <c r="K64" s="63">
        <v>2</v>
      </c>
      <c r="L64" s="64">
        <v>0</v>
      </c>
      <c r="M64" s="43"/>
      <c r="N64" s="43"/>
      <c r="O64" s="60">
        <f t="shared" si="0"/>
        <v>2</v>
      </c>
    </row>
    <row r="65" spans="1:15" ht="48.75" customHeight="1" thickTop="1" thickBot="1" x14ac:dyDescent="0.3">
      <c r="A65" s="65">
        <v>7</v>
      </c>
      <c r="B65" s="339" t="s">
        <v>58</v>
      </c>
      <c r="C65" s="339"/>
      <c r="D65" s="339"/>
      <c r="E65" s="339"/>
      <c r="F65" s="308"/>
      <c r="G65" s="308"/>
      <c r="H65" s="308"/>
      <c r="I65" s="66" t="s">
        <v>57</v>
      </c>
      <c r="J65" s="67">
        <v>0</v>
      </c>
      <c r="K65" s="67">
        <v>2</v>
      </c>
      <c r="L65" s="68">
        <v>0</v>
      </c>
      <c r="M65" s="43"/>
      <c r="N65" s="43"/>
      <c r="O65" s="60">
        <f t="shared" si="0"/>
        <v>2</v>
      </c>
    </row>
    <row r="66" spans="1:15" ht="16.5" thickBot="1" x14ac:dyDescent="0.3">
      <c r="A66" s="340" t="s">
        <v>59</v>
      </c>
      <c r="B66" s="341"/>
      <c r="C66" s="341"/>
      <c r="D66" s="341"/>
      <c r="E66" s="341"/>
      <c r="F66" s="341"/>
      <c r="G66" s="341"/>
      <c r="H66" s="341"/>
      <c r="I66" s="342"/>
      <c r="J66" s="69">
        <f>SUM(J59:J65)</f>
        <v>5</v>
      </c>
      <c r="K66" s="70">
        <f>SUM(K59:K65)</f>
        <v>15</v>
      </c>
      <c r="L66" s="71">
        <f>SUM(L59:L65)</f>
        <v>4</v>
      </c>
      <c r="M66" s="72"/>
      <c r="N66" s="43"/>
      <c r="O66" s="73">
        <f>SUM(O59:O65)</f>
        <v>24</v>
      </c>
    </row>
    <row r="67" spans="1:15" ht="19.5" thickTop="1" thickBot="1" x14ac:dyDescent="0.3">
      <c r="A67" s="343" t="s">
        <v>60</v>
      </c>
      <c r="B67" s="344"/>
      <c r="C67" s="344"/>
      <c r="D67" s="344"/>
      <c r="E67" s="344"/>
      <c r="F67" s="344"/>
      <c r="G67" s="344"/>
      <c r="H67" s="344"/>
      <c r="I67" s="344"/>
      <c r="J67" s="345"/>
      <c r="K67" s="345"/>
      <c r="L67" s="346"/>
      <c r="M67" s="7"/>
      <c r="N67" s="74"/>
      <c r="O67" s="75">
        <f>O66/3</f>
        <v>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332" t="s">
        <v>61</v>
      </c>
      <c r="B69" s="333"/>
      <c r="C69" s="333"/>
      <c r="D69" s="333"/>
      <c r="E69" s="333"/>
      <c r="F69" s="333"/>
      <c r="G69" s="333"/>
      <c r="H69" s="334"/>
      <c r="I69" s="76" t="s">
        <v>44</v>
      </c>
      <c r="J69" s="52" t="s">
        <v>45</v>
      </c>
      <c r="K69" s="185" t="s">
        <v>46</v>
      </c>
      <c r="L69" s="54" t="s">
        <v>47</v>
      </c>
      <c r="M69" s="186"/>
      <c r="N69" s="7"/>
      <c r="O69" s="55" t="s">
        <v>48</v>
      </c>
    </row>
    <row r="70" spans="1:15" ht="26.25" customHeight="1" thickTop="1" thickBot="1" x14ac:dyDescent="0.3">
      <c r="A70" s="56">
        <v>1</v>
      </c>
      <c r="B70" s="303" t="s">
        <v>62</v>
      </c>
      <c r="C70" s="303"/>
      <c r="D70" s="303"/>
      <c r="E70" s="303"/>
      <c r="F70" s="304"/>
      <c r="G70" s="304"/>
      <c r="H70" s="304"/>
      <c r="I70" s="77" t="s">
        <v>63</v>
      </c>
      <c r="J70" s="78">
        <v>2</v>
      </c>
      <c r="K70" s="78">
        <v>5</v>
      </c>
      <c r="L70" s="79">
        <v>0</v>
      </c>
      <c r="M70" s="80"/>
      <c r="N70" s="43"/>
      <c r="O70" s="60">
        <f>J70+K70+L70</f>
        <v>7</v>
      </c>
    </row>
    <row r="71" spans="1:15" ht="26.25" customHeight="1" thickTop="1" thickBot="1" x14ac:dyDescent="0.3">
      <c r="A71" s="61">
        <v>2</v>
      </c>
      <c r="B71" s="305" t="s">
        <v>64</v>
      </c>
      <c r="C71" s="305"/>
      <c r="D71" s="305"/>
      <c r="E71" s="305"/>
      <c r="F71" s="306"/>
      <c r="G71" s="306"/>
      <c r="H71" s="306"/>
      <c r="I71" s="81" t="s">
        <v>63</v>
      </c>
      <c r="J71" s="82">
        <v>2</v>
      </c>
      <c r="K71" s="82">
        <v>3</v>
      </c>
      <c r="L71" s="83">
        <v>0</v>
      </c>
      <c r="M71" s="80"/>
      <c r="N71" s="43"/>
      <c r="O71" s="60">
        <f>J71+K71+L71</f>
        <v>5</v>
      </c>
    </row>
    <row r="72" spans="1:15" ht="26.25" customHeight="1" thickTop="1" thickBot="1" x14ac:dyDescent="0.3">
      <c r="A72" s="65">
        <v>3</v>
      </c>
      <c r="B72" s="307" t="s">
        <v>65</v>
      </c>
      <c r="C72" s="307"/>
      <c r="D72" s="307"/>
      <c r="E72" s="307"/>
      <c r="F72" s="308"/>
      <c r="G72" s="308"/>
      <c r="H72" s="308"/>
      <c r="I72" s="84" t="s">
        <v>63</v>
      </c>
      <c r="J72" s="85">
        <v>1</v>
      </c>
      <c r="K72" s="85">
        <v>2</v>
      </c>
      <c r="L72" s="86">
        <v>0</v>
      </c>
      <c r="M72" s="80"/>
      <c r="N72" s="43"/>
      <c r="O72" s="60">
        <f>J72+K72+L72</f>
        <v>3</v>
      </c>
    </row>
    <row r="73" spans="1:15" ht="16.5" thickTop="1" thickBot="1" x14ac:dyDescent="0.3">
      <c r="A73" s="42"/>
      <c r="B73" s="309" t="s">
        <v>66</v>
      </c>
      <c r="C73" s="310"/>
      <c r="D73" s="310"/>
      <c r="E73" s="310"/>
      <c r="F73" s="310"/>
      <c r="G73" s="310"/>
      <c r="H73" s="310"/>
      <c r="I73" s="311"/>
      <c r="J73" s="87">
        <f>SUM(J70:J72)</f>
        <v>5</v>
      </c>
      <c r="K73" s="87">
        <f>SUM(K70:K72)</f>
        <v>10</v>
      </c>
      <c r="L73" s="88">
        <f>SUM(L70:L72)</f>
        <v>0</v>
      </c>
      <c r="M73" s="80"/>
      <c r="N73" s="43"/>
      <c r="O73" s="89">
        <f>SUM(O70:O72)</f>
        <v>15</v>
      </c>
    </row>
    <row r="74" spans="1:15" ht="19.5" thickTop="1" thickBot="1" x14ac:dyDescent="0.3">
      <c r="A74" s="312" t="s">
        <v>67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4"/>
      <c r="M74" s="80"/>
      <c r="N74" s="43"/>
      <c r="O74" s="75">
        <f>O73/3</f>
        <v>5</v>
      </c>
    </row>
    <row r="75" spans="1:15" ht="19.5" thickTop="1" thickBot="1" x14ac:dyDescent="0.3">
      <c r="A75" s="315"/>
      <c r="B75" s="316"/>
      <c r="C75" s="316"/>
      <c r="D75" s="316"/>
      <c r="E75" s="316"/>
      <c r="F75" s="316"/>
      <c r="G75" s="316"/>
      <c r="H75" s="316"/>
      <c r="I75" s="316"/>
      <c r="J75" s="316"/>
      <c r="K75" s="317"/>
      <c r="L75" s="317"/>
      <c r="M75" s="80"/>
      <c r="N75" s="43"/>
      <c r="O75" s="187"/>
    </row>
    <row r="76" spans="1:15" ht="26.25" thickBot="1" x14ac:dyDescent="0.3">
      <c r="A76" s="318" t="s">
        <v>68</v>
      </c>
      <c r="B76" s="319"/>
      <c r="C76" s="319"/>
      <c r="D76" s="319"/>
      <c r="E76" s="319"/>
      <c r="F76" s="319"/>
      <c r="G76" s="319"/>
      <c r="H76" s="320"/>
      <c r="I76" s="91" t="s">
        <v>44</v>
      </c>
      <c r="J76" s="55" t="s">
        <v>45</v>
      </c>
      <c r="K76" s="186"/>
      <c r="L76" s="186"/>
      <c r="M76" s="80"/>
      <c r="N76" s="43"/>
      <c r="O76" s="92" t="s">
        <v>48</v>
      </c>
    </row>
    <row r="77" spans="1:15" ht="36" customHeight="1" thickBot="1" x14ac:dyDescent="0.3">
      <c r="A77" s="93">
        <v>1</v>
      </c>
      <c r="B77" s="321" t="s">
        <v>69</v>
      </c>
      <c r="C77" s="321"/>
      <c r="D77" s="321"/>
      <c r="E77" s="321"/>
      <c r="F77" s="322"/>
      <c r="G77" s="323"/>
      <c r="H77" s="324"/>
      <c r="I77" s="94" t="s">
        <v>63</v>
      </c>
      <c r="J77" s="88">
        <v>2</v>
      </c>
      <c r="K77" s="80"/>
      <c r="L77" s="80"/>
      <c r="M77" s="80"/>
      <c r="N77" s="43"/>
      <c r="O77" s="95">
        <f>J77</f>
        <v>2</v>
      </c>
    </row>
    <row r="78" spans="1:15" ht="36" customHeight="1" thickBot="1" x14ac:dyDescent="0.3">
      <c r="A78" s="61">
        <v>2</v>
      </c>
      <c r="B78" s="305" t="s">
        <v>70</v>
      </c>
      <c r="C78" s="305"/>
      <c r="D78" s="305"/>
      <c r="E78" s="305"/>
      <c r="F78" s="306"/>
      <c r="G78" s="325"/>
      <c r="H78" s="326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36" customHeight="1" thickBot="1" x14ac:dyDescent="0.3">
      <c r="A79" s="65">
        <v>3</v>
      </c>
      <c r="B79" s="307" t="s">
        <v>71</v>
      </c>
      <c r="C79" s="307"/>
      <c r="D79" s="307"/>
      <c r="E79" s="307"/>
      <c r="F79" s="308"/>
      <c r="G79" s="327"/>
      <c r="H79" s="328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29" t="s">
        <v>72</v>
      </c>
      <c r="B80" s="330"/>
      <c r="C80" s="330"/>
      <c r="D80" s="330"/>
      <c r="E80" s="330"/>
      <c r="F80" s="330"/>
      <c r="G80" s="330"/>
      <c r="H80" s="330"/>
      <c r="I80" s="331"/>
      <c r="J80" s="25">
        <f>SUM(J77:J79)</f>
        <v>6</v>
      </c>
      <c r="K80" s="72"/>
      <c r="L80" s="72"/>
      <c r="M80" s="72"/>
      <c r="N80" s="43"/>
      <c r="O80" s="38"/>
    </row>
    <row r="81" spans="1:15" ht="19.5" thickTop="1" thickBot="1" x14ac:dyDescent="0.3">
      <c r="A81" s="300" t="s">
        <v>73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2"/>
      <c r="M81" s="72"/>
      <c r="N81" s="43"/>
      <c r="O81" s="75">
        <f>SUM(O77:O79)</f>
        <v>6</v>
      </c>
    </row>
    <row r="82" spans="1:15" x14ac:dyDescent="0.25">
      <c r="A82" s="44"/>
      <c r="B82" s="7"/>
      <c r="C82" s="7"/>
      <c r="D82" s="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3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74" t="s">
        <v>74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6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277" t="s">
        <v>75</v>
      </c>
      <c r="B86" s="278"/>
      <c r="C86" s="278"/>
      <c r="D86" s="278"/>
      <c r="E86" s="278"/>
      <c r="F86" s="279"/>
      <c r="G86" s="279"/>
      <c r="H86" s="280"/>
      <c r="I86" s="91" t="s">
        <v>44</v>
      </c>
      <c r="J86" s="186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281" t="s">
        <v>76</v>
      </c>
      <c r="C87" s="282"/>
      <c r="D87" s="282"/>
      <c r="E87" s="282"/>
      <c r="F87" s="283"/>
      <c r="G87" s="283"/>
      <c r="H87" s="28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285" t="s">
        <v>78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288" t="s">
        <v>79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291" t="s">
        <v>23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3"/>
      <c r="L93" s="109"/>
      <c r="M93" s="109"/>
      <c r="N93" s="110"/>
      <c r="O93" s="111">
        <f>O41</f>
        <v>18.2</v>
      </c>
    </row>
    <row r="94" spans="1:15" ht="18" x14ac:dyDescent="0.25">
      <c r="A94" s="294" t="s">
        <v>80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6"/>
      <c r="L94" s="109"/>
      <c r="M94" s="109"/>
      <c r="N94" s="110"/>
      <c r="O94" s="112">
        <f>O67</f>
        <v>8</v>
      </c>
    </row>
    <row r="95" spans="1:15" ht="18" x14ac:dyDescent="0.25">
      <c r="A95" s="294" t="s">
        <v>81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6"/>
      <c r="L95" s="109"/>
      <c r="M95" s="109"/>
      <c r="N95" s="110"/>
      <c r="O95" s="113">
        <f>O74</f>
        <v>5</v>
      </c>
    </row>
    <row r="96" spans="1:15" ht="18" x14ac:dyDescent="0.25">
      <c r="A96" s="294" t="s">
        <v>82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6"/>
      <c r="L96" s="109"/>
      <c r="M96" s="109"/>
      <c r="N96" s="110"/>
      <c r="O96" s="114">
        <f>O81</f>
        <v>6</v>
      </c>
    </row>
    <row r="97" spans="1:15" ht="18.75" thickBot="1" x14ac:dyDescent="0.3">
      <c r="A97" s="297" t="s">
        <v>83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9"/>
      <c r="L97" s="109"/>
      <c r="M97" s="109"/>
      <c r="N97" s="110"/>
      <c r="O97" s="114">
        <f>O87</f>
        <v>0</v>
      </c>
    </row>
    <row r="98" spans="1:15" ht="24.75" thickTop="1" thickBot="1" x14ac:dyDescent="0.3">
      <c r="A98" s="269" t="s">
        <v>84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1"/>
      <c r="L98" s="115"/>
      <c r="M98" s="116"/>
      <c r="N98" s="117"/>
      <c r="O98" s="118">
        <f>SUM(O93:O97)</f>
        <v>37.200000000000003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RESULTADOS</vt:lpstr>
      <vt:lpstr>CUBILLOS CALDERON CARLOS HERNAN</vt:lpstr>
      <vt:lpstr>PINZON JOSE VICTOR </vt:lpstr>
      <vt:lpstr>RODRIGUEZ  CUERVO GLADYS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2015-06-06T02:37:16Z</dcterms:modified>
</cp:coreProperties>
</file>