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7. CIENCIAS\"/>
    </mc:Choice>
  </mc:AlternateContent>
  <workbookProtection workbookPassword="E53A" lockStructure="1"/>
  <bookViews>
    <workbookView xWindow="0" yWindow="0" windowWidth="28800" windowHeight="11835" tabRatio="968" firstSheet="1" activeTab="1"/>
  </bookViews>
  <sheets>
    <sheet name="C-P-07-2" sheetId="1" state="hidden" r:id="rId1"/>
    <sheet name="RESULTADOS" sheetId="33" r:id="rId2"/>
    <sheet name="GIOVANY GUEVARA" sheetId="16" r:id="rId3"/>
    <sheet name="JORGE E GARCIA" sheetId="12" r:id="rId4"/>
    <sheet name="JOSE W BELTRAN" sheetId="2" r:id="rId5"/>
    <sheet name="MARCO RADA" sheetId="32" r:id="rId6"/>
    <sheet name="LILIANA HENAO" sheetId="23" r:id="rId7"/>
    <sheet name="LUIS JOSE GARCIA" sheetId="13" r:id="rId8"/>
    <sheet name="ADRIANA FORERO" sheetId="10" r:id="rId9"/>
  </sheets>
  <definedNames>
    <definedName name="_xlnm._FilterDatabase" localSheetId="0" hidden="1">'C-P-07-2'!$B$3:$WWA$5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3" l="1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F6" i="33" l="1"/>
  <c r="G6" i="33"/>
  <c r="H6" i="33"/>
  <c r="I6" i="33"/>
  <c r="J6" i="33"/>
  <c r="F7" i="33"/>
  <c r="G7" i="33"/>
  <c r="H7" i="33"/>
  <c r="I7" i="33"/>
  <c r="J7" i="33"/>
  <c r="F8" i="33"/>
  <c r="G8" i="33"/>
  <c r="H8" i="33"/>
  <c r="I8" i="33"/>
  <c r="J8" i="33"/>
  <c r="F9" i="33"/>
  <c r="G9" i="33"/>
  <c r="H9" i="33"/>
  <c r="I9" i="33"/>
  <c r="J9" i="33"/>
  <c r="F10" i="33"/>
  <c r="G10" i="33"/>
  <c r="H10" i="33"/>
  <c r="I10" i="33"/>
  <c r="J10" i="33"/>
  <c r="F11" i="33"/>
  <c r="G11" i="33"/>
  <c r="H11" i="33"/>
  <c r="I11" i="33"/>
  <c r="J11" i="33"/>
  <c r="F12" i="33"/>
  <c r="G12" i="33"/>
  <c r="H12" i="33"/>
  <c r="I12" i="33"/>
  <c r="J12" i="33"/>
  <c r="K12" i="33" l="1"/>
  <c r="K9" i="33"/>
  <c r="K11" i="33"/>
  <c r="K10" i="33"/>
  <c r="K8" i="33"/>
  <c r="K7" i="33" l="1"/>
  <c r="K6" i="33"/>
  <c r="O26" i="23" l="1"/>
  <c r="O36" i="32" l="1"/>
  <c r="O97" i="32"/>
  <c r="O89" i="32"/>
  <c r="J80" i="32"/>
  <c r="O79" i="32"/>
  <c r="O78" i="32"/>
  <c r="O77" i="32"/>
  <c r="L73" i="32"/>
  <c r="K73" i="32"/>
  <c r="J73" i="32"/>
  <c r="O72" i="32"/>
  <c r="O71" i="32"/>
  <c r="O70" i="32"/>
  <c r="L66" i="32"/>
  <c r="K66" i="32"/>
  <c r="J66" i="32"/>
  <c r="O65" i="32"/>
  <c r="O64" i="32"/>
  <c r="O63" i="32"/>
  <c r="O62" i="32"/>
  <c r="O61" i="32"/>
  <c r="O60" i="32"/>
  <c r="O59" i="32"/>
  <c r="O38" i="32"/>
  <c r="L11" i="32" s="1"/>
  <c r="O33" i="32"/>
  <c r="K11" i="32" s="1"/>
  <c r="O28" i="32"/>
  <c r="O23" i="32"/>
  <c r="J11" i="32"/>
  <c r="I11" i="32"/>
  <c r="G11" i="32"/>
  <c r="E11" i="32"/>
  <c r="C11" i="32"/>
  <c r="E6" i="32"/>
  <c r="E5" i="32"/>
  <c r="E4" i="32"/>
  <c r="Q2" i="32"/>
  <c r="O81" i="32" l="1"/>
  <c r="O96" i="32" s="1"/>
  <c r="O73" i="32"/>
  <c r="O74" i="32" s="1"/>
  <c r="O95" i="32" s="1"/>
  <c r="O66" i="32"/>
  <c r="O67" i="32" s="1"/>
  <c r="O94" i="32" s="1"/>
  <c r="O41" i="32"/>
  <c r="O93" i="32" s="1"/>
  <c r="O11" i="32"/>
  <c r="O98" i="32" l="1"/>
  <c r="O97" i="23" l="1"/>
  <c r="O89" i="23"/>
  <c r="J80" i="23"/>
  <c r="O79" i="23"/>
  <c r="O78" i="23"/>
  <c r="O77" i="23"/>
  <c r="L73" i="23"/>
  <c r="K73" i="23"/>
  <c r="J73" i="23"/>
  <c r="O72" i="23"/>
  <c r="O71" i="23"/>
  <c r="O70" i="23"/>
  <c r="L66" i="23"/>
  <c r="K66" i="23"/>
  <c r="J66" i="23"/>
  <c r="O65" i="23"/>
  <c r="O64" i="23"/>
  <c r="O63" i="23"/>
  <c r="O62" i="23"/>
  <c r="O61" i="23"/>
  <c r="O60" i="23"/>
  <c r="O59" i="23"/>
  <c r="O38" i="23"/>
  <c r="L11" i="23" s="1"/>
  <c r="O33" i="23"/>
  <c r="O28" i="23"/>
  <c r="J11" i="23" s="1"/>
  <c r="O23" i="23"/>
  <c r="K11" i="23"/>
  <c r="I11" i="23"/>
  <c r="G11" i="23"/>
  <c r="E11" i="23"/>
  <c r="C11" i="23"/>
  <c r="E6" i="23"/>
  <c r="E5" i="23"/>
  <c r="E4" i="23"/>
  <c r="Q2" i="23"/>
  <c r="O81" i="23" l="1"/>
  <c r="O96" i="23" s="1"/>
  <c r="O73" i="23"/>
  <c r="O74" i="23" s="1"/>
  <c r="O95" i="23" s="1"/>
  <c r="O66" i="23"/>
  <c r="O67" i="23" s="1"/>
  <c r="O94" i="23" s="1"/>
  <c r="O11" i="23"/>
  <c r="O41" i="23"/>
  <c r="O93" i="23" s="1"/>
  <c r="O98" i="23" l="1"/>
  <c r="O28" i="16"/>
  <c r="J11" i="16" s="1"/>
  <c r="O97" i="16"/>
  <c r="O89" i="16"/>
  <c r="J80" i="16"/>
  <c r="O79" i="16"/>
  <c r="O78" i="16"/>
  <c r="O77" i="16"/>
  <c r="L73" i="16"/>
  <c r="K73" i="16"/>
  <c r="J73" i="16"/>
  <c r="O72" i="16"/>
  <c r="O71" i="16"/>
  <c r="O70" i="16"/>
  <c r="L66" i="16"/>
  <c r="K66" i="16"/>
  <c r="J66" i="16"/>
  <c r="O65" i="16"/>
  <c r="O64" i="16"/>
  <c r="O63" i="16"/>
  <c r="O62" i="16"/>
  <c r="O61" i="16"/>
  <c r="O60" i="16"/>
  <c r="O59" i="16"/>
  <c r="O38" i="16"/>
  <c r="O33" i="16"/>
  <c r="K11" i="16" s="1"/>
  <c r="O23" i="16"/>
  <c r="L11" i="16"/>
  <c r="I11" i="16"/>
  <c r="G11" i="16"/>
  <c r="E11" i="16"/>
  <c r="C11" i="16"/>
  <c r="E6" i="16"/>
  <c r="E5" i="16"/>
  <c r="E4" i="16"/>
  <c r="Q2" i="16"/>
  <c r="O36" i="13"/>
  <c r="O97" i="13"/>
  <c r="O89" i="13"/>
  <c r="J80" i="13"/>
  <c r="O79" i="13"/>
  <c r="O78" i="13"/>
  <c r="O77" i="13"/>
  <c r="O81" i="13" s="1"/>
  <c r="O96" i="13" s="1"/>
  <c r="L73" i="13"/>
  <c r="K73" i="13"/>
  <c r="J73" i="13"/>
  <c r="O72" i="13"/>
  <c r="O71" i="13"/>
  <c r="O70" i="13"/>
  <c r="L66" i="13"/>
  <c r="K66" i="13"/>
  <c r="J66" i="13"/>
  <c r="O65" i="13"/>
  <c r="O64" i="13"/>
  <c r="O63" i="13"/>
  <c r="O62" i="13"/>
  <c r="O61" i="13"/>
  <c r="O60" i="13"/>
  <c r="O59" i="13"/>
  <c r="O38" i="13"/>
  <c r="O33" i="13"/>
  <c r="K11" i="13" s="1"/>
  <c r="O28" i="13"/>
  <c r="O23" i="13"/>
  <c r="L11" i="13"/>
  <c r="J11" i="13"/>
  <c r="I11" i="13"/>
  <c r="G11" i="13"/>
  <c r="E11" i="13"/>
  <c r="C11" i="13"/>
  <c r="O11" i="13" s="1"/>
  <c r="Q2" i="13"/>
  <c r="O36" i="12"/>
  <c r="O38" i="12" s="1"/>
  <c r="L11" i="12" s="1"/>
  <c r="O97" i="12"/>
  <c r="O89" i="12"/>
  <c r="J80" i="12"/>
  <c r="O79" i="12"/>
  <c r="O78" i="12"/>
  <c r="O77" i="12"/>
  <c r="L73" i="12"/>
  <c r="K73" i="12"/>
  <c r="J73" i="12"/>
  <c r="O72" i="12"/>
  <c r="O71" i="12"/>
  <c r="O70" i="12"/>
  <c r="L66" i="12"/>
  <c r="K66" i="12"/>
  <c r="J66" i="12"/>
  <c r="O65" i="12"/>
  <c r="O64" i="12"/>
  <c r="O63" i="12"/>
  <c r="O62" i="12"/>
  <c r="O61" i="12"/>
  <c r="O60" i="12"/>
  <c r="O59" i="12"/>
  <c r="O33" i="12"/>
  <c r="K11" i="12" s="1"/>
  <c r="O28" i="12"/>
  <c r="O23" i="12"/>
  <c r="J11" i="12"/>
  <c r="I11" i="12"/>
  <c r="G11" i="12"/>
  <c r="E11" i="12"/>
  <c r="C11" i="12"/>
  <c r="Q2" i="12"/>
  <c r="O26" i="10"/>
  <c r="O97" i="10"/>
  <c r="O89" i="10"/>
  <c r="J80" i="10"/>
  <c r="O79" i="10"/>
  <c r="O78" i="10"/>
  <c r="O77" i="10"/>
  <c r="O81" i="10" s="1"/>
  <c r="O96" i="10" s="1"/>
  <c r="L73" i="10"/>
  <c r="K73" i="10"/>
  <c r="J73" i="10"/>
  <c r="O72" i="10"/>
  <c r="O71" i="10"/>
  <c r="O70" i="10"/>
  <c r="L66" i="10"/>
  <c r="K66" i="10"/>
  <c r="J66" i="10"/>
  <c r="O65" i="10"/>
  <c r="O64" i="10"/>
  <c r="O63" i="10"/>
  <c r="O62" i="10"/>
  <c r="O61" i="10"/>
  <c r="O60" i="10"/>
  <c r="O59" i="10"/>
  <c r="O38" i="10"/>
  <c r="O33" i="10"/>
  <c r="O28" i="10"/>
  <c r="O23" i="10"/>
  <c r="L11" i="10"/>
  <c r="K11" i="10"/>
  <c r="J11" i="10"/>
  <c r="I11" i="10"/>
  <c r="G11" i="10"/>
  <c r="E11" i="10"/>
  <c r="C11" i="10"/>
  <c r="E6" i="10"/>
  <c r="E5" i="10"/>
  <c r="E4" i="10"/>
  <c r="Q2" i="10"/>
  <c r="O11" i="2"/>
  <c r="O73" i="12" l="1"/>
  <c r="O74" i="12" s="1"/>
  <c r="O95" i="12" s="1"/>
  <c r="O81" i="12"/>
  <c r="O96" i="12" s="1"/>
  <c r="O66" i="12"/>
  <c r="O67" i="12" s="1"/>
  <c r="O94" i="12" s="1"/>
  <c r="O81" i="16"/>
  <c r="O96" i="16" s="1"/>
  <c r="O73" i="16"/>
  <c r="O74" i="16" s="1"/>
  <c r="O95" i="16" s="1"/>
  <c r="O66" i="16"/>
  <c r="O67" i="16" s="1"/>
  <c r="O94" i="16" s="1"/>
  <c r="O73" i="10"/>
  <c r="O74" i="10" s="1"/>
  <c r="O95" i="10" s="1"/>
  <c r="O66" i="10"/>
  <c r="O67" i="10" s="1"/>
  <c r="O94" i="10" s="1"/>
  <c r="O73" i="13"/>
  <c r="O74" i="13" s="1"/>
  <c r="O95" i="13" s="1"/>
  <c r="O66" i="13"/>
  <c r="O67" i="13" s="1"/>
  <c r="O94" i="13" s="1"/>
  <c r="O11" i="16"/>
  <c r="O41" i="16"/>
  <c r="O93" i="16" s="1"/>
  <c r="O41" i="13"/>
  <c r="O93" i="13" s="1"/>
  <c r="O41" i="12"/>
  <c r="O93" i="12" s="1"/>
  <c r="O11" i="12"/>
  <c r="O41" i="10"/>
  <c r="O93" i="10" s="1"/>
  <c r="O11" i="10"/>
  <c r="O98" i="12" l="1"/>
  <c r="O98" i="16"/>
  <c r="O98" i="10"/>
  <c r="O98" i="13"/>
  <c r="F13" i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73" i="2" l="1"/>
  <c r="O74" i="2" s="1"/>
  <c r="O95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<sst xmlns="http://schemas.openxmlformats.org/spreadsheetml/2006/main" count="1325" uniqueCount="520">
  <si>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</si>
  <si>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</si>
  <si>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</si>
  <si>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</si>
  <si>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</si>
  <si>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</si>
  <si>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</si>
  <si>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</si>
  <si>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</si>
  <si>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</si>
  <si>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</si>
  <si>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</si>
  <si>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</si>
  <si>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</si>
  <si>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</si>
  <si>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</si>
  <si>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</si>
  <si>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</si>
  <si>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</si>
  <si>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</si>
  <si>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</si>
  <si>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</si>
  <si>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</si>
  <si>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</si>
  <si>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</si>
  <si>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</si>
  <si>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</si>
  <si>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</si>
  <si>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</si>
  <si>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</si>
  <si>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</si>
  <si>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</si>
  <si>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</si>
  <si>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</si>
  <si>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</si>
  <si>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</si>
  <si>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</si>
  <si>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</si>
  <si>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</si>
  <si>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</si>
  <si>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</si>
  <si>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</si>
  <si>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</si>
  <si>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</si>
  <si>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</si>
  <si>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</si>
  <si>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</si>
  <si>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</si>
  <si>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</si>
  <si>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</si>
  <si>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</si>
  <si>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</si>
  <si>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</si>
  <si>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</si>
  <si>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</si>
  <si>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</si>
  <si>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</si>
  <si>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</si>
  <si>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</si>
  <si>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</si>
  <si>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</si>
  <si>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</si>
  <si>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</si>
  <si>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</si>
  <si>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</si>
  <si>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</si>
  <si>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</si>
  <si>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</si>
  <si>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</si>
  <si>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</si>
  <si>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</si>
  <si>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</si>
  <si>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</si>
  <si>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</si>
  <si>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</si>
  <si>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</si>
  <si>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</si>
  <si>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</si>
  <si>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</si>
  <si>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</si>
  <si>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</si>
  <si>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</si>
  <si>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</si>
  <si>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</si>
  <si>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</si>
  <si>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</si>
  <si>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</si>
  <si>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</si>
  <si>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</si>
  <si>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</si>
  <si>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</si>
  <si>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</si>
  <si>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</si>
  <si>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</si>
  <si>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</si>
  <si>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</si>
  <si>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</si>
  <si>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</si>
  <si>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</si>
  <si>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</si>
  <si>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 xml:space="preserve">INGENIERIA AGRONOMICA </t>
  </si>
  <si>
    <t xml:space="preserve">BOGOTA DC </t>
  </si>
  <si>
    <t>C-P-07-2</t>
  </si>
  <si>
    <t xml:space="preserve">OSORIO DOMINGUEZ </t>
  </si>
  <si>
    <t>DANIEL</t>
  </si>
  <si>
    <t>3338012
3103607047</t>
  </si>
  <si>
    <t>danielosorio77@gmail.com</t>
  </si>
  <si>
    <t>CALI</t>
  </si>
  <si>
    <t>VALLE</t>
  </si>
  <si>
    <t>BIOLOGO - UNIVERSIDAD DEL VALLE - 05-09-2003</t>
  </si>
  <si>
    <t>MAGISTER EN CIENCIAS - BIOLOGIA - UNIVERSIDAD DEL VALLE - 8-07-2011</t>
  </si>
  <si>
    <t xml:space="preserve">CERTIFICADO </t>
  </si>
  <si>
    <t>RODRIGUEZ FANDIÑO</t>
  </si>
  <si>
    <t xml:space="preserve">OSCAR ANDRES </t>
  </si>
  <si>
    <t>CALLE 29 NO 28B  21 AOTO 1</t>
  </si>
  <si>
    <t xml:space="preserve">YOPAL </t>
  </si>
  <si>
    <t>CASANARE</t>
  </si>
  <si>
    <t>BIOLOGO - UNIVERSIDAD NACIONAL DE COLOMBIA - 6-12-2000</t>
  </si>
  <si>
    <t>MAGISTER EN INFECCIONES Y SALUD EN EL TROPICO - UNIVERSIDAD NACIONAL DE COLOMBIA - 1-04-2004</t>
  </si>
  <si>
    <t>DOCTOR EN CIENCIAS  - UNIVERSIDAD NACIONAL DE MEXICO 2-10-2014</t>
  </si>
  <si>
    <t>PERSONAL</t>
  </si>
  <si>
    <t>DOCTOR EN CIENCIAS  CON MENCION EN ECOLOGIA Y BIOLOGIA EVOLUTIVA - UNIVERSIDAD DE CHILE - 10-06-2014</t>
  </si>
  <si>
    <t xml:space="preserve">MURCIA ORDOÑEZ </t>
  </si>
  <si>
    <t>BETSELENE</t>
  </si>
  <si>
    <t>4356886
3184019782</t>
  </si>
  <si>
    <t>bmurcia@gmail.com</t>
  </si>
  <si>
    <t xml:space="preserve">CALLE 5 SUR NO. 18 -04 BARRIO VILLA MONICA - </t>
  </si>
  <si>
    <t xml:space="preserve">FLORENCIA </t>
  </si>
  <si>
    <t xml:space="preserve">CAQUETA </t>
  </si>
  <si>
    <t>BIOLOGO CON ENFASIS EN BIORRECURSOS - UNIVERSIDAD DE LA AMAZONIA - 28-06-2002</t>
  </si>
  <si>
    <t>MAGISTER EN CIENCIAS - BIOLOGIA - UNIVERSIDAD NACIONAL DE COLOMBIA  - 20-11-2008</t>
  </si>
  <si>
    <t xml:space="preserve">DOCTORADO EN CIENCIAS CON MENCION EN FISIOLOGIA - UNIVERSIDAD PERUANA CAYETANO HEREDIA -  SIN TITULO </t>
  </si>
  <si>
    <t xml:space="preserve">CAMPOS MORENO </t>
  </si>
  <si>
    <t>DIEGO FERNANDO</t>
  </si>
  <si>
    <t>diego.campos@gmail.com</t>
  </si>
  <si>
    <t>CRA. 104 NO 75A 05</t>
  </si>
  <si>
    <t>CUNDINAMARCA</t>
  </si>
  <si>
    <t>BIOLOGO - UNIVERSIDAD NACIONAL DE COLOMBIA - 6-04-2011</t>
  </si>
  <si>
    <t>MAGISTER EN CIENCIAS BIOLOGIA - UNIVERSIDAD NACIONAL DE COLOMBIA - 13-3-2007</t>
  </si>
  <si>
    <t xml:space="preserve">BRIÑEZ VASQUEZ </t>
  </si>
  <si>
    <t>GUISELLE NEGOVER</t>
  </si>
  <si>
    <t>2689494
3174615229</t>
  </si>
  <si>
    <t>gnbrinez@ut.edu.co</t>
  </si>
  <si>
    <t>CALLE 13 NO. 10A 08 BARRIO MALABAR</t>
  </si>
  <si>
    <t xml:space="preserve">IBAGUE </t>
  </si>
  <si>
    <t xml:space="preserve">TOLIMA </t>
  </si>
  <si>
    <t>BIOLOGO - UNIVERSIDAD DEL TOLIMA - 17-12-2004</t>
  </si>
  <si>
    <t>MAGISTER EN CIENCIAS BIOLOGICAS - UNIVERSIDAD DEL TOLIMA - 23-09-2011</t>
  </si>
  <si>
    <t xml:space="preserve">HENAO MUÑOZ </t>
  </si>
  <si>
    <t xml:space="preserve">LILIANA MARCELA </t>
  </si>
  <si>
    <t>2741706
3124941419</t>
  </si>
  <si>
    <t>imhenaom@ut.edu.co</t>
  </si>
  <si>
    <t>MANZANA 12 CASA 12 ETAPA 3 BARRIO CAÑAVERAL</t>
  </si>
  <si>
    <t>BIOLOGO - UNIVERSIDAD DEL TOLIMA - 24-09-2010</t>
  </si>
  <si>
    <t>MAGISTER EN CIENCIAS BIOLOGICAS - UNIVERSIDAD DEL TOLIMA - 20-06-2014</t>
  </si>
  <si>
    <t>OSPINA LOPEZ</t>
  </si>
  <si>
    <t>LEONARDO ALBERTO</t>
  </si>
  <si>
    <t>2640290
3107542399</t>
  </si>
  <si>
    <t>ospinaleonardo@gmail.com</t>
  </si>
  <si>
    <t xml:space="preserve">CALLE 42 NO 6 84 BARRIO RESTREPO </t>
  </si>
  <si>
    <t>BIOLOGO - UNIVERSIDAD DEL TOLIMA - 10-12-2004</t>
  </si>
  <si>
    <t>MAESTRIA EN CIENCIAS BIOLOGIA - ESTUDIOS SIN TERMINAR</t>
  </si>
  <si>
    <t xml:space="preserve">QUIJANO PEREZ </t>
  </si>
  <si>
    <t>SILVIA ANDREA</t>
  </si>
  <si>
    <t>2504763
3015294633</t>
  </si>
  <si>
    <t>CRA 8B NO 33 48 APTO 301</t>
  </si>
  <si>
    <t>saquijanoperez@gmail.com</t>
  </si>
  <si>
    <t xml:space="preserve">MEDELLIN </t>
  </si>
  <si>
    <t>ANTIOQUIA</t>
  </si>
  <si>
    <t>BIOLOGA - UNIVERSIDAD DE ANTIOQUIA - 04-12-1998</t>
  </si>
  <si>
    <t>DOCTOR EN CIENCIAS MENCION SISTEMATICA Y ECOLOGICA  - UNIVERSIDAD AUSTRAL DE CHILE - 15-10-2008</t>
  </si>
  <si>
    <t>MARIN CASAS</t>
  </si>
  <si>
    <t>DAIRO HUMBERTO</t>
  </si>
  <si>
    <t>dairohmarin@gmail.com</t>
  </si>
  <si>
    <t>URBANIZACION BLOQUES DE LA PALMA  BLOQUE 35 APTO. 202</t>
  </si>
  <si>
    <t>SINCELEJO</t>
  </si>
  <si>
    <t>BIOLOGO - UNIVERSIDAD DEL TOLIMA - 30-09-2005</t>
  </si>
  <si>
    <t>MAGISTER EN CIENCIAS BIOLOGICAS - UNIVERSIDAD DEL TOLIMA - 28-05-2010</t>
  </si>
  <si>
    <t xml:space="preserve">JOSE WILLIAM </t>
  </si>
  <si>
    <t>3965929
30187304197</t>
  </si>
  <si>
    <t>williambeltran2005@gmail.com</t>
  </si>
  <si>
    <t>CRA 82 NO. 5-177 BARRIO MAYAPAN  LAS VEGAS</t>
  </si>
  <si>
    <t xml:space="preserve">SANTIAGO DE CALI </t>
  </si>
  <si>
    <t>BIOLOGO - UNIVERSIDAD DEL VALLE - 25-04-1986</t>
  </si>
  <si>
    <t>MAESTRO EN CIENCIAS BIOLOGIA - UNIVERSIDAD DE PUERTO RICO - 23-12-2004</t>
  </si>
  <si>
    <t>DOCTOR  EN FILOSOFIA  BIOLOGIA - UNIVERSIDAD DE PUERTO RICO - 08-06-2012</t>
  </si>
  <si>
    <t>CHAMORRO RENGIFO</t>
  </si>
  <si>
    <t xml:space="preserve">JULIANA </t>
  </si>
  <si>
    <t>julianachamorro@gmail.com</t>
  </si>
  <si>
    <t>RUA NOSSA SENHORA APARECIDA NO 59 BOM JESUS</t>
  </si>
  <si>
    <t>VICOSS</t>
  </si>
  <si>
    <t>BRASIL</t>
  </si>
  <si>
    <t>BIOLOGA - UNIVERSIDAD DEL VALLE - 2702-2004</t>
  </si>
  <si>
    <t>MAGISTER SCIENTIAE - UNIVERSIDADE FEDERAL DE VICOSA - BRASIL - 21-10-2009</t>
  </si>
  <si>
    <t>DOCTOR  SCIENTIAE EN ENTOMOLOGIA - UNIVERSIDADE FEDERAL DE VICOSA - BRASIL - 24-09-2014</t>
  </si>
  <si>
    <t>E340437</t>
  </si>
  <si>
    <t xml:space="preserve">GOMES DIAS </t>
  </si>
  <si>
    <t>LUCIMAR</t>
  </si>
  <si>
    <t>8914369
3186233303</t>
  </si>
  <si>
    <t>lucimar.dias@ucaldas.edu.co</t>
  </si>
  <si>
    <t xml:space="preserve">CALLE 67 NO 29A 24 BARRIO PALERMO </t>
  </si>
  <si>
    <t xml:space="preserve">MANIZALES </t>
  </si>
  <si>
    <t xml:space="preserve">CALDAS </t>
  </si>
  <si>
    <t>LICENCIADO EN CIENCIAS BIOLOGICAS - UNIVERSIDAD DEL ESTADO DE RIO DE JANEIRO- BRASIL 4-07-2005</t>
  </si>
  <si>
    <t>DOCTORADO EN ENTOMOLOGIA UNIVERSIDAD FEDERAL DE VICOSA- BRASIL - 12-11-2009</t>
  </si>
  <si>
    <t>MAESTRO EN ENTOMOLOGIA - UNIVERSIDAD FEDERAL DE VICOSA- BRASIL 20-01-2006</t>
  </si>
  <si>
    <t xml:space="preserve">RADA GARCIA </t>
  </si>
  <si>
    <t xml:space="preserve">MARCO ANTONIO </t>
  </si>
  <si>
    <t>2707775
3017186501</t>
  </si>
  <si>
    <t>radamarco@gmail.com</t>
  </si>
  <si>
    <t xml:space="preserve">CRA 20 SUR NO 107A 12 CONJUNTO RESIDENCIAL FILADELFIA CASA D11 </t>
  </si>
  <si>
    <t>BIOLOGO - PONTIFICIA UNIVERSIDAD JAVERIANA - 07-09-2005</t>
  </si>
  <si>
    <t>DOCTOR EN ZOOLOGIA - PONTIFICIA UNIVERSIDAD CATOLICA DE RIO GRANDE DO SUL -18-03-2014</t>
  </si>
  <si>
    <t xml:space="preserve">3 COPIAS </t>
  </si>
  <si>
    <t xml:space="preserve">GUEVARA CARDONA </t>
  </si>
  <si>
    <t>GIOVANY</t>
  </si>
  <si>
    <t>2702737
3014600051</t>
  </si>
  <si>
    <t>ggcolombia@gmail.com</t>
  </si>
  <si>
    <t xml:space="preserve">AVN 2 NO 33A 08 BARRIO DEPARTAMENTEAL </t>
  </si>
  <si>
    <t>BIOLOGO - UNIVERSIDAD DEL TOLIMA - 5-04-2002</t>
  </si>
  <si>
    <t>MAGISTER EN CIENCIAS BIOLOGICAS - UNIVERSIDAD DEL TOLIMA - 04-02-2005</t>
  </si>
  <si>
    <t>DOCTOR EN CIENCIAS MENCION SISTEMATICA Y ECOLOGICA  - UNIVERSIDAD AUSTRAL DE CHILE - 4-08-2010</t>
  </si>
  <si>
    <t xml:space="preserve">RAMIREZ CHAVES </t>
  </si>
  <si>
    <t>HECTOR EMILIO</t>
  </si>
  <si>
    <t>hera.chaves@gmail.com</t>
  </si>
  <si>
    <t>7 PENROSE ST AUCHENFLOWER 4066 QLD AUSTRALIA</t>
  </si>
  <si>
    <t xml:space="preserve">AUSTRALIA </t>
  </si>
  <si>
    <t>BIOLOGO - UNIVERSIDAD DEL CAUCA 3-03-2006</t>
  </si>
  <si>
    <t>MAGISTER EN CIENCIAS BIOLOGIA - UNIVERSIDAD NACIONAL DE COLOMBIA - 26-05-2009</t>
  </si>
  <si>
    <t>DOCTORADO ACTUALMENTE ESTUDIANDO</t>
  </si>
  <si>
    <t xml:space="preserve">ELECTRONICO </t>
  </si>
  <si>
    <t>MORALES CASTAÑO</t>
  </si>
  <si>
    <t xml:space="preserve">IRINA TATIANA </t>
  </si>
  <si>
    <t>38994011
93834487</t>
  </si>
  <si>
    <t>irinamorales@gmail.com</t>
  </si>
  <si>
    <t xml:space="preserve">AV PETER H ROLFS 425 APTO 605 CENTRO </t>
  </si>
  <si>
    <t>VICOSA MINAS GERAIS</t>
  </si>
  <si>
    <t xml:space="preserve">BRASIL </t>
  </si>
  <si>
    <t>LICENCIADO EN BIOLOGIA Y EDUCACION AMBIENTAL - UNIVERSIDAD DEL QUINDIO - 05-12-2003</t>
  </si>
  <si>
    <t>MAGISTER EN CIENCIAS BIOLOGIA - UNIVERSIDAD NACIONAL DE COLOMBIA - 11-03-2008</t>
  </si>
  <si>
    <t xml:space="preserve">GARCIA PEREZ </t>
  </si>
  <si>
    <t>JACK FRAN ARMENGOT</t>
  </si>
  <si>
    <t>jfarmengotg@ut.edu.co</t>
  </si>
  <si>
    <t xml:space="preserve">CALLE 20 NO 18 22 BARRIO LAS QUINTAS </t>
  </si>
  <si>
    <t xml:space="preserve">GIRARDOT </t>
  </si>
  <si>
    <t>MAGISTER EN CIENCIAS - BIOLOGIA - UNIVERSIDAD DEL VALLE - 13-11-2010</t>
  </si>
  <si>
    <t xml:space="preserve">CASTAÑEDA </t>
  </si>
  <si>
    <t xml:space="preserve">MARIA DEL ROSARIO </t>
  </si>
  <si>
    <t>2674739
3176829068</t>
  </si>
  <si>
    <t>mrcasta@ut.edu.co</t>
  </si>
  <si>
    <t xml:space="preserve">CALLE 83A NO 6 - 33 LAS MARGARITAS III ETAPA </t>
  </si>
  <si>
    <t>BIOLOGO - UNIVERSIDAD DEL TOLIMA - 09-06-2006</t>
  </si>
  <si>
    <t>DOCTORA EN CIENCIAS AGRARIAS - UNIVERSIDAD DE CALDAS - 3-12-2014</t>
  </si>
  <si>
    <t xml:space="preserve">LATORRE BELTRAN </t>
  </si>
  <si>
    <t>IVONNE TATIANA</t>
  </si>
  <si>
    <t>2252296
3004687155</t>
  </si>
  <si>
    <t>ivonnebiology@gmail.com</t>
  </si>
  <si>
    <t>CRA 28B NO 63F 88</t>
  </si>
  <si>
    <t>LICENCIADO EN BIOLOGIA - UNIVERSIDAD PEDAGOGICA NACIONAL - 17-12-2004</t>
  </si>
  <si>
    <t>MAESTRO EN CIENCIAS - INSTITUTO DE ECOLOGIA AC - MEXICO- 10-04-2010</t>
  </si>
  <si>
    <t xml:space="preserve">MARTINEZ PACHON </t>
  </si>
  <si>
    <t xml:space="preserve">ELIANA </t>
  </si>
  <si>
    <t>0916956102
3132073398</t>
  </si>
  <si>
    <t>elianamp1@gmail.com</t>
  </si>
  <si>
    <t>AVN  CALLE 22 NO 44B 36 APTO 706</t>
  </si>
  <si>
    <t>BIOLOGA - UNIVERSIDAD NACIONAL DE COLOMBIA - 28-11-2002</t>
  </si>
  <si>
    <t>MAESTRIA EN CIENCIA BIOLOGIA - UNIVERSIDAD NACIONAL DE COLOMBIA - 21-08-2008</t>
  </si>
  <si>
    <t>DOCTOR EN AGROECOLOGIA LINEA DE INVESTIGACION AGROECOLOGICA APLICADA - UNIVERSIDAD NACIONAL DE COLOMBIA - 01-07-2014</t>
  </si>
  <si>
    <t>NARANJO DIAZ</t>
  </si>
  <si>
    <t>NELSON JEZZID</t>
  </si>
  <si>
    <t>4765132
3006604749</t>
  </si>
  <si>
    <t>jezzid4@gmail.com</t>
  </si>
  <si>
    <t>CALLE 104 NO 77A  31</t>
  </si>
  <si>
    <t xml:space="preserve">ANTIOQUIA </t>
  </si>
  <si>
    <t xml:space="preserve">1 COPIA </t>
  </si>
  <si>
    <t>BIOLOGO - UNIVERSIDAD DEL TOLIMA - 24-06-2005</t>
  </si>
  <si>
    <t>MAGISTER EN BIOLOGIA - UNIVERSIDAD DE ANTIOQUIA - 29-10-2008</t>
  </si>
  <si>
    <t>4 REVISTAS 
1 LIBRO</t>
  </si>
  <si>
    <t>YARA ORTIZ</t>
  </si>
  <si>
    <t xml:space="preserve">DERLY CONSTANZA </t>
  </si>
  <si>
    <t>2677681
3213126103</t>
  </si>
  <si>
    <t>dcyara@ut.edu.co</t>
  </si>
  <si>
    <t>CALLE 126 NO 9 43 CONJUNTO RESIDENCIAL MONTEBONITO  TORRE E APTO 103</t>
  </si>
  <si>
    <t>BIOLOGO - UNIVERSIDAD DEL TOLIMA - 20-09-2002</t>
  </si>
  <si>
    <t xml:space="preserve">SOLANO FLOREZ </t>
  </si>
  <si>
    <t xml:space="preserve">LILIANA </t>
  </si>
  <si>
    <t xml:space="preserve">CRA 34 NO 13 134 APTO 201 BARRIO EL PORVENIR </t>
  </si>
  <si>
    <t xml:space="preserve">SINCELEJO </t>
  </si>
  <si>
    <t>SUCRE</t>
  </si>
  <si>
    <t>BIOLOGA - UNIVERSIDAD DE PAMPLONA - 21-09-2007</t>
  </si>
  <si>
    <t>DOCTOR OF PHILOSOPHY - BIOLOGIA EVOLUTIVA - UNIVERSIDAD MANCHESTER - 12-07-2012</t>
  </si>
  <si>
    <t xml:space="preserve">PULIDO HERRERA </t>
  </si>
  <si>
    <t xml:space="preserve">LUZ ASTRID </t>
  </si>
  <si>
    <t>2267008
3125440070</t>
  </si>
  <si>
    <t>astrid.pulido@gmail.com</t>
  </si>
  <si>
    <t>CALLE 130 NO 58D 01 INT 6 APTO 401</t>
  </si>
  <si>
    <t>LICENCIADO EN BIOLOGIA - UNIVERSIDAD PEDAGOGICA NACIONAL - 20-12-2001</t>
  </si>
  <si>
    <t>MAGISTER SCIENTIAE EN MANEJO Y CONSERVACION DE BOSQUES TROPICALES Y BIODIVERSIDAD - CENTRO AGRONOMICO TROPICAL DE INVESTIGACION Y ENSEÑANZA - CATIE - 6-05-2009</t>
  </si>
  <si>
    <t>DOCTORADO ESTUDIANDO ACTUALMENTE</t>
  </si>
  <si>
    <t>BRAVO BRAVO</t>
  </si>
  <si>
    <t>MARCELA</t>
  </si>
  <si>
    <t>5350223
3219264401</t>
  </si>
  <si>
    <t>marcelab_6@hotmail.com</t>
  </si>
  <si>
    <t>CALLE 83 NO 102 INT 1 APT 109</t>
  </si>
  <si>
    <t>LICENCIADO EN BIOLOGIA - UNIVERSIDAD PEDAGOGICA NACIONAL - 16-09-2005</t>
  </si>
  <si>
    <t>MAESTRIA SIN GRADUACION</t>
  </si>
  <si>
    <t>MERA VELASCO</t>
  </si>
  <si>
    <t>YAMID ARLEY</t>
  </si>
  <si>
    <t>8234308
3177382928</t>
  </si>
  <si>
    <t>yamidm1@gmail.com</t>
  </si>
  <si>
    <t xml:space="preserve">CRA 6 NO 27N 82 BARRIO LOS HOYOS </t>
  </si>
  <si>
    <t>POPAYAN</t>
  </si>
  <si>
    <t>BIOLOGO - UNIVERSIDAD DEL CAUCA - 10-10-2008</t>
  </si>
  <si>
    <t>MAESTRO EN ZOOLOGIA - UNIVERSIDAD ESTATAL DE SANTA CRUZ - 7-08-2014</t>
  </si>
  <si>
    <t xml:space="preserve">MARTINEZ FRANCO </t>
  </si>
  <si>
    <t xml:space="preserve">HECTOR MARIO </t>
  </si>
  <si>
    <t>3962323
3154622080</t>
  </si>
  <si>
    <t>titofranco@outlook.com</t>
  </si>
  <si>
    <t xml:space="preserve">CRA 44 NO 6A   54 NUEVA TEQUENDAMA </t>
  </si>
  <si>
    <t>DOCTOR EN MEDICINA VETERINARIA - UNIVERSUDAD AGRICOLA ESTATAL DE UCRANIA -UCRANIA -30-06-1994</t>
  </si>
  <si>
    <t xml:space="preserve">FORERO CESPEDES </t>
  </si>
  <si>
    <t xml:space="preserve">ADRIANA MARCELA </t>
  </si>
  <si>
    <t>2700698
3105542149</t>
  </si>
  <si>
    <t>adrianam@ut.edu.co</t>
  </si>
  <si>
    <t>CRA 4 ESTADIO NO 24 60 BARRIO HIPODROMO</t>
  </si>
  <si>
    <t>BIOLOGO - UNIVERSIDAD DEL TOLIMA - 10-06-2011</t>
  </si>
  <si>
    <t xml:space="preserve">LOPEZ DELGADO </t>
  </si>
  <si>
    <t>EDWIN ORLANDO</t>
  </si>
  <si>
    <t>eolopezd@gmail.com</t>
  </si>
  <si>
    <t xml:space="preserve">CRA. 10 NO 10 140 BARRIO BELENCITO </t>
  </si>
  <si>
    <t>BIOLOGO - UNIVERSIDAD DEL TOLIMA - 27-07-2007</t>
  </si>
  <si>
    <t>MAGISTER EN CIENCIAS BIOLOGICAS - UNIVERSIDAD DEL TOLIMA - 22-10-2013</t>
  </si>
  <si>
    <t xml:space="preserve">2 LIBROS 
1 COPIA DE REVISTA </t>
  </si>
  <si>
    <t>2 LIBROS 
1 COPIA DE LIBRO</t>
  </si>
  <si>
    <t xml:space="preserve">VASQUEZ RAMOS </t>
  </si>
  <si>
    <t xml:space="preserve">JESUS MANUEL </t>
  </si>
  <si>
    <t>jvasquez@unillanos.edu.co</t>
  </si>
  <si>
    <t xml:space="preserve">CRA 36 NO 14C 42 7 ETAPA  LA ESPERANZA </t>
  </si>
  <si>
    <t xml:space="preserve">VILLAVICENCIO </t>
  </si>
  <si>
    <t>BIOLOGO - UNIVERSIDAD DEL TOLIMA - 23-05-2008</t>
  </si>
  <si>
    <t>MAGISTER EN CIENCIAS BIOLOGICAS - UNIVERSIDAD DEL TOLIMA - 21-09-2012</t>
  </si>
  <si>
    <t xml:space="preserve">RAMOS PASTRANA </t>
  </si>
  <si>
    <t>YARDANY</t>
  </si>
  <si>
    <t>ya.ramos@udla.edu.co</t>
  </si>
  <si>
    <t xml:space="preserve">CALLE 21 NO 1B 12 BARRIO ACASIAS </t>
  </si>
  <si>
    <t>BIOLOGO - UNIVERSIDAD DE LA AMAZONIA - 24-06-2005</t>
  </si>
  <si>
    <t>MAGISTER EN BIOLOGIA - UNIVERSIDAD DE ANTIOQUIA - 25-04-2014</t>
  </si>
  <si>
    <t xml:space="preserve">SOLARTE CABRERA </t>
  </si>
  <si>
    <t xml:space="preserve">VICTOR MANUEL </t>
  </si>
  <si>
    <t>3133469942
3016567291</t>
  </si>
  <si>
    <t>vmsolartec@gmail.com</t>
  </si>
  <si>
    <t xml:space="preserve">CALLE 16B 13 26 CASA 19 MULTIFAMILIAR CARIBE </t>
  </si>
  <si>
    <t xml:space="preserve">FUSAGASUGA </t>
  </si>
  <si>
    <t>BIOLOGO CON ENFASIS EN ECOLOGIA - UNIVERSIDAD DE NARIÑO - BOGOTA - 25-06-2005</t>
  </si>
  <si>
    <t xml:space="preserve">MAGISTER EN CIENCIAS - BIOLOGIA - UNIVERSIDAD NACIONAL DE COLOMBIA - 28-02-2013 </t>
  </si>
  <si>
    <t xml:space="preserve">1 COPIA DE LIBRO </t>
  </si>
  <si>
    <t>JIMENEZ FERBANS</t>
  </si>
  <si>
    <t xml:space="preserve">LARRY ANTONIO </t>
  </si>
  <si>
    <t>larryjimenezferbans@gmail.com</t>
  </si>
  <si>
    <t>MANZANA M CASA 21 LA CONCEPCION II</t>
  </si>
  <si>
    <t xml:space="preserve">SANTA MARTHA </t>
  </si>
  <si>
    <t xml:space="preserve">MAGADALENA </t>
  </si>
  <si>
    <t>BIOLOGO - UNIVERSIDAD DE MAGDALENA - 23-04-2005</t>
  </si>
  <si>
    <t>MAGISTER EN CIENCIA BIOLOGIA - UNIVERSIDAD NACIONAL DE COLOMBIA - 7-02-2008</t>
  </si>
  <si>
    <t>DOCTOR ENCIENCIAS - INSTITUTO DE ECOLOGIA AC - MEXICO - 6-02-2014</t>
  </si>
  <si>
    <t xml:space="preserve">MURILLO RAMOS </t>
  </si>
  <si>
    <t>LEIDYS DEL CARMEN</t>
  </si>
  <si>
    <t>347898044
3127511811</t>
  </si>
  <si>
    <t>leimurillo87@gmail.com</t>
  </si>
  <si>
    <t xml:space="preserve">MANZANA 108 LOTE 18 ETAPA 10 BARRIO LA PRADERA </t>
  </si>
  <si>
    <t xml:space="preserve">MONTERIA </t>
  </si>
  <si>
    <t xml:space="preserve">CORDOBA </t>
  </si>
  <si>
    <t>BIOLOGA - UNIVERSIDAD DE CORDOBA - 17-12-2009</t>
  </si>
  <si>
    <t xml:space="preserve">MAESTRO EN CIENCIAS  BIOLOGICAS - UNIVERSIDAD NACIONAL AUTONOMA DE MEXICO - 11-09-2014 </t>
  </si>
  <si>
    <t>GARCIA HERNANDEZ</t>
  </si>
  <si>
    <t>LUIS FERNANDO</t>
  </si>
  <si>
    <t>luiz.garciah@gmail.com</t>
  </si>
  <si>
    <t>MONTEVIDEO</t>
  </si>
  <si>
    <t>BIOLOGO - UNIVERSIDAD MILITAR NUEVA GRANADA - 09/07/2008</t>
  </si>
  <si>
    <t>NO REGISTRA</t>
  </si>
  <si>
    <t>MAGISTER EN CIENCIAS BIOLOGICAS - 06/07/2012</t>
  </si>
  <si>
    <t>ELECTRONICO</t>
  </si>
  <si>
    <t>VIVERO GOMEZ</t>
  </si>
  <si>
    <t>RAFAEL JOSE</t>
  </si>
  <si>
    <t>3006786498
4309388</t>
  </si>
  <si>
    <t>rajovigo20001@yahoo.com</t>
  </si>
  <si>
    <t>SABANETA</t>
  </si>
  <si>
    <t>SECTOR AVES MARIA, CONJUNTO RESIDENCIAL LOMA LINDA, APTO 612</t>
  </si>
  <si>
    <t>BIOLOGO CON ENFASIS EN BIOTECNOLOGIA - UNIVERSIDAD DE SUCRE - 26/09/2007</t>
  </si>
  <si>
    <t>MAGISTER EN BIOLOGIA - UNIVERSIDAD DE ANTIOQUIA - 21/06/2011</t>
  </si>
  <si>
    <t>DOCTORADO EN BIOTECNOLOGIA - UNIVERSIDAD NACIONAL DE COLOMBIA, MEDELLIN - NO GRADUADO</t>
  </si>
  <si>
    <t>RIASCOS VALLEJOS</t>
  </si>
  <si>
    <t>JOSE MARIN</t>
  </si>
  <si>
    <t>982066315
2637529</t>
  </si>
  <si>
    <t>jose.riascos@uantof.cl</t>
  </si>
  <si>
    <t>AVENIDA TRAVESIA DE COLOSO 03351 DEPTO 209 ANTOFAGASTA - CHILE</t>
  </si>
  <si>
    <t>ANTOFAGASTA</t>
  </si>
  <si>
    <t>BIOLOGO, ENFASIS MARINA - UNIVERSIDAD DEL VALLE - 28/05/1999</t>
  </si>
  <si>
    <t>DOCTOR EN CIENCIAS NATURALES - UNIVERSIDAD BREMEN, ALEMANIA - 04/02/2009</t>
  </si>
  <si>
    <t>PINTO SANCHEZ</t>
  </si>
  <si>
    <t>NELSY ROCIO</t>
  </si>
  <si>
    <t>3212146961
3927732</t>
  </si>
  <si>
    <t>nelsypinto@gmail.com</t>
  </si>
  <si>
    <t>CARRERA 110B NO. 153-45 BLOQUE 3 APTO 302, CONJUNTO RESIDENCIAL LAS MERCEDES DE SUBA, BARRIO SUBA</t>
  </si>
  <si>
    <t>BIOLOGA - UNIVERSIDAD INDUSTRIAL DE SANTANDER - 22/06/2004</t>
  </si>
  <si>
    <t>MAGISTER EN CIENCIAS BIOLOGICAS: AREA BIOLOGIA - UNIVERSIDAD DE LOS ANDES - 31/03/2009</t>
  </si>
  <si>
    <t>DOCTORADO EN CIENCIAS - BIOLOGIA - UNIVERSIDAD DE LOS ANDES - NO GRADUADO</t>
  </si>
  <si>
    <t xml:space="preserve">GARCIA MELO </t>
  </si>
  <si>
    <t>LUIS JOSE</t>
  </si>
  <si>
    <t>luchojgm@gmail.com</t>
  </si>
  <si>
    <t>CRA 8 NO 42 38 VILLA MARLEN 2</t>
  </si>
  <si>
    <t xml:space="preserve">MAESTRO EN CIENCIAS  BIOLOGICAS - UNIVERSIDAD DEL TOLIMA  -22-12-2009 </t>
  </si>
  <si>
    <t xml:space="preserve">4 LIBROS 
 1 CARTILLA </t>
  </si>
  <si>
    <t>CARVAJAL COGOLLO</t>
  </si>
  <si>
    <t>JUAN EMIRO</t>
  </si>
  <si>
    <t>juancarvajalc@gmail.com</t>
  </si>
  <si>
    <t xml:space="preserve">CALLE 58 NO 54 49 BLOQUE C2 APTO 107 PABLO VI I ETAPA </t>
  </si>
  <si>
    <t>BIOLOGO - UNIVERSIDAD DE CORDOBA - 14-12-2005</t>
  </si>
  <si>
    <t>MAGISTER EN CIENCIAS BIOLOGICAS - UNIVERSIDAD NACIONAL DE COLOMBIA -1809-2008</t>
  </si>
  <si>
    <t>DOCTOR EN CIENCIAS - BIOLOGIA - UNIVERSIDAD NACIONAL DE COLOMBIA - 11-09-2014</t>
  </si>
  <si>
    <t xml:space="preserve">8 LIBROS </t>
  </si>
  <si>
    <t>GARCIA MELO</t>
  </si>
  <si>
    <t xml:space="preserve">JORGE ENRIQUE </t>
  </si>
  <si>
    <t>2772420
3007751659</t>
  </si>
  <si>
    <t>jegarcia@ut.edu.co</t>
  </si>
  <si>
    <t xml:space="preserve">CRA 8 NO 42 38 VIILA MARLEN 2 </t>
  </si>
  <si>
    <t>TOLIMA</t>
  </si>
  <si>
    <t>MAGISTER EN CIENCIAS BIOLOGICAS  - UNIVERSIDAD DEL TOLIMA - 22-12-2009</t>
  </si>
  <si>
    <t xml:space="preserve">DOCTORADO ACTUALMENTE ESTUDIANDO </t>
  </si>
  <si>
    <t xml:space="preserve">5 LIBROS 
5 REVISTAS </t>
  </si>
  <si>
    <t>LÓPEZ ERASO</t>
  </si>
  <si>
    <t>MARIO ANDRÉS</t>
  </si>
  <si>
    <t>0927360936
3174266982</t>
  </si>
  <si>
    <t>mlopez@catie.ac.cr</t>
  </si>
  <si>
    <t>Calle 12 Bis N° 29-22 SAN IGNACIO</t>
  </si>
  <si>
    <t>PASTO</t>
  </si>
  <si>
    <t>NARIÑO</t>
  </si>
  <si>
    <t>BIÓLOGO CON ÉNFASIS EN ECOLOGÍA-UNIVERSIDAD DE NARIÑO-30/09/2000</t>
  </si>
  <si>
    <t xml:space="preserve">MAGISTER SCIENTIAE-CATIE-10/12/2004. CONVALIDADO COMO MAGÍSTER EN MANEJO Y CONSERVACIÓN DE BOSQUES TROPICALES BIODIVERSIDAD
MÁSTER EN CONSERVACIÓN Y GESTIÓN DEL MEDIO NATURAL-UNIVERSIDAD INTERNACIONAL DE ANDALUCÍA-13/04/2012
</t>
  </si>
  <si>
    <t>ESTUDIOS DE DOTORADO EN CONSERVACIÓN Y GESTIÓN DEL MEDIO NATURAL</t>
  </si>
  <si>
    <t xml:space="preserve">No. </t>
  </si>
  <si>
    <t>APELLIDO(S) Y NOMBRE(S)</t>
  </si>
  <si>
    <t>FACULTAD</t>
  </si>
  <si>
    <t>ÁREA</t>
  </si>
  <si>
    <t>PERFIL DE LA CONVOCATORIA AL QUE ASPIRA</t>
  </si>
  <si>
    <t>CIENCIAS</t>
  </si>
  <si>
    <t>PINTO SANCHEZ NELSY ROCIO</t>
  </si>
  <si>
    <t xml:space="preserve">CASTAÑEDA MARIA DEL ROSARIO </t>
  </si>
  <si>
    <t>NARANJO DIAZ NELSON JEZZID</t>
  </si>
  <si>
    <t>BELTRAN SALAZAR</t>
  </si>
  <si>
    <t xml:space="preserve">BELTRAN SALAZAR JOSE WILLIAM </t>
  </si>
  <si>
    <t>BRIÑEZ VASQUEZ GUISELLE NEGOVER</t>
  </si>
  <si>
    <t>CAMPOS MORENO DIEGO FERNANDO</t>
  </si>
  <si>
    <t>CARVAJAL COGOLLO JUAN EMIRO</t>
  </si>
  <si>
    <t xml:space="preserve">CHAMORRO RENGIFO JULIANA </t>
  </si>
  <si>
    <t xml:space="preserve">FORERO CESPEDES ADRIANA MARCELA </t>
  </si>
  <si>
    <t>GARCIA HERNANDEZ LUIS FERNANDO</t>
  </si>
  <si>
    <t xml:space="preserve">GARCIA MELO JORGE ENRIQUE </t>
  </si>
  <si>
    <t>GARCIA MELO LUIS JOSE</t>
  </si>
  <si>
    <t>GARCIA PEREZ JACK FRAN ARMENGOT</t>
  </si>
  <si>
    <t>GOMES DIAS LUCIMAR</t>
  </si>
  <si>
    <t>GUEVARA CARDONA GIOVANY</t>
  </si>
  <si>
    <t xml:space="preserve">HENAO MUÑOZ LILIANA MARCELA </t>
  </si>
  <si>
    <t xml:space="preserve">JIMENEZ FERBANS LARRY ANTONIO </t>
  </si>
  <si>
    <t>LOPEZ DELGADO EDWIN ORLANDO</t>
  </si>
  <si>
    <t>MARIN CASAS DAIRO HUMBERTO</t>
  </si>
  <si>
    <t xml:space="preserve">MARTINEZ PACHON ELIANA </t>
  </si>
  <si>
    <t>MERA VELASCO YAMID ARLEY</t>
  </si>
  <si>
    <t xml:space="preserve">MORALES CASTAÑO IRINA TATIANA </t>
  </si>
  <si>
    <t>MURCIA ORDOÑEZ BETSELENE</t>
  </si>
  <si>
    <t>MURILLO RAMOS LEIDYS DEL CARMEN</t>
  </si>
  <si>
    <t>OSORIO DOMINGUEZ DANIEL</t>
  </si>
  <si>
    <t xml:space="preserve">PULIDO HERRERA LUZ ASTRID </t>
  </si>
  <si>
    <t>QUIJANO PEREZ SILVIA ANDREA</t>
  </si>
  <si>
    <t xml:space="preserve">RADA GARCIA MARCO ANTONIO </t>
  </si>
  <si>
    <t>RAMOS PASTRANA YARDANY</t>
  </si>
  <si>
    <t xml:space="preserve">SOLANO FLOREZ LILIANA </t>
  </si>
  <si>
    <t xml:space="preserve">SOLARTE CABRERA VICTOR MANUEL </t>
  </si>
  <si>
    <t xml:space="preserve"> </t>
  </si>
  <si>
    <t>VASQUEZ RAMOS JESUS MANUEL</t>
  </si>
  <si>
    <t xml:space="preserve">YARA ORTIZ DERLY CONSTANZA </t>
  </si>
  <si>
    <t>RIASCOS VALLEJOS JOSE MARIN</t>
  </si>
  <si>
    <t>ESPECIALISTA EN CIENCIAS FORENSES - UNIVERSIDAD DE ANTIOQUIA - 23-01-2009</t>
  </si>
  <si>
    <t>PLANTA</t>
  </si>
  <si>
    <t>Universidad de Puerto Rico/catedrático= 5374 horas= más de 11 años.
Excede el tope por el concepto de experiencia docente universitaria.</t>
  </si>
  <si>
    <t>Fundación ecológica Los Colibríes: 1/06/1992-30/07/1996=4 años, 2 meses.
Fundación Ecoandina=1/10/1996-30/05/2000=3 años, 8 meses.
Excede el tope por el concepto de experiencia profesional.</t>
  </si>
  <si>
    <t>*Artículos en revistas especializadas:
-Changes in home range of breeding… Ornitología Neotropical. ISSN: 1075-4377. 3 autores. Categoría A2: 4 puntos.
-Determinants of tree species… Biodiversity and Conservation. ISSN: 0960-3115. 2 autores. Categoría A1: 4 puntos.
-Temporal dynamics of arthropods on six tree species… Journal of Insect Science. ISSN: 1536-2442. 2 autores. Categoría A2: 4 puntos.
Excede el tope por el concepto de producción intelectual.</t>
  </si>
  <si>
    <t>DOCTOR  EN FILOSOFIA  BIOLOGIA - UNIVERSIDAD DE PUERTO RICO - 08-06-2012. CONVALIDADO COMO DOCTOR EN CIENCIAS-BIOLOGÍA</t>
  </si>
  <si>
    <t>Universidad del Tolima/investigadora=0,92 años.
Universidad del Tolima/contratista=907 días=2,52 años.
Las demás certificaciones no cumplen con lo especificado en la normatividad vigente (acuerdos y términos de referencia de la convocatoria), por lo tanto no se puntúan.</t>
  </si>
  <si>
    <t>Universidad del Tolima/catedrático= 176 horas=0,37 años.</t>
  </si>
  <si>
    <t>*Artículos en revista especializada:
--Evaluación de la calidad del agua del río Opia… Caldasia. ISSN: 0366-5232. 3 autores. Categoría A1: 4 puntos.
*Premios:
-Premio Nacional en Ecología y Ciencias Ambientales. Asociación Colombiana de Ciencias Biológicas. 2 autores=4 puntos.
-Premio Nacional en Sistemática, estructura y función animal. Asociación Colombiana de Ciencias Biológicas. 3 autores=4 puntos.
Excede el tope por el concepto de producción intelectual.</t>
  </si>
  <si>
    <t>ESTUDIOS DE DOCTORADO EN CIENCIAS BIOLÓGICAS-PONTIFICIA UNIVERSIDAD JAVERIANA-ACTUALMENTE ESTUDIANDO SEGÚN CERTIFICACIÓN QUE ADJUNTA CORRECTAMENTE</t>
  </si>
  <si>
    <t>Universidad del Tolima/Catedrático=2465,4 horas=5,13 años.
Excede el tope por el concepto de experiencia en docencia universitaria.</t>
  </si>
  <si>
    <t>Universidad del Tolima/Investigador/contratista= 1882 días=5,22 años.
Excede el tope por el concepto de experiencia profesional.</t>
  </si>
  <si>
    <t xml:space="preserve">GARCIA MELO LUIS JOSE </t>
  </si>
  <si>
    <t>Universidad del Tolima/Investigador/contratista= 1604 días=4,46 años.
Jardín Botánico de Medellín/contratista=270 días=0,75 años.
Excede el tope por el concepto de experiencia profesional.</t>
  </si>
  <si>
    <t>*Artículos en revista especializada:
--Estado actual y perspectivas de conservación… Tumbaga. ISSN: 1909-4841. 3 autores. Categoría C: 2 puntos.
--Aspectos ecológicos de Chaestoma sp.  (siluriformes: loricariidae)… Biota Colombiana. ISSN: 0124-5376. 7 autores. Categoría B: 0,57 puntos.
--Historia de vida del bagre imparfinis usmai… Biota Colombiana. ISSN: 0124-537. 10 autores. Categoría B: 0,4 puntos.
* Material divulgativo:
La actividad pesquera en el embalse de Prado. ISBN: 978-958-9243-74-9. 7 autores=0,14 puntos.
*Libro derivado de investigación:
-Plan de ordenación pesquera de la cuenca baja del rio La Miel. ISBN: 978-958-9243-70-1. 11 autores=0,91 puntos.
*Premios:
-Concurso de fotografía e imágenes sobre ciencias naturales. Universidad de Los Andes. 1 autor=4 puntos.
*Ponencias en eventos internacionales:
-Variación morfométrica de las poblaciones de ageneiosus pardalis...III Encuentro Suramericano de ictiólogos y IX Congreso Colombiano de Ictiología. 2 autores=0,5 puntos. 
-Fotografía de estudio en campo para guías y manuales de identificación...X Congreso Latinoamericano de Herpetología. 1 autor=0,5 puntos. 
Los demás soportes no cumplen con lo especificado en la normatividad vigente (acuerdos y términos de referencia de la convocatoria), por lo tanto no se puntúan.</t>
  </si>
  <si>
    <t>*Artículos en revista especializada:
--Aspectos ecológicos de Chaestoma sp.  (siluriformes: loricariidae)… Biota Colombiana. ISSN: 0124-5376. 7 autores. Categoría B: 0,57 puntos.
--Historia de vida del bagre imparfinis usmai… Biota Colombiana. ISSN: 0124-537. 10 autores. Categoría B: 0,4 puntos.
* Material divulgativo:
La actividad pesquera en el embalse de Prado. ISBN: 978-958-9243-74-9. 7 autores=0,14 puntos.
*Libro derivado de investigación:
-Plan de ordenación pesquera de la cuenca baja del rio La Miel. ISBN: 978-958-9243-70-1. 11 autores=0,91 puntos.
*Ponencias en eventos internacionales:
-Revisión de las especies de trichomycterus...III Encuentro Suramericano de ictiólogos y IX Congreso Colombiano de Ictiología. 2 autores=0,5 puntos. 
-Un programa en entorno excel para el análisis...X Congreso Latinoamericano de Herpetología. 2 autores=0,5 puntos. 
Los demás soportes no cumplen con lo especificado en la normatividad vigente (acuerdos y términos de referencia de la convocatoria), por lo tanto no se puntúan.</t>
  </si>
  <si>
    <t>Universidad del Tolima/Catedrático=862,4 horas=1,80 años.</t>
  </si>
  <si>
    <t>Universidad de Caldas/Planta TC=1420 días=3,94 años.
Universidad del Tolima/Catedrático=695 horas=1,45 años.
Excede el tope por el concepto de experiencia docente universitaria.</t>
  </si>
  <si>
    <t>Universidad del Tolima/Investigador= 940 horas=1,96 años.
Universidad del Tolima/Investigador= 1200 horas=2,5 años.
Universidad del Tolima/supernumerario= 295 días=0,82 años.
Excede el tope por el concepto de experiencia profesional.</t>
  </si>
  <si>
    <t>*Artículos en revista especializada:
---Distribución espacial y temporal de los tricópteros inmaduros… Caldasia. ISSN: 0366-5232. 4 autores. Categoría A1: 2 puntos.
--Seasonal size distribution of anacroneuria… Revista Colombiana de Entomología. ISSN: 0120-0488. 3 autores. Categoría A1: 4 puntos.
---Trophic interactiosn of the endangeed southern river otter… Naturwissenschaften. ISSN: 0028-1042. 4 autores. Categoría A1: 2 puntos.
--- Importancia ecológica de parásitos… Revista. Chilena de Historia Natural. ISSN: 0716-078X. 4 autores. Categoría A1: 2 puntos.
Excede el tope por el concepto de producción intelectual.</t>
  </si>
  <si>
    <t>*Artículos en revista especializada:
--Tolerancia al pH en embriones y renacuajos de cuatro especies de anuros colombianos… Revista de la Academia Colombiana de Ciencias Exactas, Físicas y Naturales. ISSN: 0370-3908. 2 autores. Categoría B: 2 puntos.
--Comparación ontogénica de la frecuencia de muda en Rhinella marina (anura, bufonidae)…Iheringia Serie Zoologia. ISSN: 0073-4721. 3 autores. Categoría A1: 4 puntos.
--Toxicidad aguda y efectos subletales del cosmo-flux…Iheringia Serie Zoologia. ISSN: 0304-3584. 3 autores. Categoría A1: 4 puntos.
Excede el tope por el concepto de producción intelectual.</t>
  </si>
  <si>
    <t>Conservación Internacional Colombia=1283 días=3,56 años.</t>
  </si>
  <si>
    <t>*Artículos en revista especializada:
---Notes on the occurrence of Riama simotera… Herpetological Bulletin. ISSN: 1473-0928. 3 autores. Categoría C: 2 puntos.
--Hylid tadpoles from the aribbean island of hispaniola… South American Journal of Herpetology. ISSN: 1808-9798. 6 autores. Categoría C: 0,67 puntos.
Los demás soportes no cumplen con lo especificado en la normatividad vigente (acuerdos y términos de referencia de la convocatoria), por lo tanto no se puntúan.</t>
  </si>
  <si>
    <t>Universidad del Tolima/joven investigadora=
18/02/2014-17/02/2015=1 año.
18/02/2013-17/02/2014=1 año.
Universidad del Tolima/profesional grado 6=
1/02/2012-30/04/2012=90 días=0,25 años.
8/08/2011-18/11/2011=100 días=0,28 años.
Universidad del Tolima/Asistente de Docencia=
02/05/2012-30/08/2012=120 días=0,33 años.
01/10/2012-30/12/2012=90 días=0,25 años.
Universidad del Tolima/Investigadora MT del proyecto 220212=Tiempo que no se cruza con la demás experiencia.
Septiembre de 2012=30 días MT=15 días=0,042 años.
01/01/2013-17/02/2013=48 días MT=24 días=0,07 años.</t>
  </si>
  <si>
    <t>VICERRECTORÍA ACADÉMICA</t>
  </si>
  <si>
    <t>PRUEBA DE CONOCIMIENTOS</t>
  </si>
  <si>
    <t>PRESENTACIÓN ORAL/ EVALUACION JURADOS AREA (HASTA 15 PUNTOS)</t>
  </si>
  <si>
    <t>TOTAL</t>
  </si>
  <si>
    <t>GANADOR</t>
  </si>
  <si>
    <t>ELEGIBLE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</si>
  <si>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</si>
  <si>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>VAC/BENÍTEZ/ESTEBAN LARA.</t>
  </si>
  <si>
    <t>FORERO CESPEDES ADRIANA MARCELA</t>
  </si>
  <si>
    <t>BELTRAN SALAZAR JOSE WILLIAM</t>
  </si>
  <si>
    <t>ZOOLOGÍA</t>
  </si>
  <si>
    <t>PROFESIONAL CON TÍTULO DE: BIÓLOGO, BIÓLOGO MARINO, LICENCIADO EN BIOLOGÍA, LICENCIADO EN BIOLOGÍA Y QUÍMICA, LICENCIADO EN CIENCIAS NATURALES; CON MAESTRÍA O DOCTORADO EN CIENCIAS BIOLÓGICAS O EN ÁREAS AFINES A LA ZOOLOGÍA, CON MÍNIMO SEIS (6) MESES DE EXPERIENCIA PROFESIONAL RELACIONADA EN EL ÁREA.</t>
  </si>
  <si>
    <t xml:space="preserve">NO PRESENTÓ PRUEBAS DE CONOCIMIENTOS </t>
  </si>
  <si>
    <t xml:space="preserve">                                                      LISTADO DE GANADORES AL CÓDIGO DE CONCURSO C-P-07-2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</si>
</sst>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4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23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6" xfId="0" applyFont="1" applyBorder="1" applyAlignment="1">
      <alignment horizontal="center"/>
    </xf>
    <xf numFmtId="0" fontId="23" fillId="0" borderId="6" xfId="3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3" fillId="0" borderId="5" xfId="3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7" xfId="0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/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2" fontId="28" fillId="0" borderId="44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2" fontId="28" fillId="0" borderId="6" xfId="0" applyNumberFormat="1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2" fontId="9" fillId="0" borderId="48" xfId="4" applyNumberFormat="1" applyFont="1" applyBorder="1" applyAlignment="1">
      <alignment horizontal="center" vertical="center" wrapText="1"/>
    </xf>
    <xf numFmtId="2" fontId="28" fillId="0" borderId="50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2" fontId="33" fillId="0" borderId="0" xfId="0" applyNumberFormat="1" applyFont="1"/>
    <xf numFmtId="0" fontId="33" fillId="0" borderId="0" xfId="0" applyFont="1"/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7" fillId="0" borderId="44" xfId="0" applyFont="1" applyFill="1" applyBorder="1" applyAlignment="1">
      <alignment horizontal="justify" vertical="center"/>
    </xf>
    <xf numFmtId="0" fontId="37" fillId="0" borderId="4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Alignment="1"/>
    <xf numFmtId="2" fontId="34" fillId="0" borderId="6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wrapText="1"/>
    </xf>
    <xf numFmtId="0" fontId="7" fillId="0" borderId="47" xfId="4" applyFont="1" applyFill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wrapText="1"/>
    </xf>
    <xf numFmtId="2" fontId="34" fillId="0" borderId="50" xfId="0" applyNumberFormat="1" applyFont="1" applyBorder="1" applyAlignment="1">
      <alignment horizontal="center" vertical="center"/>
    </xf>
    <xf numFmtId="2" fontId="13" fillId="0" borderId="6" xfId="4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7" fillId="0" borderId="17" xfId="4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0" fontId="29" fillId="4" borderId="2" xfId="4" applyFont="1" applyFill="1" applyBorder="1" applyAlignment="1">
      <alignment horizontal="center" vertical="center"/>
    </xf>
    <xf numFmtId="0" fontId="29" fillId="4" borderId="10" xfId="4" applyFont="1" applyFill="1" applyBorder="1" applyAlignment="1">
      <alignment horizontal="center" vertical="center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92" xfId="4" applyNumberFormat="1" applyFont="1" applyFill="1" applyBorder="1" applyAlignment="1" applyProtection="1">
      <alignment horizontal="center" vertical="center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6" xfId="1" applyNumberFormat="1" applyFont="1" applyFill="1" applyBorder="1" applyAlignment="1" applyProtection="1">
      <alignment horizontal="left" vertical="center" wrapText="1"/>
      <protection locked="0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66676</xdr:rowOff>
    </xdr:from>
    <xdr:to>
      <xdr:col>1</xdr:col>
      <xdr:colOff>904876</xdr:colOff>
      <xdr:row>2</xdr:row>
      <xdr:rowOff>131760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66676"/>
          <a:ext cx="1143000" cy="484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171450</xdr:rowOff>
    </xdr:from>
    <xdr:ext cx="2600325" cy="708563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171450</xdr:rowOff>
    </xdr:from>
    <xdr:ext cx="2600325" cy="708563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gcolombia@gmail.com" TargetMode="External"/><Relationship Id="rId18" Type="http://schemas.openxmlformats.org/officeDocument/2006/relationships/hyperlink" Target="mailto:ivonnebiology@gmail.com" TargetMode="External"/><Relationship Id="rId26" Type="http://schemas.openxmlformats.org/officeDocument/2006/relationships/hyperlink" Target="mailto:adrianam@ut.edu.co" TargetMode="External"/><Relationship Id="rId39" Type="http://schemas.openxmlformats.org/officeDocument/2006/relationships/hyperlink" Target="mailto:mlopez@catie.ac.cr" TargetMode="External"/><Relationship Id="rId21" Type="http://schemas.openxmlformats.org/officeDocument/2006/relationships/hyperlink" Target="mailto:dcyara@ut.edu.co" TargetMode="External"/><Relationship Id="rId34" Type="http://schemas.openxmlformats.org/officeDocument/2006/relationships/hyperlink" Target="mailto:rajovigo20001@yahoo.com" TargetMode="External"/><Relationship Id="rId7" Type="http://schemas.openxmlformats.org/officeDocument/2006/relationships/hyperlink" Target="mailto:saquijanoperez@gmail.com" TargetMode="External"/><Relationship Id="rId2" Type="http://schemas.openxmlformats.org/officeDocument/2006/relationships/hyperlink" Target="mailto:bmurcia@gmail.com" TargetMode="External"/><Relationship Id="rId16" Type="http://schemas.openxmlformats.org/officeDocument/2006/relationships/hyperlink" Target="mailto:jfarmengotg@ut.edu.co" TargetMode="External"/><Relationship Id="rId20" Type="http://schemas.openxmlformats.org/officeDocument/2006/relationships/hyperlink" Target="mailto:jezzid4@gmail.com" TargetMode="External"/><Relationship Id="rId29" Type="http://schemas.openxmlformats.org/officeDocument/2006/relationships/hyperlink" Target="mailto:ya.ramos@udla.edu.co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danielosorio77@gmail.com" TargetMode="External"/><Relationship Id="rId6" Type="http://schemas.openxmlformats.org/officeDocument/2006/relationships/hyperlink" Target="mailto:ospinaleonardo@gmail.com" TargetMode="External"/><Relationship Id="rId11" Type="http://schemas.openxmlformats.org/officeDocument/2006/relationships/hyperlink" Target="mailto:lucimar.dias@ucaldas.edu.co" TargetMode="External"/><Relationship Id="rId24" Type="http://schemas.openxmlformats.org/officeDocument/2006/relationships/hyperlink" Target="mailto:yamidm1@gmail.com" TargetMode="External"/><Relationship Id="rId32" Type="http://schemas.openxmlformats.org/officeDocument/2006/relationships/hyperlink" Target="mailto:leimurillo87@gmail.com" TargetMode="External"/><Relationship Id="rId37" Type="http://schemas.openxmlformats.org/officeDocument/2006/relationships/hyperlink" Target="mailto:juancarvajalc@gmail.com" TargetMode="External"/><Relationship Id="rId40" Type="http://schemas.openxmlformats.org/officeDocument/2006/relationships/hyperlink" Target="mailto:jose.riascos@uantof.cl" TargetMode="External"/><Relationship Id="rId5" Type="http://schemas.openxmlformats.org/officeDocument/2006/relationships/hyperlink" Target="mailto:imhenaom@ut.edu.co" TargetMode="External"/><Relationship Id="rId15" Type="http://schemas.openxmlformats.org/officeDocument/2006/relationships/hyperlink" Target="mailto:irinamorales@gmail.com" TargetMode="External"/><Relationship Id="rId23" Type="http://schemas.openxmlformats.org/officeDocument/2006/relationships/hyperlink" Target="mailto:marcelab_6@hotmail.com" TargetMode="External"/><Relationship Id="rId28" Type="http://schemas.openxmlformats.org/officeDocument/2006/relationships/hyperlink" Target="mailto:jvasquez@unillanos.edu.co" TargetMode="External"/><Relationship Id="rId36" Type="http://schemas.openxmlformats.org/officeDocument/2006/relationships/hyperlink" Target="mailto:luchojgm@gmail.com" TargetMode="External"/><Relationship Id="rId10" Type="http://schemas.openxmlformats.org/officeDocument/2006/relationships/hyperlink" Target="mailto:julianachamorro@gmail.com" TargetMode="External"/><Relationship Id="rId19" Type="http://schemas.openxmlformats.org/officeDocument/2006/relationships/hyperlink" Target="mailto:elianamp1@gmail.com" TargetMode="External"/><Relationship Id="rId31" Type="http://schemas.openxmlformats.org/officeDocument/2006/relationships/hyperlink" Target="mailto:larryjimenezferbans@gmail.com" TargetMode="External"/><Relationship Id="rId4" Type="http://schemas.openxmlformats.org/officeDocument/2006/relationships/hyperlink" Target="mailto:gnbrinez@ut.edu.co" TargetMode="External"/><Relationship Id="rId9" Type="http://schemas.openxmlformats.org/officeDocument/2006/relationships/hyperlink" Target="mailto:williambeltran2005@gmail.com" TargetMode="External"/><Relationship Id="rId14" Type="http://schemas.openxmlformats.org/officeDocument/2006/relationships/hyperlink" Target="mailto:hera.chaves@gmail.com" TargetMode="External"/><Relationship Id="rId22" Type="http://schemas.openxmlformats.org/officeDocument/2006/relationships/hyperlink" Target="mailto:astrid.pulido@gmail.com" TargetMode="External"/><Relationship Id="rId27" Type="http://schemas.openxmlformats.org/officeDocument/2006/relationships/hyperlink" Target="mailto:eolopezd@gmail.com" TargetMode="External"/><Relationship Id="rId30" Type="http://schemas.openxmlformats.org/officeDocument/2006/relationships/hyperlink" Target="mailto:vmsolartec@gmail.com" TargetMode="External"/><Relationship Id="rId35" Type="http://schemas.openxmlformats.org/officeDocument/2006/relationships/hyperlink" Target="mailto:nelsypinto@gmail.com" TargetMode="External"/><Relationship Id="rId8" Type="http://schemas.openxmlformats.org/officeDocument/2006/relationships/hyperlink" Target="mailto:dairohmarin@gmail.com" TargetMode="External"/><Relationship Id="rId3" Type="http://schemas.openxmlformats.org/officeDocument/2006/relationships/hyperlink" Target="mailto:diego.campos@gmail.com" TargetMode="External"/><Relationship Id="rId12" Type="http://schemas.openxmlformats.org/officeDocument/2006/relationships/hyperlink" Target="mailto:radamarco@gmail.com" TargetMode="External"/><Relationship Id="rId17" Type="http://schemas.openxmlformats.org/officeDocument/2006/relationships/hyperlink" Target="mailto:mrcasta@ut.edu.co" TargetMode="External"/><Relationship Id="rId25" Type="http://schemas.openxmlformats.org/officeDocument/2006/relationships/hyperlink" Target="mailto:titofranco@outlook.com" TargetMode="External"/><Relationship Id="rId33" Type="http://schemas.openxmlformats.org/officeDocument/2006/relationships/hyperlink" Target="mailto:luiz.garciah@gmail.com" TargetMode="External"/><Relationship Id="rId38" Type="http://schemas.openxmlformats.org/officeDocument/2006/relationships/hyperlink" Target="mailto:jegarcia@ut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zoomScale="90" zoomScaleNormal="90" workbookViewId="0">
      <selection activeCell="M19" sqref="M1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hidden="1" customWidth="1"/>
    <col min="8" max="8" width="19.42578125" style="5" hidden="1" customWidth="1"/>
    <col min="9" max="9" width="14.42578125" style="137" hidden="1" customWidth="1"/>
    <col min="10" max="10" width="15" style="5" hidden="1" customWidth="1"/>
    <col min="11" max="12" width="33.42578125" style="3" customWidth="1"/>
    <col min="13" max="13" width="33.42578125" style="144" customWidth="1"/>
    <col min="14" max="14" width="39.28515625" style="144" customWidth="1"/>
    <col min="15" max="15" width="11.5703125" style="3" customWidth="1"/>
    <col min="16" max="16" width="17.57031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24" t="s">
        <v>100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C1" s="119">
        <f>COUNTA(C:C)-1</f>
        <v>42</v>
      </c>
    </row>
    <row r="2" spans="1:29" ht="17.25" thickBot="1" x14ac:dyDescent="0.35">
      <c r="A2" s="224" t="s">
        <v>102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31" t="s">
        <v>93</v>
      </c>
      <c r="B3" s="228" t="s">
        <v>91</v>
      </c>
      <c r="C3" s="228" t="s">
        <v>92</v>
      </c>
      <c r="D3" s="228" t="s">
        <v>89</v>
      </c>
      <c r="E3" s="228" t="s">
        <v>90</v>
      </c>
      <c r="F3" s="228" t="s">
        <v>0</v>
      </c>
      <c r="G3" s="228" t="s">
        <v>1</v>
      </c>
      <c r="H3" s="228" t="s">
        <v>2</v>
      </c>
      <c r="I3" s="222" t="s">
        <v>3</v>
      </c>
      <c r="J3" s="222" t="s">
        <v>99</v>
      </c>
      <c r="K3" s="234" t="s">
        <v>4</v>
      </c>
      <c r="L3" s="235"/>
      <c r="M3" s="235"/>
      <c r="N3" s="236"/>
      <c r="O3" s="228" t="s">
        <v>5</v>
      </c>
      <c r="P3" s="228" t="s">
        <v>88</v>
      </c>
      <c r="Q3" s="222" t="s">
        <v>96</v>
      </c>
      <c r="R3" s="222" t="s">
        <v>97</v>
      </c>
      <c r="S3" s="228" t="s">
        <v>6</v>
      </c>
      <c r="T3" s="226" t="s">
        <v>16</v>
      </c>
      <c r="U3" s="226" t="s">
        <v>17</v>
      </c>
      <c r="V3" s="226" t="s">
        <v>18</v>
      </c>
      <c r="W3" s="226" t="s">
        <v>19</v>
      </c>
      <c r="X3" s="226" t="s">
        <v>20</v>
      </c>
      <c r="Y3" s="226" t="s">
        <v>21</v>
      </c>
      <c r="Z3" s="226" t="s">
        <v>22</v>
      </c>
      <c r="AA3" s="222" t="s">
        <v>94</v>
      </c>
    </row>
    <row r="4" spans="1:29" s="1" customFormat="1" ht="15.75" customHeight="1" thickBot="1" x14ac:dyDescent="0.25">
      <c r="A4" s="232"/>
      <c r="B4" s="229"/>
      <c r="C4" s="229"/>
      <c r="D4" s="229"/>
      <c r="E4" s="229"/>
      <c r="F4" s="229"/>
      <c r="G4" s="229"/>
      <c r="H4" s="229"/>
      <c r="I4" s="223"/>
      <c r="J4" s="223"/>
      <c r="K4" s="222" t="s">
        <v>7</v>
      </c>
      <c r="L4" s="121"/>
      <c r="M4" s="142" t="s">
        <v>8</v>
      </c>
      <c r="N4" s="143"/>
      <c r="O4" s="229"/>
      <c r="P4" s="229"/>
      <c r="Q4" s="223"/>
      <c r="R4" s="223"/>
      <c r="S4" s="229"/>
      <c r="T4" s="227"/>
      <c r="U4" s="227"/>
      <c r="V4" s="227"/>
      <c r="W4" s="227"/>
      <c r="X4" s="227"/>
      <c r="Y4" s="227"/>
      <c r="Z4" s="227"/>
      <c r="AA4" s="223"/>
    </row>
    <row r="5" spans="1:29" s="1" customFormat="1" ht="13.5" customHeight="1" x14ac:dyDescent="0.2">
      <c r="A5" s="233"/>
      <c r="B5" s="230"/>
      <c r="C5" s="230"/>
      <c r="D5" s="230"/>
      <c r="E5" s="230"/>
      <c r="F5" s="230"/>
      <c r="G5" s="230"/>
      <c r="H5" s="230"/>
      <c r="I5" s="223"/>
      <c r="J5" s="223"/>
      <c r="K5" s="223"/>
      <c r="L5" s="146" t="s">
        <v>85</v>
      </c>
      <c r="M5" s="145" t="s">
        <v>86</v>
      </c>
      <c r="N5" s="145" t="s">
        <v>87</v>
      </c>
      <c r="O5" s="230"/>
      <c r="P5" s="230"/>
      <c r="Q5" s="223"/>
      <c r="R5" s="223"/>
      <c r="S5" s="230"/>
      <c r="T5" s="227"/>
      <c r="U5" s="227"/>
      <c r="V5" s="227"/>
      <c r="W5" s="227"/>
      <c r="X5" s="227"/>
      <c r="Y5" s="227"/>
      <c r="Z5" s="227"/>
      <c r="AA5" s="223"/>
    </row>
    <row r="6" spans="1:29" s="2" customFormat="1" ht="27" customHeight="1" x14ac:dyDescent="0.2">
      <c r="A6" s="122">
        <v>1</v>
      </c>
      <c r="B6" s="123" t="s">
        <v>98</v>
      </c>
      <c r="C6" s="120">
        <v>16629703</v>
      </c>
      <c r="D6" s="173" t="s">
        <v>449</v>
      </c>
      <c r="E6" s="173" t="s">
        <v>178</v>
      </c>
      <c r="F6" s="120" t="s">
        <v>179</v>
      </c>
      <c r="G6" s="131" t="s">
        <v>180</v>
      </c>
      <c r="H6" s="120" t="s">
        <v>181</v>
      </c>
      <c r="I6" s="120" t="s">
        <v>182</v>
      </c>
      <c r="J6" s="120"/>
      <c r="K6" s="120" t="s">
        <v>183</v>
      </c>
      <c r="L6" s="120"/>
      <c r="M6" s="120" t="s">
        <v>184</v>
      </c>
      <c r="N6" s="120" t="s">
        <v>185</v>
      </c>
      <c r="O6" s="120">
        <v>94</v>
      </c>
      <c r="P6" s="120" t="s">
        <v>120</v>
      </c>
      <c r="Q6" s="120"/>
      <c r="R6" s="120"/>
      <c r="S6" s="120"/>
      <c r="T6" s="123"/>
      <c r="U6" s="123"/>
      <c r="V6" s="123"/>
      <c r="W6" s="123"/>
      <c r="X6" s="123"/>
      <c r="Y6" s="123"/>
      <c r="Z6" s="123"/>
      <c r="AA6" s="124"/>
    </row>
    <row r="7" spans="1:29" s="2" customFormat="1" ht="27" customHeight="1" x14ac:dyDescent="0.2">
      <c r="A7" s="122">
        <v>2</v>
      </c>
      <c r="B7" s="123" t="s">
        <v>98</v>
      </c>
      <c r="C7" s="120">
        <v>38143265</v>
      </c>
      <c r="D7" s="173" t="s">
        <v>139</v>
      </c>
      <c r="E7" s="173" t="s">
        <v>140</v>
      </c>
      <c r="F7" s="120" t="s">
        <v>141</v>
      </c>
      <c r="G7" s="131" t="s">
        <v>142</v>
      </c>
      <c r="H7" s="120" t="s">
        <v>143</v>
      </c>
      <c r="I7" s="120" t="s">
        <v>144</v>
      </c>
      <c r="J7" s="120" t="s">
        <v>145</v>
      </c>
      <c r="K7" s="120" t="s">
        <v>146</v>
      </c>
      <c r="L7" s="120"/>
      <c r="M7" s="120" t="s">
        <v>147</v>
      </c>
      <c r="N7" s="120"/>
      <c r="O7" s="120">
        <v>39</v>
      </c>
      <c r="P7" s="120" t="s">
        <v>120</v>
      </c>
      <c r="Q7" s="120"/>
      <c r="R7" s="120"/>
      <c r="S7" s="120"/>
      <c r="T7" s="123"/>
      <c r="U7" s="123"/>
      <c r="V7" s="123"/>
      <c r="W7" s="123"/>
      <c r="X7" s="123"/>
      <c r="Y7" s="123"/>
      <c r="Z7" s="123"/>
      <c r="AA7" s="124"/>
    </row>
    <row r="8" spans="1:29" s="1" customFormat="1" ht="27" customHeight="1" x14ac:dyDescent="0.2">
      <c r="A8" s="122">
        <v>3</v>
      </c>
      <c r="B8" s="123" t="s">
        <v>98</v>
      </c>
      <c r="C8" s="120">
        <v>79524195</v>
      </c>
      <c r="D8" s="173" t="s">
        <v>132</v>
      </c>
      <c r="E8" s="173" t="s">
        <v>133</v>
      </c>
      <c r="F8" s="120">
        <v>3132886328</v>
      </c>
      <c r="G8" s="131" t="s">
        <v>134</v>
      </c>
      <c r="H8" s="120" t="s">
        <v>135</v>
      </c>
      <c r="I8" s="120" t="s">
        <v>101</v>
      </c>
      <c r="J8" s="120" t="s">
        <v>136</v>
      </c>
      <c r="K8" s="120" t="s">
        <v>137</v>
      </c>
      <c r="L8" s="120"/>
      <c r="M8" s="120"/>
      <c r="N8" s="120" t="s">
        <v>138</v>
      </c>
      <c r="O8" s="120">
        <v>262</v>
      </c>
      <c r="P8" s="138" t="s">
        <v>120</v>
      </c>
      <c r="Q8" s="120"/>
      <c r="R8" s="120"/>
      <c r="S8" s="120"/>
      <c r="T8" s="125"/>
      <c r="U8" s="125"/>
      <c r="V8" s="125"/>
      <c r="W8" s="125"/>
      <c r="X8" s="125"/>
      <c r="Y8" s="125"/>
      <c r="Z8" s="125"/>
      <c r="AA8" s="126"/>
    </row>
    <row r="9" spans="1:29" s="2" customFormat="1" ht="27" customHeight="1" x14ac:dyDescent="0.2">
      <c r="A9" s="122">
        <v>4</v>
      </c>
      <c r="B9" s="127" t="s">
        <v>98</v>
      </c>
      <c r="C9" s="128">
        <v>78034306</v>
      </c>
      <c r="D9" s="174" t="s">
        <v>413</v>
      </c>
      <c r="E9" s="175" t="s">
        <v>414</v>
      </c>
      <c r="F9" s="129">
        <v>3116784394</v>
      </c>
      <c r="G9" s="140" t="s">
        <v>415</v>
      </c>
      <c r="H9" s="136" t="s">
        <v>416</v>
      </c>
      <c r="I9" s="136" t="s">
        <v>144</v>
      </c>
      <c r="J9" s="129" t="s">
        <v>145</v>
      </c>
      <c r="K9" s="136" t="s">
        <v>417</v>
      </c>
      <c r="L9" s="127"/>
      <c r="M9" s="136" t="s">
        <v>418</v>
      </c>
      <c r="N9" s="136" t="s">
        <v>419</v>
      </c>
      <c r="O9" s="127">
        <v>115</v>
      </c>
      <c r="P9" s="127" t="s">
        <v>111</v>
      </c>
      <c r="Q9" s="136" t="s">
        <v>420</v>
      </c>
      <c r="R9" s="129">
        <v>2</v>
      </c>
      <c r="S9" s="127"/>
      <c r="T9" s="127"/>
      <c r="U9" s="127"/>
      <c r="V9" s="127"/>
      <c r="W9" s="127"/>
      <c r="X9" s="127"/>
      <c r="Y9" s="127"/>
      <c r="Z9" s="127"/>
      <c r="AA9" s="130"/>
    </row>
    <row r="10" spans="1:29" s="2" customFormat="1" ht="27" customHeight="1" x14ac:dyDescent="0.2">
      <c r="A10" s="122">
        <v>5</v>
      </c>
      <c r="B10" s="127" t="s">
        <v>98</v>
      </c>
      <c r="C10" s="128">
        <v>65782899</v>
      </c>
      <c r="D10" s="176" t="s">
        <v>246</v>
      </c>
      <c r="E10" s="175" t="s">
        <v>247</v>
      </c>
      <c r="F10" s="136" t="s">
        <v>248</v>
      </c>
      <c r="G10" s="140" t="s">
        <v>249</v>
      </c>
      <c r="H10" s="136" t="s">
        <v>250</v>
      </c>
      <c r="I10" s="136" t="s">
        <v>144</v>
      </c>
      <c r="J10" s="129" t="s">
        <v>145</v>
      </c>
      <c r="K10" s="136" t="s">
        <v>251</v>
      </c>
      <c r="L10" s="136"/>
      <c r="M10" s="136"/>
      <c r="N10" s="136" t="s">
        <v>252</v>
      </c>
      <c r="O10" s="136">
        <v>71</v>
      </c>
      <c r="P10" s="127" t="s">
        <v>120</v>
      </c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30"/>
    </row>
    <row r="11" spans="1:29" s="2" customFormat="1" ht="27" customHeight="1" x14ac:dyDescent="0.2">
      <c r="A11" s="122">
        <v>6</v>
      </c>
      <c r="B11" s="123" t="s">
        <v>98</v>
      </c>
      <c r="C11" s="120">
        <v>29177561</v>
      </c>
      <c r="D11" s="173" t="s">
        <v>186</v>
      </c>
      <c r="E11" s="173" t="s">
        <v>187</v>
      </c>
      <c r="F11" s="120">
        <v>85333123</v>
      </c>
      <c r="G11" s="131" t="s">
        <v>188</v>
      </c>
      <c r="H11" s="120" t="s">
        <v>189</v>
      </c>
      <c r="I11" s="120" t="s">
        <v>190</v>
      </c>
      <c r="J11" s="120" t="s">
        <v>191</v>
      </c>
      <c r="K11" s="120" t="s">
        <v>192</v>
      </c>
      <c r="L11" s="120"/>
      <c r="M11" s="120" t="s">
        <v>193</v>
      </c>
      <c r="N11" s="120" t="s">
        <v>194</v>
      </c>
      <c r="O11" s="120">
        <v>247</v>
      </c>
      <c r="P11" s="120" t="s">
        <v>120</v>
      </c>
      <c r="Q11" s="120"/>
      <c r="R11" s="120"/>
      <c r="S11" s="120"/>
      <c r="T11" s="123"/>
      <c r="U11" s="123"/>
      <c r="V11" s="123"/>
      <c r="W11" s="123"/>
      <c r="X11" s="123"/>
      <c r="Y11" s="123"/>
      <c r="Z11" s="123"/>
      <c r="AA11" s="124"/>
    </row>
    <row r="12" spans="1:29" s="2" customFormat="1" ht="27" customHeight="1" x14ac:dyDescent="0.2">
      <c r="A12" s="122">
        <v>7</v>
      </c>
      <c r="B12" s="127" t="s">
        <v>98</v>
      </c>
      <c r="C12" s="128">
        <v>1110468614</v>
      </c>
      <c r="D12" s="174" t="s">
        <v>320</v>
      </c>
      <c r="E12" s="175" t="s">
        <v>321</v>
      </c>
      <c r="F12" s="136" t="s">
        <v>322</v>
      </c>
      <c r="G12" s="140" t="s">
        <v>323</v>
      </c>
      <c r="H12" s="136" t="s">
        <v>324</v>
      </c>
      <c r="I12" s="136" t="s">
        <v>144</v>
      </c>
      <c r="J12" s="129" t="s">
        <v>145</v>
      </c>
      <c r="K12" s="136" t="s">
        <v>325</v>
      </c>
      <c r="L12" s="127"/>
      <c r="M12" s="136" t="s">
        <v>154</v>
      </c>
      <c r="N12" s="141"/>
      <c r="O12" s="129">
        <v>152</v>
      </c>
      <c r="P12" s="127" t="s">
        <v>120</v>
      </c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30"/>
    </row>
    <row r="13" spans="1:29" s="1" customFormat="1" ht="27" customHeight="1" x14ac:dyDescent="0.3">
      <c r="A13" s="122">
        <v>8</v>
      </c>
      <c r="B13" s="148" t="s">
        <v>98</v>
      </c>
      <c r="C13" s="149">
        <v>14297280</v>
      </c>
      <c r="D13" s="177" t="s">
        <v>374</v>
      </c>
      <c r="E13" s="178" t="s">
        <v>375</v>
      </c>
      <c r="F13" s="150">
        <f>+ 5989996804
+ 59824871616</f>
        <v>65814868420</v>
      </c>
      <c r="G13" s="151" t="s">
        <v>376</v>
      </c>
      <c r="H13" s="150" t="s">
        <v>377</v>
      </c>
      <c r="I13" s="152"/>
      <c r="J13" s="150"/>
      <c r="K13" s="153" t="s">
        <v>378</v>
      </c>
      <c r="L13" s="148" t="s">
        <v>379</v>
      </c>
      <c r="M13" s="153" t="s">
        <v>380</v>
      </c>
      <c r="N13" s="153" t="s">
        <v>379</v>
      </c>
      <c r="O13" s="148">
        <v>38</v>
      </c>
      <c r="P13" s="148" t="s">
        <v>381</v>
      </c>
      <c r="Q13" s="148">
        <v>0</v>
      </c>
      <c r="R13" s="148">
        <v>0</v>
      </c>
      <c r="S13" s="127"/>
      <c r="T13" s="127"/>
      <c r="U13" s="127"/>
      <c r="V13" s="127"/>
      <c r="W13" s="127"/>
      <c r="X13" s="127"/>
      <c r="Y13" s="127"/>
      <c r="Z13" s="127"/>
      <c r="AA13" s="130"/>
    </row>
    <row r="14" spans="1:29" s="2" customFormat="1" ht="27" customHeight="1" x14ac:dyDescent="0.2">
      <c r="A14" s="122">
        <v>9</v>
      </c>
      <c r="B14" s="127" t="s">
        <v>98</v>
      </c>
      <c r="C14" s="128">
        <v>93414617</v>
      </c>
      <c r="D14" s="174" t="s">
        <v>421</v>
      </c>
      <c r="E14" s="175" t="s">
        <v>422</v>
      </c>
      <c r="F14" s="136" t="s">
        <v>423</v>
      </c>
      <c r="G14" s="140" t="s">
        <v>424</v>
      </c>
      <c r="H14" s="136" t="s">
        <v>425</v>
      </c>
      <c r="I14" s="136" t="s">
        <v>144</v>
      </c>
      <c r="J14" s="129" t="s">
        <v>426</v>
      </c>
      <c r="K14" s="136" t="s">
        <v>283</v>
      </c>
      <c r="L14" s="127"/>
      <c r="M14" s="136" t="s">
        <v>427</v>
      </c>
      <c r="N14" s="136" t="s">
        <v>428</v>
      </c>
      <c r="O14" s="136">
        <v>324</v>
      </c>
      <c r="P14" s="127" t="s">
        <v>120</v>
      </c>
      <c r="Q14" s="136" t="s">
        <v>429</v>
      </c>
      <c r="R14" s="127"/>
      <c r="S14" s="127"/>
      <c r="T14" s="127"/>
      <c r="U14" s="127"/>
      <c r="V14" s="127"/>
      <c r="W14" s="127"/>
      <c r="X14" s="127"/>
      <c r="Y14" s="127"/>
      <c r="Z14" s="127"/>
      <c r="AA14" s="130"/>
    </row>
    <row r="15" spans="1:29" s="2" customFormat="1" ht="27" customHeight="1" x14ac:dyDescent="0.2">
      <c r="A15" s="122">
        <v>10</v>
      </c>
      <c r="B15" s="127" t="s">
        <v>98</v>
      </c>
      <c r="C15" s="128">
        <v>14396060</v>
      </c>
      <c r="D15" s="174" t="s">
        <v>407</v>
      </c>
      <c r="E15" s="175" t="s">
        <v>408</v>
      </c>
      <c r="F15" s="129">
        <v>3124480793</v>
      </c>
      <c r="G15" s="140" t="s">
        <v>409</v>
      </c>
      <c r="H15" s="136" t="s">
        <v>410</v>
      </c>
      <c r="I15" s="136" t="s">
        <v>144</v>
      </c>
      <c r="J15" s="129" t="s">
        <v>145</v>
      </c>
      <c r="K15" s="136" t="s">
        <v>275</v>
      </c>
      <c r="L15" s="127"/>
      <c r="M15" s="136" t="s">
        <v>411</v>
      </c>
      <c r="N15" s="127"/>
      <c r="O15" s="127"/>
      <c r="P15" s="127"/>
      <c r="Q15" s="141" t="s">
        <v>412</v>
      </c>
      <c r="R15" s="127"/>
      <c r="S15" s="127"/>
      <c r="T15" s="127"/>
      <c r="U15" s="127"/>
      <c r="V15" s="127"/>
      <c r="W15" s="127"/>
      <c r="X15" s="127"/>
      <c r="Y15" s="127"/>
      <c r="Z15" s="127"/>
      <c r="AA15" s="130"/>
    </row>
    <row r="16" spans="1:29" s="2" customFormat="1" ht="27" customHeight="1" x14ac:dyDescent="0.2">
      <c r="A16" s="122">
        <v>11</v>
      </c>
      <c r="B16" s="127" t="s">
        <v>98</v>
      </c>
      <c r="C16" s="128">
        <v>93413841</v>
      </c>
      <c r="D16" s="174" t="s">
        <v>240</v>
      </c>
      <c r="E16" s="179" t="s">
        <v>241</v>
      </c>
      <c r="F16" s="136">
        <v>3134157693</v>
      </c>
      <c r="G16" s="140" t="s">
        <v>242</v>
      </c>
      <c r="H16" s="136" t="s">
        <v>243</v>
      </c>
      <c r="I16" s="136" t="s">
        <v>244</v>
      </c>
      <c r="J16" s="136"/>
      <c r="K16" s="136" t="s">
        <v>160</v>
      </c>
      <c r="L16" s="127"/>
      <c r="M16" s="136" t="s">
        <v>245</v>
      </c>
      <c r="N16" s="141"/>
      <c r="O16" s="129">
        <v>183</v>
      </c>
      <c r="P16" s="127" t="s">
        <v>120</v>
      </c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30"/>
    </row>
    <row r="17" spans="1:27" s="2" customFormat="1" ht="27" customHeight="1" x14ac:dyDescent="0.2">
      <c r="A17" s="122">
        <v>12</v>
      </c>
      <c r="B17" s="123" t="s">
        <v>98</v>
      </c>
      <c r="C17" s="120" t="s">
        <v>195</v>
      </c>
      <c r="D17" s="173" t="s">
        <v>196</v>
      </c>
      <c r="E17" s="173" t="s">
        <v>197</v>
      </c>
      <c r="F17" s="120" t="s">
        <v>198</v>
      </c>
      <c r="G17" s="131" t="s">
        <v>199</v>
      </c>
      <c r="H17" s="120" t="s">
        <v>200</v>
      </c>
      <c r="I17" s="120" t="s">
        <v>201</v>
      </c>
      <c r="J17" s="120" t="s">
        <v>202</v>
      </c>
      <c r="K17" s="120" t="s">
        <v>203</v>
      </c>
      <c r="L17" s="120"/>
      <c r="M17" s="120" t="s">
        <v>205</v>
      </c>
      <c r="N17" s="120" t="s">
        <v>204</v>
      </c>
      <c r="O17" s="120">
        <v>228</v>
      </c>
      <c r="P17" s="120" t="s">
        <v>120</v>
      </c>
      <c r="Q17" s="120"/>
      <c r="R17" s="120"/>
      <c r="S17" s="120"/>
      <c r="T17" s="123"/>
      <c r="U17" s="123"/>
      <c r="V17" s="123"/>
      <c r="W17" s="123"/>
      <c r="X17" s="123"/>
      <c r="Y17" s="123"/>
      <c r="Z17" s="123"/>
      <c r="AA17" s="124"/>
    </row>
    <row r="18" spans="1:27" ht="27" customHeight="1" x14ac:dyDescent="0.3">
      <c r="A18" s="122">
        <v>13</v>
      </c>
      <c r="B18" s="127" t="s">
        <v>98</v>
      </c>
      <c r="C18" s="128">
        <v>93407377</v>
      </c>
      <c r="D18" s="174" t="s">
        <v>214</v>
      </c>
      <c r="E18" s="175" t="s">
        <v>215</v>
      </c>
      <c r="F18" s="136" t="s">
        <v>216</v>
      </c>
      <c r="G18" s="140" t="s">
        <v>217</v>
      </c>
      <c r="H18" s="136" t="s">
        <v>218</v>
      </c>
      <c r="I18" s="136" t="s">
        <v>144</v>
      </c>
      <c r="J18" s="129" t="s">
        <v>145</v>
      </c>
      <c r="K18" s="136" t="s">
        <v>219</v>
      </c>
      <c r="L18" s="127"/>
      <c r="M18" s="136" t="s">
        <v>220</v>
      </c>
      <c r="N18" s="136" t="s">
        <v>221</v>
      </c>
      <c r="O18" s="136">
        <v>1012</v>
      </c>
      <c r="P18" s="127" t="s">
        <v>120</v>
      </c>
      <c r="Q18" s="136" t="s">
        <v>213</v>
      </c>
      <c r="R18" s="127"/>
      <c r="S18" s="127"/>
      <c r="T18" s="127"/>
      <c r="U18" s="127"/>
      <c r="V18" s="127"/>
      <c r="W18" s="127"/>
      <c r="X18" s="127"/>
      <c r="Y18" s="127"/>
      <c r="Z18" s="127"/>
      <c r="AA18" s="130"/>
    </row>
    <row r="19" spans="1:27" ht="27" customHeight="1" x14ac:dyDescent="0.3">
      <c r="A19" s="122">
        <v>14</v>
      </c>
      <c r="B19" s="123" t="s">
        <v>98</v>
      </c>
      <c r="C19" s="120">
        <v>110458603</v>
      </c>
      <c r="D19" s="173" t="s">
        <v>148</v>
      </c>
      <c r="E19" s="173" t="s">
        <v>149</v>
      </c>
      <c r="F19" s="120" t="s">
        <v>150</v>
      </c>
      <c r="G19" s="131" t="s">
        <v>151</v>
      </c>
      <c r="H19" s="120" t="s">
        <v>152</v>
      </c>
      <c r="I19" s="120" t="s">
        <v>144</v>
      </c>
      <c r="J19" s="120" t="s">
        <v>145</v>
      </c>
      <c r="K19" s="120" t="s">
        <v>153</v>
      </c>
      <c r="L19" s="120"/>
      <c r="M19" s="120" t="s">
        <v>154</v>
      </c>
      <c r="N19" s="120"/>
      <c r="O19" s="120">
        <v>98</v>
      </c>
      <c r="P19" s="120" t="s">
        <v>120</v>
      </c>
      <c r="Q19" s="120"/>
      <c r="R19" s="120"/>
      <c r="S19" s="120"/>
      <c r="T19" s="123"/>
      <c r="U19" s="123"/>
      <c r="V19" s="123"/>
      <c r="W19" s="123"/>
      <c r="X19" s="123"/>
      <c r="Y19" s="123"/>
      <c r="Z19" s="123"/>
      <c r="AA19" s="124"/>
    </row>
    <row r="20" spans="1:27" ht="27" customHeight="1" x14ac:dyDescent="0.3">
      <c r="A20" s="122">
        <v>15</v>
      </c>
      <c r="B20" s="127" t="s">
        <v>98</v>
      </c>
      <c r="C20" s="128">
        <v>844522442</v>
      </c>
      <c r="D20" s="174" t="s">
        <v>356</v>
      </c>
      <c r="E20" s="175" t="s">
        <v>357</v>
      </c>
      <c r="F20" s="129">
        <v>3137127742</v>
      </c>
      <c r="G20" s="140" t="s">
        <v>358</v>
      </c>
      <c r="H20" s="136" t="s">
        <v>359</v>
      </c>
      <c r="I20" s="136" t="s">
        <v>360</v>
      </c>
      <c r="J20" s="129" t="s">
        <v>361</v>
      </c>
      <c r="K20" s="136" t="s">
        <v>362</v>
      </c>
      <c r="L20" s="127"/>
      <c r="M20" s="136" t="s">
        <v>363</v>
      </c>
      <c r="N20" s="136" t="s">
        <v>364</v>
      </c>
      <c r="O20" s="129">
        <v>178</v>
      </c>
      <c r="P20" s="127" t="s">
        <v>111</v>
      </c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30"/>
    </row>
    <row r="21" spans="1:27" ht="27" customHeight="1" x14ac:dyDescent="0.3">
      <c r="A21" s="122">
        <v>16</v>
      </c>
      <c r="B21" s="127" t="s">
        <v>98</v>
      </c>
      <c r="C21" s="128">
        <v>93236953</v>
      </c>
      <c r="D21" s="174" t="s">
        <v>326</v>
      </c>
      <c r="E21" s="175" t="s">
        <v>327</v>
      </c>
      <c r="F21" s="129">
        <v>9797030640</v>
      </c>
      <c r="G21" s="140" t="s">
        <v>328</v>
      </c>
      <c r="H21" s="136" t="s">
        <v>329</v>
      </c>
      <c r="I21" s="136" t="s">
        <v>144</v>
      </c>
      <c r="J21" s="129" t="s">
        <v>145</v>
      </c>
      <c r="K21" s="136" t="s">
        <v>330</v>
      </c>
      <c r="L21" s="127"/>
      <c r="M21" s="136" t="s">
        <v>331</v>
      </c>
      <c r="N21" s="141"/>
      <c r="O21" s="129">
        <v>48</v>
      </c>
      <c r="P21" s="127" t="s">
        <v>120</v>
      </c>
      <c r="Q21" s="141" t="s">
        <v>332</v>
      </c>
      <c r="R21" s="127"/>
      <c r="S21" s="127"/>
      <c r="T21" s="127"/>
      <c r="U21" s="127"/>
      <c r="V21" s="127"/>
      <c r="W21" s="127"/>
      <c r="X21" s="127"/>
      <c r="Y21" s="127"/>
      <c r="Z21" s="127"/>
      <c r="AA21" s="130"/>
    </row>
    <row r="22" spans="1:27" ht="27" customHeight="1" x14ac:dyDescent="0.3">
      <c r="A22" s="122">
        <v>17</v>
      </c>
      <c r="B22" s="123" t="s">
        <v>98</v>
      </c>
      <c r="C22" s="120">
        <v>14011155</v>
      </c>
      <c r="D22" s="173" t="s">
        <v>171</v>
      </c>
      <c r="E22" s="173" t="s">
        <v>172</v>
      </c>
      <c r="F22" s="120">
        <v>3143943464</v>
      </c>
      <c r="G22" s="131" t="s">
        <v>173</v>
      </c>
      <c r="H22" s="120" t="s">
        <v>174</v>
      </c>
      <c r="I22" s="120" t="s">
        <v>175</v>
      </c>
      <c r="J22" s="120"/>
      <c r="K22" s="120" t="s">
        <v>176</v>
      </c>
      <c r="L22" s="120"/>
      <c r="M22" s="120" t="s">
        <v>177</v>
      </c>
      <c r="N22" s="120"/>
      <c r="O22" s="120">
        <v>30</v>
      </c>
      <c r="P22" s="120" t="s">
        <v>111</v>
      </c>
      <c r="Q22" s="120"/>
      <c r="R22" s="120"/>
      <c r="S22" s="120"/>
      <c r="T22" s="125"/>
      <c r="U22" s="125"/>
      <c r="V22" s="125"/>
      <c r="W22" s="125"/>
      <c r="X22" s="125"/>
      <c r="Y22" s="125"/>
      <c r="Z22" s="125"/>
      <c r="AA22" s="126"/>
    </row>
    <row r="23" spans="1:27" ht="27" customHeight="1" x14ac:dyDescent="0.3">
      <c r="A23" s="122">
        <v>18</v>
      </c>
      <c r="B23" s="127" t="s">
        <v>98</v>
      </c>
      <c r="C23" s="128">
        <v>52300989</v>
      </c>
      <c r="D23" s="174" t="s">
        <v>260</v>
      </c>
      <c r="E23" s="175" t="s">
        <v>261</v>
      </c>
      <c r="F23" s="136" t="s">
        <v>262</v>
      </c>
      <c r="G23" s="140" t="s">
        <v>263</v>
      </c>
      <c r="H23" s="136" t="s">
        <v>264</v>
      </c>
      <c r="I23" s="136" t="s">
        <v>101</v>
      </c>
      <c r="J23" s="129" t="s">
        <v>136</v>
      </c>
      <c r="K23" s="136" t="s">
        <v>265</v>
      </c>
      <c r="L23" s="127"/>
      <c r="M23" s="136" t="s">
        <v>266</v>
      </c>
      <c r="N23" s="136" t="s">
        <v>267</v>
      </c>
      <c r="O23" s="129">
        <v>141</v>
      </c>
      <c r="P23" s="127" t="s">
        <v>120</v>
      </c>
      <c r="Q23" s="127" t="s">
        <v>274</v>
      </c>
      <c r="R23" s="127"/>
      <c r="S23" s="127"/>
      <c r="T23" s="127"/>
      <c r="U23" s="127"/>
      <c r="V23" s="127"/>
      <c r="W23" s="127"/>
      <c r="X23" s="127"/>
      <c r="Y23" s="127"/>
      <c r="Z23" s="127"/>
      <c r="AA23" s="130"/>
    </row>
    <row r="24" spans="1:27" ht="27" customHeight="1" x14ac:dyDescent="0.3">
      <c r="A24" s="122">
        <v>19</v>
      </c>
      <c r="B24" s="127" t="s">
        <v>98</v>
      </c>
      <c r="C24" s="128">
        <v>10296785</v>
      </c>
      <c r="D24" s="174" t="s">
        <v>306</v>
      </c>
      <c r="E24" s="175" t="s">
        <v>307</v>
      </c>
      <c r="F24" s="136" t="s">
        <v>308</v>
      </c>
      <c r="G24" s="140" t="s">
        <v>309</v>
      </c>
      <c r="H24" s="136" t="s">
        <v>310</v>
      </c>
      <c r="I24" s="136" t="s">
        <v>311</v>
      </c>
      <c r="J24" s="129"/>
      <c r="K24" s="136" t="s">
        <v>312</v>
      </c>
      <c r="L24" s="127"/>
      <c r="M24" s="136" t="s">
        <v>313</v>
      </c>
      <c r="N24" s="141"/>
      <c r="O24" s="136">
        <v>39</v>
      </c>
      <c r="P24" s="127" t="s">
        <v>111</v>
      </c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30"/>
    </row>
    <row r="25" spans="1:27" ht="27" customHeight="1" x14ac:dyDescent="0.3">
      <c r="A25" s="122">
        <v>20</v>
      </c>
      <c r="B25" s="127" t="s">
        <v>98</v>
      </c>
      <c r="C25" s="128">
        <v>41945366</v>
      </c>
      <c r="D25" s="174" t="s">
        <v>231</v>
      </c>
      <c r="E25" s="175" t="s">
        <v>232</v>
      </c>
      <c r="F25" s="136" t="s">
        <v>233</v>
      </c>
      <c r="G25" s="140" t="s">
        <v>234</v>
      </c>
      <c r="H25" s="136" t="s">
        <v>235</v>
      </c>
      <c r="I25" s="136" t="s">
        <v>236</v>
      </c>
      <c r="J25" s="129" t="s">
        <v>237</v>
      </c>
      <c r="K25" s="136" t="s">
        <v>238</v>
      </c>
      <c r="L25" s="127"/>
      <c r="M25" s="136" t="s">
        <v>239</v>
      </c>
      <c r="N25" s="136" t="s">
        <v>229</v>
      </c>
      <c r="O25" s="129">
        <v>288</v>
      </c>
      <c r="P25" s="127" t="s">
        <v>230</v>
      </c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30"/>
    </row>
    <row r="26" spans="1:27" ht="27" customHeight="1" x14ac:dyDescent="0.3">
      <c r="A26" s="122">
        <v>21</v>
      </c>
      <c r="B26" s="123" t="s">
        <v>98</v>
      </c>
      <c r="C26" s="120">
        <v>40780108</v>
      </c>
      <c r="D26" s="173" t="s">
        <v>122</v>
      </c>
      <c r="E26" s="173" t="s">
        <v>123</v>
      </c>
      <c r="F26" s="120" t="s">
        <v>124</v>
      </c>
      <c r="G26" s="131" t="s">
        <v>125</v>
      </c>
      <c r="H26" s="120" t="s">
        <v>126</v>
      </c>
      <c r="I26" s="120" t="s">
        <v>127</v>
      </c>
      <c r="J26" s="120" t="s">
        <v>128</v>
      </c>
      <c r="K26" s="120" t="s">
        <v>129</v>
      </c>
      <c r="L26" s="120"/>
      <c r="M26" s="120" t="s">
        <v>130</v>
      </c>
      <c r="N26" s="120" t="s">
        <v>131</v>
      </c>
      <c r="O26" s="120">
        <v>216</v>
      </c>
      <c r="P26" s="120" t="s">
        <v>120</v>
      </c>
      <c r="Q26" s="120"/>
      <c r="R26" s="120"/>
      <c r="S26" s="120"/>
      <c r="T26" s="123"/>
      <c r="U26" s="123"/>
      <c r="V26" s="123"/>
      <c r="W26" s="123"/>
      <c r="X26" s="123"/>
      <c r="Y26" s="123"/>
      <c r="Z26" s="123"/>
      <c r="AA26" s="124"/>
    </row>
    <row r="27" spans="1:27" ht="27" customHeight="1" x14ac:dyDescent="0.3">
      <c r="A27" s="122">
        <v>22</v>
      </c>
      <c r="B27" s="127" t="s">
        <v>98</v>
      </c>
      <c r="C27" s="128">
        <v>1063142230</v>
      </c>
      <c r="D27" s="174" t="s">
        <v>365</v>
      </c>
      <c r="E27" s="175" t="s">
        <v>366</v>
      </c>
      <c r="F27" s="136" t="s">
        <v>367</v>
      </c>
      <c r="G27" s="140" t="s">
        <v>368</v>
      </c>
      <c r="H27" s="136" t="s">
        <v>369</v>
      </c>
      <c r="I27" s="136" t="s">
        <v>370</v>
      </c>
      <c r="J27" s="129" t="s">
        <v>371</v>
      </c>
      <c r="K27" s="136" t="s">
        <v>372</v>
      </c>
      <c r="L27" s="127"/>
      <c r="M27" s="136" t="s">
        <v>373</v>
      </c>
      <c r="N27" s="141"/>
      <c r="O27" s="129">
        <v>50</v>
      </c>
      <c r="P27" s="127" t="s">
        <v>111</v>
      </c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30"/>
    </row>
    <row r="28" spans="1:27" ht="27" customHeight="1" x14ac:dyDescent="0.3">
      <c r="A28" s="122">
        <v>23</v>
      </c>
      <c r="B28" s="127" t="s">
        <v>98</v>
      </c>
      <c r="C28" s="128">
        <v>5825811</v>
      </c>
      <c r="D28" s="174" t="s">
        <v>268</v>
      </c>
      <c r="E28" s="175" t="s">
        <v>269</v>
      </c>
      <c r="F28" s="136" t="s">
        <v>270</v>
      </c>
      <c r="G28" s="140" t="s">
        <v>271</v>
      </c>
      <c r="H28" s="129" t="s">
        <v>272</v>
      </c>
      <c r="I28" s="136" t="s">
        <v>167</v>
      </c>
      <c r="J28" s="129" t="s">
        <v>273</v>
      </c>
      <c r="K28" s="136" t="s">
        <v>275</v>
      </c>
      <c r="L28" s="127"/>
      <c r="M28" s="136" t="s">
        <v>276</v>
      </c>
      <c r="N28" s="141"/>
      <c r="O28" s="129">
        <v>41</v>
      </c>
      <c r="P28" s="127" t="s">
        <v>120</v>
      </c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30"/>
    </row>
    <row r="29" spans="1:27" ht="27" customHeight="1" x14ac:dyDescent="0.3">
      <c r="A29" s="122">
        <v>24</v>
      </c>
      <c r="B29" s="123" t="s">
        <v>98</v>
      </c>
      <c r="C29" s="120">
        <v>6199189</v>
      </c>
      <c r="D29" s="173" t="s">
        <v>103</v>
      </c>
      <c r="E29" s="173" t="s">
        <v>104</v>
      </c>
      <c r="F29" s="120" t="s">
        <v>105</v>
      </c>
      <c r="G29" s="131" t="s">
        <v>106</v>
      </c>
      <c r="H29" s="120"/>
      <c r="I29" s="120" t="s">
        <v>107</v>
      </c>
      <c r="J29" s="120" t="s">
        <v>108</v>
      </c>
      <c r="K29" s="120" t="s">
        <v>109</v>
      </c>
      <c r="L29" s="120"/>
      <c r="M29" s="120" t="s">
        <v>110</v>
      </c>
      <c r="N29" s="120" t="s">
        <v>121</v>
      </c>
      <c r="O29" s="120">
        <v>15</v>
      </c>
      <c r="P29" s="120" t="s">
        <v>111</v>
      </c>
      <c r="Q29" s="120"/>
      <c r="R29" s="120"/>
      <c r="S29" s="120"/>
      <c r="T29" s="123"/>
      <c r="U29" s="123"/>
      <c r="V29" s="123"/>
      <c r="W29" s="123"/>
      <c r="X29" s="123"/>
      <c r="Y29" s="123"/>
      <c r="Z29" s="123"/>
      <c r="AA29" s="124"/>
    </row>
    <row r="30" spans="1:27" ht="27" customHeight="1" x14ac:dyDescent="0.3">
      <c r="A30" s="122">
        <v>25</v>
      </c>
      <c r="B30" s="127" t="s">
        <v>98</v>
      </c>
      <c r="C30" s="128">
        <v>37842839</v>
      </c>
      <c r="D30" s="174" t="s">
        <v>399</v>
      </c>
      <c r="E30" s="175" t="s">
        <v>400</v>
      </c>
      <c r="F30" s="136" t="s">
        <v>401</v>
      </c>
      <c r="G30" s="140" t="s">
        <v>402</v>
      </c>
      <c r="H30" s="136" t="s">
        <v>403</v>
      </c>
      <c r="I30" s="136" t="s">
        <v>101</v>
      </c>
      <c r="J30" s="129" t="s">
        <v>136</v>
      </c>
      <c r="K30" s="141" t="s">
        <v>404</v>
      </c>
      <c r="L30" s="127" t="s">
        <v>379</v>
      </c>
      <c r="M30" s="141" t="s">
        <v>405</v>
      </c>
      <c r="N30" s="141" t="s">
        <v>406</v>
      </c>
      <c r="O30" s="127">
        <v>81</v>
      </c>
      <c r="P30" s="127" t="s">
        <v>111</v>
      </c>
      <c r="Q30" s="127">
        <v>0</v>
      </c>
      <c r="R30" s="127">
        <v>0</v>
      </c>
      <c r="S30" s="127"/>
      <c r="T30" s="127"/>
      <c r="U30" s="127"/>
      <c r="V30" s="127"/>
      <c r="W30" s="127"/>
      <c r="X30" s="127"/>
      <c r="Y30" s="127"/>
      <c r="Z30" s="127"/>
      <c r="AA30" s="130"/>
    </row>
    <row r="31" spans="1:27" ht="27" customHeight="1" x14ac:dyDescent="0.3">
      <c r="A31" s="122">
        <v>26</v>
      </c>
      <c r="B31" s="127" t="s">
        <v>98</v>
      </c>
      <c r="C31" s="128">
        <v>52261924</v>
      </c>
      <c r="D31" s="174" t="s">
        <v>291</v>
      </c>
      <c r="E31" s="175" t="s">
        <v>292</v>
      </c>
      <c r="F31" s="136" t="s">
        <v>293</v>
      </c>
      <c r="G31" s="140" t="s">
        <v>294</v>
      </c>
      <c r="H31" s="136" t="s">
        <v>295</v>
      </c>
      <c r="I31" s="136" t="s">
        <v>101</v>
      </c>
      <c r="J31" s="129" t="s">
        <v>136</v>
      </c>
      <c r="K31" s="136" t="s">
        <v>296</v>
      </c>
      <c r="L31" s="127"/>
      <c r="M31" s="136" t="s">
        <v>297</v>
      </c>
      <c r="N31" s="136" t="s">
        <v>298</v>
      </c>
      <c r="O31" s="129">
        <v>144</v>
      </c>
      <c r="P31" s="127" t="s">
        <v>111</v>
      </c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30"/>
    </row>
    <row r="32" spans="1:27" ht="27" customHeight="1" x14ac:dyDescent="0.3">
      <c r="A32" s="122">
        <v>27</v>
      </c>
      <c r="B32" s="123" t="s">
        <v>98</v>
      </c>
      <c r="C32" s="120">
        <v>43592170</v>
      </c>
      <c r="D32" s="173" t="s">
        <v>162</v>
      </c>
      <c r="E32" s="173" t="s">
        <v>163</v>
      </c>
      <c r="F32" s="120" t="s">
        <v>164</v>
      </c>
      <c r="G32" s="131" t="s">
        <v>166</v>
      </c>
      <c r="H32" s="139" t="s">
        <v>165</v>
      </c>
      <c r="I32" s="120" t="s">
        <v>167</v>
      </c>
      <c r="J32" s="120" t="s">
        <v>168</v>
      </c>
      <c r="K32" s="120" t="s">
        <v>169</v>
      </c>
      <c r="L32" s="120"/>
      <c r="M32" s="120"/>
      <c r="N32" s="120" t="s">
        <v>170</v>
      </c>
      <c r="O32" s="120">
        <v>147</v>
      </c>
      <c r="P32" s="120" t="s">
        <v>111</v>
      </c>
      <c r="Q32" s="120"/>
      <c r="R32" s="120"/>
      <c r="S32" s="120"/>
      <c r="T32" s="123"/>
      <c r="U32" s="123"/>
      <c r="V32" s="123"/>
      <c r="W32" s="123"/>
      <c r="X32" s="123"/>
      <c r="Y32" s="123"/>
      <c r="Z32" s="123"/>
      <c r="AA32" s="124"/>
    </row>
    <row r="33" spans="1:27" ht="27" customHeight="1" x14ac:dyDescent="0.3">
      <c r="A33" s="122">
        <v>28</v>
      </c>
      <c r="B33" s="123" t="s">
        <v>98</v>
      </c>
      <c r="C33" s="120">
        <v>5820986</v>
      </c>
      <c r="D33" s="173" t="s">
        <v>206</v>
      </c>
      <c r="E33" s="173" t="s">
        <v>207</v>
      </c>
      <c r="F33" s="120" t="s">
        <v>208</v>
      </c>
      <c r="G33" s="131" t="s">
        <v>209</v>
      </c>
      <c r="H33" s="120" t="s">
        <v>210</v>
      </c>
      <c r="I33" s="120" t="s">
        <v>144</v>
      </c>
      <c r="J33" s="120" t="s">
        <v>145</v>
      </c>
      <c r="K33" s="120" t="s">
        <v>211</v>
      </c>
      <c r="L33" s="147"/>
      <c r="M33" s="120"/>
      <c r="N33" s="120" t="s">
        <v>212</v>
      </c>
      <c r="O33" s="120">
        <v>15</v>
      </c>
      <c r="P33" s="120" t="s">
        <v>120</v>
      </c>
      <c r="Q33" s="120"/>
      <c r="R33" s="120"/>
      <c r="S33" s="120"/>
      <c r="T33" s="123"/>
      <c r="U33" s="123"/>
      <c r="V33" s="123"/>
      <c r="W33" s="123"/>
      <c r="X33" s="123"/>
      <c r="Y33" s="123"/>
      <c r="Z33" s="123"/>
      <c r="AA33" s="124"/>
    </row>
    <row r="34" spans="1:27" ht="60" customHeight="1" x14ac:dyDescent="0.3">
      <c r="A34" s="122">
        <v>29</v>
      </c>
      <c r="B34" s="127" t="s">
        <v>98</v>
      </c>
      <c r="C34" s="128">
        <v>16188907</v>
      </c>
      <c r="D34" s="174" t="s">
        <v>341</v>
      </c>
      <c r="E34" s="175" t="s">
        <v>342</v>
      </c>
      <c r="F34" s="129">
        <v>3112704708</v>
      </c>
      <c r="G34" s="140" t="s">
        <v>343</v>
      </c>
      <c r="H34" s="136" t="s">
        <v>344</v>
      </c>
      <c r="I34" s="136" t="s">
        <v>127</v>
      </c>
      <c r="J34" s="129" t="s">
        <v>128</v>
      </c>
      <c r="K34" s="136" t="s">
        <v>345</v>
      </c>
      <c r="L34" s="136" t="s">
        <v>482</v>
      </c>
      <c r="M34" s="136" t="s">
        <v>346</v>
      </c>
      <c r="N34" s="141"/>
      <c r="O34" s="129">
        <v>56</v>
      </c>
      <c r="P34" s="127" t="s">
        <v>120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30"/>
    </row>
    <row r="35" spans="1:27" ht="27" customHeight="1" x14ac:dyDescent="0.3">
      <c r="A35" s="122">
        <v>30</v>
      </c>
      <c r="B35" s="127" t="s">
        <v>98</v>
      </c>
      <c r="C35" s="128">
        <v>32298304</v>
      </c>
      <c r="D35" s="174" t="s">
        <v>284</v>
      </c>
      <c r="E35" s="175" t="s">
        <v>285</v>
      </c>
      <c r="F35" s="129">
        <v>3506956407</v>
      </c>
      <c r="G35" s="129"/>
      <c r="H35" s="136" t="s">
        <v>286</v>
      </c>
      <c r="I35" s="136" t="s">
        <v>287</v>
      </c>
      <c r="J35" s="129" t="s">
        <v>288</v>
      </c>
      <c r="K35" s="136" t="s">
        <v>289</v>
      </c>
      <c r="L35" s="148"/>
      <c r="M35" s="141"/>
      <c r="N35" s="136" t="s">
        <v>290</v>
      </c>
      <c r="O35" s="129">
        <v>64</v>
      </c>
      <c r="P35" s="127" t="s">
        <v>111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30"/>
    </row>
    <row r="36" spans="1:27" ht="27" customHeight="1" x14ac:dyDescent="0.3">
      <c r="A36" s="122">
        <v>31</v>
      </c>
      <c r="B36" s="127" t="s">
        <v>98</v>
      </c>
      <c r="C36" s="128">
        <v>79600848</v>
      </c>
      <c r="D36" s="174" t="s">
        <v>347</v>
      </c>
      <c r="E36" s="175" t="s">
        <v>348</v>
      </c>
      <c r="F36" s="136" t="s">
        <v>349</v>
      </c>
      <c r="G36" s="140" t="s">
        <v>350</v>
      </c>
      <c r="H36" s="136" t="s">
        <v>351</v>
      </c>
      <c r="I36" s="136" t="s">
        <v>352</v>
      </c>
      <c r="J36" s="129"/>
      <c r="K36" s="136" t="s">
        <v>353</v>
      </c>
      <c r="L36" s="127"/>
      <c r="M36" s="136" t="s">
        <v>354</v>
      </c>
      <c r="N36" s="141"/>
      <c r="O36" s="129">
        <v>85</v>
      </c>
      <c r="P36" s="127" t="s">
        <v>111</v>
      </c>
      <c r="Q36" s="136" t="s">
        <v>355</v>
      </c>
      <c r="R36" s="127"/>
      <c r="S36" s="127"/>
      <c r="T36" s="127"/>
      <c r="U36" s="127"/>
      <c r="V36" s="127"/>
      <c r="W36" s="127"/>
      <c r="X36" s="127"/>
      <c r="Y36" s="127"/>
      <c r="Z36" s="127"/>
      <c r="AA36" s="130"/>
    </row>
    <row r="37" spans="1:27" ht="27" customHeight="1" x14ac:dyDescent="0.3">
      <c r="A37" s="122">
        <v>32</v>
      </c>
      <c r="B37" s="127" t="s">
        <v>98</v>
      </c>
      <c r="C37" s="128">
        <v>14136616</v>
      </c>
      <c r="D37" s="174" t="s">
        <v>334</v>
      </c>
      <c r="E37" s="175" t="s">
        <v>335</v>
      </c>
      <c r="F37" s="129">
        <v>3158442296</v>
      </c>
      <c r="G37" s="140" t="s">
        <v>336</v>
      </c>
      <c r="H37" s="136" t="s">
        <v>337</v>
      </c>
      <c r="I37" s="136" t="s">
        <v>338</v>
      </c>
      <c r="J37" s="129"/>
      <c r="K37" s="136" t="s">
        <v>339</v>
      </c>
      <c r="L37" s="127"/>
      <c r="M37" s="136" t="s">
        <v>340</v>
      </c>
      <c r="N37" s="141"/>
      <c r="O37" s="141" t="s">
        <v>333</v>
      </c>
      <c r="P37" s="127" t="s">
        <v>120</v>
      </c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30"/>
    </row>
    <row r="38" spans="1:27" ht="69" customHeight="1" x14ac:dyDescent="0.3">
      <c r="A38" s="122">
        <v>33</v>
      </c>
      <c r="B38" s="127" t="s">
        <v>98</v>
      </c>
      <c r="C38" s="128">
        <v>28548971</v>
      </c>
      <c r="D38" s="174" t="s">
        <v>278</v>
      </c>
      <c r="E38" s="175" t="s">
        <v>279</v>
      </c>
      <c r="F38" s="136" t="s">
        <v>280</v>
      </c>
      <c r="G38" s="140" t="s">
        <v>281</v>
      </c>
      <c r="H38" s="136" t="s">
        <v>282</v>
      </c>
      <c r="I38" s="136" t="s">
        <v>144</v>
      </c>
      <c r="J38" s="129" t="s">
        <v>145</v>
      </c>
      <c r="K38" s="136" t="s">
        <v>283</v>
      </c>
      <c r="L38" s="127"/>
      <c r="M38" s="136" t="s">
        <v>147</v>
      </c>
      <c r="N38" s="141"/>
      <c r="O38" s="136">
        <v>72</v>
      </c>
      <c r="P38" s="127" t="s">
        <v>120</v>
      </c>
      <c r="Q38" s="141" t="s">
        <v>277</v>
      </c>
      <c r="R38" s="127"/>
      <c r="S38" s="127"/>
      <c r="T38" s="127"/>
      <c r="U38" s="127"/>
      <c r="V38" s="127"/>
      <c r="W38" s="127"/>
      <c r="X38" s="127"/>
      <c r="Y38" s="127"/>
      <c r="Z38" s="127"/>
      <c r="AA38" s="130"/>
    </row>
    <row r="39" spans="1:27" s="2" customFormat="1" ht="27" customHeight="1" x14ac:dyDescent="0.2">
      <c r="A39" s="122">
        <v>34</v>
      </c>
      <c r="B39" s="167" t="s">
        <v>98</v>
      </c>
      <c r="C39" s="168">
        <v>52793547</v>
      </c>
      <c r="D39" s="180" t="s">
        <v>299</v>
      </c>
      <c r="E39" s="181" t="s">
        <v>300</v>
      </c>
      <c r="F39" s="169" t="s">
        <v>301</v>
      </c>
      <c r="G39" s="170" t="s">
        <v>302</v>
      </c>
      <c r="H39" s="169" t="s">
        <v>303</v>
      </c>
      <c r="I39" s="169" t="s">
        <v>101</v>
      </c>
      <c r="J39" s="169" t="s">
        <v>136</v>
      </c>
      <c r="K39" s="169" t="s">
        <v>304</v>
      </c>
      <c r="L39" s="167"/>
      <c r="M39" s="171" t="s">
        <v>305</v>
      </c>
      <c r="N39" s="171"/>
      <c r="O39" s="169">
        <v>55</v>
      </c>
      <c r="P39" s="167" t="s">
        <v>120</v>
      </c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72"/>
    </row>
    <row r="40" spans="1:27" ht="27" customHeight="1" x14ac:dyDescent="0.3">
      <c r="A40" s="122">
        <v>35</v>
      </c>
      <c r="B40" s="127" t="s">
        <v>98</v>
      </c>
      <c r="C40" s="128">
        <v>52809737</v>
      </c>
      <c r="D40" s="174" t="s">
        <v>253</v>
      </c>
      <c r="E40" s="175" t="s">
        <v>254</v>
      </c>
      <c r="F40" s="136" t="s">
        <v>255</v>
      </c>
      <c r="G40" s="140" t="s">
        <v>256</v>
      </c>
      <c r="H40" s="129" t="s">
        <v>257</v>
      </c>
      <c r="I40" s="136" t="s">
        <v>101</v>
      </c>
      <c r="J40" s="136" t="s">
        <v>136</v>
      </c>
      <c r="K40" s="136" t="s">
        <v>258</v>
      </c>
      <c r="L40" s="127"/>
      <c r="M40" s="136" t="s">
        <v>259</v>
      </c>
      <c r="N40" s="141"/>
      <c r="O40" s="129">
        <v>43</v>
      </c>
      <c r="P40" s="127" t="s">
        <v>120</v>
      </c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30"/>
    </row>
    <row r="41" spans="1:27" ht="27" customHeight="1" x14ac:dyDescent="0.3">
      <c r="A41" s="122">
        <v>36</v>
      </c>
      <c r="B41" s="127" t="s">
        <v>98</v>
      </c>
      <c r="C41" s="128">
        <v>98389149</v>
      </c>
      <c r="D41" s="174" t="s">
        <v>430</v>
      </c>
      <c r="E41" s="175" t="s">
        <v>431</v>
      </c>
      <c r="F41" s="136" t="s">
        <v>432</v>
      </c>
      <c r="G41" s="140" t="s">
        <v>433</v>
      </c>
      <c r="H41" s="136" t="s">
        <v>434</v>
      </c>
      <c r="I41" s="136" t="s">
        <v>435</v>
      </c>
      <c r="J41" s="129" t="s">
        <v>436</v>
      </c>
      <c r="K41" s="136" t="s">
        <v>437</v>
      </c>
      <c r="L41" s="127"/>
      <c r="M41" s="141" t="s">
        <v>438</v>
      </c>
      <c r="N41" s="141" t="s">
        <v>439</v>
      </c>
      <c r="O41" s="127">
        <v>54</v>
      </c>
      <c r="P41" s="127" t="s">
        <v>111</v>
      </c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30"/>
    </row>
    <row r="42" spans="1:27" ht="27" customHeight="1" x14ac:dyDescent="0.3">
      <c r="A42" s="122">
        <v>37</v>
      </c>
      <c r="B42" s="127" t="s">
        <v>98</v>
      </c>
      <c r="C42" s="128">
        <v>7552004</v>
      </c>
      <c r="D42" s="174" t="s">
        <v>314</v>
      </c>
      <c r="E42" s="175" t="s">
        <v>315</v>
      </c>
      <c r="F42" s="136" t="s">
        <v>316</v>
      </c>
      <c r="G42" s="140" t="s">
        <v>317</v>
      </c>
      <c r="H42" s="136" t="s">
        <v>318</v>
      </c>
      <c r="I42" s="136" t="s">
        <v>182</v>
      </c>
      <c r="J42" s="129" t="s">
        <v>108</v>
      </c>
      <c r="L42" s="127"/>
      <c r="M42" s="141"/>
      <c r="N42" s="136" t="s">
        <v>319</v>
      </c>
      <c r="O42" s="136">
        <v>30</v>
      </c>
      <c r="P42" s="127" t="s">
        <v>111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30"/>
    </row>
    <row r="43" spans="1:27" ht="27" customHeight="1" x14ac:dyDescent="0.3">
      <c r="A43" s="122">
        <v>38</v>
      </c>
      <c r="B43" s="123" t="s">
        <v>98</v>
      </c>
      <c r="C43" s="120">
        <v>5821673</v>
      </c>
      <c r="D43" s="173" t="s">
        <v>155</v>
      </c>
      <c r="E43" s="173" t="s">
        <v>156</v>
      </c>
      <c r="F43" s="120" t="s">
        <v>157</v>
      </c>
      <c r="G43" s="131" t="s">
        <v>158</v>
      </c>
      <c r="H43" s="120" t="s">
        <v>159</v>
      </c>
      <c r="I43" s="120" t="s">
        <v>144</v>
      </c>
      <c r="J43" s="120" t="s">
        <v>145</v>
      </c>
      <c r="K43" s="120" t="s">
        <v>160</v>
      </c>
      <c r="L43" s="120"/>
      <c r="M43" s="120" t="s">
        <v>161</v>
      </c>
      <c r="N43" s="120"/>
      <c r="O43" s="120">
        <v>109</v>
      </c>
      <c r="P43" s="120" t="s">
        <v>120</v>
      </c>
      <c r="Q43" s="120"/>
      <c r="R43" s="120"/>
      <c r="S43" s="120"/>
      <c r="T43" s="123"/>
      <c r="U43" s="123"/>
      <c r="V43" s="123"/>
      <c r="W43" s="123"/>
      <c r="X43" s="123"/>
      <c r="Y43" s="123"/>
      <c r="Z43" s="123"/>
      <c r="AA43" s="124"/>
    </row>
    <row r="44" spans="1:27" ht="27" customHeight="1" x14ac:dyDescent="0.3">
      <c r="A44" s="122">
        <v>39</v>
      </c>
      <c r="B44" s="127" t="s">
        <v>98</v>
      </c>
      <c r="C44" s="128">
        <v>10298063</v>
      </c>
      <c r="D44" s="174" t="s">
        <v>222</v>
      </c>
      <c r="E44" s="175" t="s">
        <v>223</v>
      </c>
      <c r="F44" s="129">
        <v>401502405</v>
      </c>
      <c r="G44" s="140" t="s">
        <v>224</v>
      </c>
      <c r="H44" s="136" t="s">
        <v>225</v>
      </c>
      <c r="I44" s="136" t="s">
        <v>226</v>
      </c>
      <c r="J44" s="129"/>
      <c r="K44" s="136" t="s">
        <v>227</v>
      </c>
      <c r="L44" s="127"/>
      <c r="M44" s="136" t="s">
        <v>228</v>
      </c>
      <c r="N44" s="136" t="s">
        <v>229</v>
      </c>
      <c r="O44" s="129">
        <v>410</v>
      </c>
      <c r="P44" s="136" t="s">
        <v>230</v>
      </c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30"/>
    </row>
    <row r="45" spans="1:27" ht="27" customHeight="1" x14ac:dyDescent="0.3">
      <c r="A45" s="122">
        <v>40</v>
      </c>
      <c r="B45" s="127" t="s">
        <v>98</v>
      </c>
      <c r="C45" s="128">
        <v>12991885</v>
      </c>
      <c r="D45" s="174" t="s">
        <v>391</v>
      </c>
      <c r="E45" s="175" t="s">
        <v>392</v>
      </c>
      <c r="F45" s="136" t="s">
        <v>393</v>
      </c>
      <c r="G45" s="140" t="s">
        <v>394</v>
      </c>
      <c r="H45" s="136" t="s">
        <v>395</v>
      </c>
      <c r="I45" s="136" t="s">
        <v>396</v>
      </c>
      <c r="J45" s="129"/>
      <c r="K45" s="141" t="s">
        <v>397</v>
      </c>
      <c r="L45" s="127" t="s">
        <v>379</v>
      </c>
      <c r="M45" s="141"/>
      <c r="N45" s="141" t="s">
        <v>398</v>
      </c>
      <c r="O45" s="127">
        <v>53</v>
      </c>
      <c r="P45" s="127" t="s">
        <v>381</v>
      </c>
      <c r="Q45" s="127">
        <v>0</v>
      </c>
      <c r="R45" s="127">
        <v>0</v>
      </c>
      <c r="S45" s="127"/>
      <c r="T45" s="127"/>
      <c r="U45" s="127"/>
      <c r="V45" s="127"/>
      <c r="W45" s="127"/>
      <c r="X45" s="127"/>
      <c r="Y45" s="127"/>
      <c r="Z45" s="127"/>
      <c r="AA45" s="130"/>
    </row>
    <row r="46" spans="1:27" ht="27" customHeight="1" x14ac:dyDescent="0.3">
      <c r="A46" s="122">
        <v>41</v>
      </c>
      <c r="B46" s="123" t="s">
        <v>98</v>
      </c>
      <c r="C46" s="120">
        <v>79841468</v>
      </c>
      <c r="D46" s="173" t="s">
        <v>112</v>
      </c>
      <c r="E46" s="173" t="s">
        <v>113</v>
      </c>
      <c r="F46" s="120">
        <v>3043621142</v>
      </c>
      <c r="G46" s="120"/>
      <c r="H46" s="120" t="s">
        <v>114</v>
      </c>
      <c r="I46" s="120" t="s">
        <v>115</v>
      </c>
      <c r="J46" s="120" t="s">
        <v>116</v>
      </c>
      <c r="K46" s="120" t="s">
        <v>117</v>
      </c>
      <c r="L46" s="120"/>
      <c r="M46" s="120" t="s">
        <v>118</v>
      </c>
      <c r="N46" s="120" t="s">
        <v>119</v>
      </c>
      <c r="O46" s="120">
        <v>26</v>
      </c>
      <c r="P46" s="120" t="s">
        <v>120</v>
      </c>
      <c r="Q46" s="120"/>
      <c r="R46" s="120"/>
      <c r="S46" s="120"/>
      <c r="T46" s="123"/>
      <c r="U46" s="123"/>
      <c r="V46" s="123"/>
      <c r="W46" s="123"/>
      <c r="X46" s="123"/>
      <c r="Y46" s="123"/>
      <c r="Z46" s="123"/>
      <c r="AA46" s="124"/>
    </row>
    <row r="47" spans="1:27" ht="27" customHeight="1" x14ac:dyDescent="0.3">
      <c r="A47" s="122">
        <v>42</v>
      </c>
      <c r="B47" s="127" t="s">
        <v>98</v>
      </c>
      <c r="C47" s="128">
        <v>92546771</v>
      </c>
      <c r="D47" s="174" t="s">
        <v>382</v>
      </c>
      <c r="E47" s="175" t="s">
        <v>383</v>
      </c>
      <c r="F47" s="136" t="s">
        <v>384</v>
      </c>
      <c r="G47" s="140" t="s">
        <v>385</v>
      </c>
      <c r="H47" s="136" t="s">
        <v>387</v>
      </c>
      <c r="I47" s="129" t="s">
        <v>386</v>
      </c>
      <c r="J47" s="136" t="s">
        <v>168</v>
      </c>
      <c r="K47" s="141" t="s">
        <v>388</v>
      </c>
      <c r="L47" s="127" t="s">
        <v>379</v>
      </c>
      <c r="M47" s="141" t="s">
        <v>389</v>
      </c>
      <c r="N47" s="141" t="s">
        <v>390</v>
      </c>
      <c r="O47" s="127">
        <v>54</v>
      </c>
      <c r="P47" s="127" t="s">
        <v>381</v>
      </c>
      <c r="Q47" s="127">
        <v>0</v>
      </c>
      <c r="R47" s="127">
        <v>0</v>
      </c>
      <c r="S47" s="127"/>
      <c r="T47" s="127"/>
      <c r="U47" s="127"/>
      <c r="V47" s="127"/>
      <c r="W47" s="127"/>
      <c r="X47" s="127"/>
      <c r="Y47" s="127"/>
      <c r="Z47" s="127"/>
      <c r="AA47" s="130"/>
    </row>
  </sheetData>
  <autoFilter ref="B3:WWA5">
    <filterColumn colId="9" showButton="0"/>
    <filterColumn colId="10" showButton="0"/>
    <filterColumn colId="11" showButton="0"/>
  </autoFilter>
  <sortState ref="A6:AA47">
    <sortCondition ref="D6:D47"/>
  </sortState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29" r:id="rId1"/>
    <hyperlink ref="G26" r:id="rId2"/>
    <hyperlink ref="G8" r:id="rId3"/>
    <hyperlink ref="G7" r:id="rId4"/>
    <hyperlink ref="G19" r:id="rId5"/>
    <hyperlink ref="G43" r:id="rId6"/>
    <hyperlink ref="G32" r:id="rId7"/>
    <hyperlink ref="G22" r:id="rId8"/>
    <hyperlink ref="G6" r:id="rId9"/>
    <hyperlink ref="G11" r:id="rId10"/>
    <hyperlink ref="G17" r:id="rId11"/>
    <hyperlink ref="G33" r:id="rId12"/>
    <hyperlink ref="G18" r:id="rId13"/>
    <hyperlink ref="G44" r:id="rId14"/>
    <hyperlink ref="G25" r:id="rId15"/>
    <hyperlink ref="G16" r:id="rId16"/>
    <hyperlink ref="G10" r:id="rId17"/>
    <hyperlink ref="G40" r:id="rId18"/>
    <hyperlink ref="G23" r:id="rId19"/>
    <hyperlink ref="G28" r:id="rId20"/>
    <hyperlink ref="G38" r:id="rId21"/>
    <hyperlink ref="G31" r:id="rId22"/>
    <hyperlink ref="G39" r:id="rId23"/>
    <hyperlink ref="G24" r:id="rId24"/>
    <hyperlink ref="G42" r:id="rId25"/>
    <hyperlink ref="G12" r:id="rId26"/>
    <hyperlink ref="G21" r:id="rId27"/>
    <hyperlink ref="G37" r:id="rId28"/>
    <hyperlink ref="G34" r:id="rId29"/>
    <hyperlink ref="G36" r:id="rId30"/>
    <hyperlink ref="G20" r:id="rId31"/>
    <hyperlink ref="G27" r:id="rId32"/>
    <hyperlink ref="G13" r:id="rId33"/>
    <hyperlink ref="G47" r:id="rId34"/>
    <hyperlink ref="G30" r:id="rId35"/>
    <hyperlink ref="G15" r:id="rId36"/>
    <hyperlink ref="G9" r:id="rId37"/>
    <hyperlink ref="G14" r:id="rId38"/>
    <hyperlink ref="G41" r:id="rId39"/>
    <hyperlink ref="G45" r:id="rId40"/>
  </hyperlinks>
  <printOptions horizontalCentered="1"/>
  <pageMargins left="0.31496062992125984" right="0.31496062992125984" top="0.15748031496062992" bottom="0.15748031496062992" header="0.31496062992125984" footer="0.31496062992125984"/>
  <pageSetup paperSize="14" scale="75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1"/>
  <sheetViews>
    <sheetView tabSelected="1" workbookViewId="0">
      <selection activeCell="D4" sqref="D4:D5"/>
    </sheetView>
  </sheetViews>
  <sheetFormatPr baseColWidth="10" defaultRowHeight="15" x14ac:dyDescent="0.25"/>
  <cols>
    <col min="1" max="1" width="4.7109375" style="212" customWidth="1"/>
    <col min="2" max="2" width="26.85546875" style="214" customWidth="1"/>
    <col min="3" max="3" width="24.7109375" style="213" customWidth="1"/>
    <col min="4" max="4" width="26" style="213" bestFit="1" customWidth="1"/>
    <col min="5" max="5" width="33.140625" style="213" customWidth="1"/>
    <col min="6" max="6" width="18.85546875" style="206" customWidth="1"/>
    <col min="7" max="7" width="16.28515625" style="205" bestFit="1" customWidth="1"/>
    <col min="8" max="8" width="17.28515625" style="205" customWidth="1"/>
    <col min="9" max="9" width="16.42578125" style="205" customWidth="1"/>
    <col min="10" max="10" width="17" style="193" customWidth="1"/>
    <col min="11" max="11" width="14.42578125" style="193" customWidth="1"/>
    <col min="12" max="12" width="29" customWidth="1"/>
  </cols>
  <sheetData>
    <row r="1" spans="1:12" ht="18" x14ac:dyDescent="0.25">
      <c r="A1" s="238" t="s">
        <v>506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x14ac:dyDescent="0.25">
      <c r="A2" s="239" t="s">
        <v>519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6.5" thickBot="1" x14ac:dyDescent="0.3">
      <c r="A3" s="207"/>
      <c r="B3" s="208"/>
      <c r="C3" s="208"/>
      <c r="D3" s="208"/>
      <c r="E3" s="208"/>
      <c r="F3" s="191"/>
      <c r="G3" s="192"/>
    </row>
    <row r="4" spans="1:12" ht="16.5" thickBot="1" x14ac:dyDescent="0.3">
      <c r="A4" s="240" t="s">
        <v>440</v>
      </c>
      <c r="B4" s="242" t="s">
        <v>441</v>
      </c>
      <c r="C4" s="240" t="s">
        <v>442</v>
      </c>
      <c r="D4" s="240" t="s">
        <v>443</v>
      </c>
      <c r="E4" s="240" t="s">
        <v>444</v>
      </c>
      <c r="F4" s="244" t="s">
        <v>23</v>
      </c>
      <c r="G4" s="246" t="s">
        <v>507</v>
      </c>
      <c r="H4" s="247"/>
      <c r="I4" s="247"/>
      <c r="J4" s="247"/>
      <c r="K4" s="247"/>
      <c r="L4" s="248"/>
    </row>
    <row r="5" spans="1:12" ht="45.75" thickBot="1" x14ac:dyDescent="0.3">
      <c r="A5" s="241"/>
      <c r="B5" s="243"/>
      <c r="C5" s="241"/>
      <c r="D5" s="241"/>
      <c r="E5" s="241"/>
      <c r="F5" s="245"/>
      <c r="G5" s="194" t="s">
        <v>43</v>
      </c>
      <c r="H5" s="194" t="s">
        <v>508</v>
      </c>
      <c r="I5" s="194" t="s">
        <v>68</v>
      </c>
      <c r="J5" s="194" t="s">
        <v>74</v>
      </c>
      <c r="K5" s="195" t="s">
        <v>509</v>
      </c>
      <c r="L5" s="196" t="s">
        <v>6</v>
      </c>
    </row>
    <row r="6" spans="1:12" ht="34.5" customHeight="1" x14ac:dyDescent="0.25">
      <c r="A6" s="163">
        <v>1</v>
      </c>
      <c r="B6" s="209" t="s">
        <v>461</v>
      </c>
      <c r="C6" s="249" t="s">
        <v>445</v>
      </c>
      <c r="D6" s="252" t="s">
        <v>516</v>
      </c>
      <c r="E6" s="255" t="s">
        <v>517</v>
      </c>
      <c r="F6" s="164">
        <f>'GIOVANY GUEVARA'!O93</f>
        <v>30</v>
      </c>
      <c r="G6" s="164">
        <f>'GIOVANY GUEVARA'!O94</f>
        <v>30.5</v>
      </c>
      <c r="H6" s="197">
        <f>'GIOVANY GUEVARA'!O95</f>
        <v>14.666666666666666</v>
      </c>
      <c r="I6" s="197">
        <f>'GIOVANY GUEVARA'!O96</f>
        <v>15</v>
      </c>
      <c r="J6" s="197">
        <f>'GIOVANY GUEVARA'!O97</f>
        <v>4.2</v>
      </c>
      <c r="K6" s="198">
        <f>SUM(F6:J6)</f>
        <v>94.366666666666674</v>
      </c>
      <c r="L6" s="199" t="s">
        <v>510</v>
      </c>
    </row>
    <row r="7" spans="1:12" ht="38.25" customHeight="1" x14ac:dyDescent="0.25">
      <c r="A7" s="210">
        <v>2</v>
      </c>
      <c r="B7" s="211" t="s">
        <v>457</v>
      </c>
      <c r="C7" s="250"/>
      <c r="D7" s="253"/>
      <c r="E7" s="256"/>
      <c r="F7" s="166">
        <f>'JORGE E GARCIA'!O93</f>
        <v>27.020000000000003</v>
      </c>
      <c r="G7" s="166">
        <f>'JORGE E GARCIA'!O94</f>
        <v>27.333333333333332</v>
      </c>
      <c r="H7" s="200">
        <f>'JORGE E GARCIA'!O95</f>
        <v>13.5</v>
      </c>
      <c r="I7" s="200">
        <f>'JORGE E GARCIA'!O96</f>
        <v>12</v>
      </c>
      <c r="J7" s="200">
        <f>'JORGE E GARCIA'!O97</f>
        <v>4</v>
      </c>
      <c r="K7" s="215">
        <f t="shared" ref="K7:K11" si="0">SUM(F7:J7)</f>
        <v>83.853333333333339</v>
      </c>
      <c r="L7" s="201" t="s">
        <v>511</v>
      </c>
    </row>
    <row r="8" spans="1:12" ht="33.75" customHeight="1" x14ac:dyDescent="0.25">
      <c r="A8" s="210">
        <v>3</v>
      </c>
      <c r="B8" s="211" t="s">
        <v>515</v>
      </c>
      <c r="C8" s="250"/>
      <c r="D8" s="253"/>
      <c r="E8" s="256"/>
      <c r="F8" s="166">
        <f>'JOSE W BELTRAN'!O93</f>
        <v>30</v>
      </c>
      <c r="G8" s="221">
        <f>'JOSE W BELTRAN'!O94</f>
        <v>25.266666666666666</v>
      </c>
      <c r="H8" s="200">
        <f>'JOSE W BELTRAN'!O95</f>
        <v>10.833333333333334</v>
      </c>
      <c r="I8" s="200">
        <f>'JOSE W BELTRAN'!O96</f>
        <v>12</v>
      </c>
      <c r="J8" s="200">
        <f>'JOSE W BELTRAN'!O97</f>
        <v>4.4000000000000004</v>
      </c>
      <c r="K8" s="215">
        <f t="shared" si="0"/>
        <v>82.5</v>
      </c>
      <c r="L8" s="201" t="s">
        <v>511</v>
      </c>
    </row>
    <row r="9" spans="1:12" ht="31.5" customHeight="1" x14ac:dyDescent="0.25">
      <c r="A9" s="165">
        <v>4</v>
      </c>
      <c r="B9" s="211" t="s">
        <v>474</v>
      </c>
      <c r="C9" s="250"/>
      <c r="D9" s="253"/>
      <c r="E9" s="256"/>
      <c r="F9" s="166">
        <f>'MARCO RADA'!O93</f>
        <v>16.23</v>
      </c>
      <c r="G9" s="166">
        <f>'MARCO RADA'!O94</f>
        <v>30.166666666666668</v>
      </c>
      <c r="H9" s="200">
        <f>'MARCO RADA'!O95</f>
        <v>14.333333333333334</v>
      </c>
      <c r="I9" s="200">
        <f>'MARCO RADA'!O96</f>
        <v>12</v>
      </c>
      <c r="J9" s="200">
        <f>'MARCO RADA'!O97</f>
        <v>3.7</v>
      </c>
      <c r="K9" s="215">
        <f t="shared" si="0"/>
        <v>76.430000000000007</v>
      </c>
      <c r="L9" s="201" t="s">
        <v>511</v>
      </c>
    </row>
    <row r="10" spans="1:12" ht="43.5" x14ac:dyDescent="0.25">
      <c r="A10" s="165">
        <v>5</v>
      </c>
      <c r="B10" s="211" t="s">
        <v>462</v>
      </c>
      <c r="C10" s="250"/>
      <c r="D10" s="253"/>
      <c r="E10" s="256"/>
      <c r="F10" s="166">
        <f>'LILIANA HENAO'!O93</f>
        <v>20.222000000000001</v>
      </c>
      <c r="G10" s="166">
        <f>'LILIANA HENAO'!O94</f>
        <v>25</v>
      </c>
      <c r="H10" s="200">
        <f>'LILIANA HENAO'!O95</f>
        <v>10.833333333333334</v>
      </c>
      <c r="I10" s="200">
        <f>'LILIANA HENAO'!O96</f>
        <v>9</v>
      </c>
      <c r="J10" s="200">
        <f>'LILIANA HENAO'!O97</f>
        <v>4</v>
      </c>
      <c r="K10" s="215">
        <f t="shared" si="0"/>
        <v>69.055333333333337</v>
      </c>
      <c r="L10" s="202" t="s">
        <v>512</v>
      </c>
    </row>
    <row r="11" spans="1:12" ht="43.5" x14ac:dyDescent="0.25">
      <c r="A11" s="217">
        <v>6</v>
      </c>
      <c r="B11" s="211" t="s">
        <v>494</v>
      </c>
      <c r="C11" s="250"/>
      <c r="D11" s="253"/>
      <c r="E11" s="256"/>
      <c r="F11" s="166">
        <f>'LUIS JOSE GARCIA'!O93</f>
        <v>16.82</v>
      </c>
      <c r="G11" s="166">
        <f>'LUIS JOSE GARCIA'!O94</f>
        <v>21</v>
      </c>
      <c r="H11" s="200">
        <f>'LUIS JOSE GARCIA'!O95</f>
        <v>12.166666666666666</v>
      </c>
      <c r="I11" s="200">
        <f>'LUIS JOSE GARCIA'!O96</f>
        <v>10</v>
      </c>
      <c r="J11" s="200">
        <f>'LUIS JOSE GARCIA'!O97</f>
        <v>2.8</v>
      </c>
      <c r="K11" s="215">
        <f t="shared" si="0"/>
        <v>62.786666666666662</v>
      </c>
      <c r="L11" s="202" t="s">
        <v>512</v>
      </c>
    </row>
    <row r="12" spans="1:12" ht="43.5" x14ac:dyDescent="0.25">
      <c r="A12" s="217">
        <v>7</v>
      </c>
      <c r="B12" s="211" t="s">
        <v>514</v>
      </c>
      <c r="C12" s="250"/>
      <c r="D12" s="253"/>
      <c r="E12" s="256"/>
      <c r="F12" s="166">
        <f>'ADRIANA FORERO'!O93</f>
        <v>20.81</v>
      </c>
      <c r="G12" s="166">
        <f>'ADRIANA FORERO'!O94</f>
        <v>23.366666666666664</v>
      </c>
      <c r="H12" s="200">
        <f>'ADRIANA FORERO'!O95</f>
        <v>7.833333333333333</v>
      </c>
      <c r="I12" s="200">
        <f>'ADRIANA FORERO'!O96</f>
        <v>8</v>
      </c>
      <c r="J12" s="200">
        <f>'ADRIANA FORERO'!O97</f>
        <v>1.9</v>
      </c>
      <c r="K12" s="215">
        <f>SUM(F12:J12)</f>
        <v>61.91</v>
      </c>
      <c r="L12" s="202" t="s">
        <v>512</v>
      </c>
    </row>
    <row r="13" spans="1:12" ht="33.75" customHeight="1" x14ac:dyDescent="0.25">
      <c r="A13" s="210">
        <v>8</v>
      </c>
      <c r="B13" s="216" t="s">
        <v>469</v>
      </c>
      <c r="C13" s="250"/>
      <c r="D13" s="253"/>
      <c r="E13" s="256"/>
      <c r="F13" s="200">
        <v>27</v>
      </c>
      <c r="G13" s="200">
        <v>0</v>
      </c>
      <c r="H13" s="200">
        <v>0</v>
      </c>
      <c r="I13" s="200">
        <v>0</v>
      </c>
      <c r="J13" s="200">
        <v>0</v>
      </c>
      <c r="K13" s="215">
        <f t="shared" ref="K13:K40" si="1">SUM(F13:J13)</f>
        <v>27</v>
      </c>
      <c r="L13" s="202" t="s">
        <v>518</v>
      </c>
    </row>
    <row r="14" spans="1:12" ht="33.75" customHeight="1" x14ac:dyDescent="0.25">
      <c r="A14" s="210">
        <v>9</v>
      </c>
      <c r="B14" s="216" t="s">
        <v>475</v>
      </c>
      <c r="C14" s="250"/>
      <c r="D14" s="253"/>
      <c r="E14" s="256"/>
      <c r="F14" s="200">
        <v>26.542999999999999</v>
      </c>
      <c r="G14" s="200">
        <v>0</v>
      </c>
      <c r="H14" s="200">
        <v>0</v>
      </c>
      <c r="I14" s="200">
        <v>0</v>
      </c>
      <c r="J14" s="200">
        <v>0</v>
      </c>
      <c r="K14" s="215">
        <f t="shared" si="1"/>
        <v>26.542999999999999</v>
      </c>
      <c r="L14" s="202" t="s">
        <v>518</v>
      </c>
    </row>
    <row r="15" spans="1:12" ht="33.75" customHeight="1" x14ac:dyDescent="0.25">
      <c r="A15" s="210">
        <v>10</v>
      </c>
      <c r="B15" s="216" t="s">
        <v>460</v>
      </c>
      <c r="C15" s="250"/>
      <c r="D15" s="253"/>
      <c r="E15" s="256"/>
      <c r="F15" s="200">
        <v>25.64</v>
      </c>
      <c r="G15" s="200">
        <v>0</v>
      </c>
      <c r="H15" s="200">
        <v>0</v>
      </c>
      <c r="I15" s="200">
        <v>0</v>
      </c>
      <c r="J15" s="200">
        <v>0</v>
      </c>
      <c r="K15" s="215">
        <f t="shared" si="1"/>
        <v>25.64</v>
      </c>
      <c r="L15" s="202" t="s">
        <v>518</v>
      </c>
    </row>
    <row r="16" spans="1:12" ht="33.75" customHeight="1" x14ac:dyDescent="0.25">
      <c r="A16" s="210">
        <v>11</v>
      </c>
      <c r="B16" s="216" t="s">
        <v>473</v>
      </c>
      <c r="C16" s="250"/>
      <c r="D16" s="253"/>
      <c r="E16" s="256"/>
      <c r="F16" s="200">
        <v>25.094999999999999</v>
      </c>
      <c r="G16" s="200">
        <v>0</v>
      </c>
      <c r="H16" s="200">
        <v>0</v>
      </c>
      <c r="I16" s="200">
        <v>0</v>
      </c>
      <c r="J16" s="200">
        <v>0</v>
      </c>
      <c r="K16" s="215">
        <f t="shared" si="1"/>
        <v>25.094999999999999</v>
      </c>
      <c r="L16" s="202" t="s">
        <v>518</v>
      </c>
    </row>
    <row r="17" spans="1:12" ht="33.75" customHeight="1" x14ac:dyDescent="0.25">
      <c r="A17" s="210">
        <v>12</v>
      </c>
      <c r="B17" s="216" t="s">
        <v>453</v>
      </c>
      <c r="C17" s="250"/>
      <c r="D17" s="253"/>
      <c r="E17" s="256"/>
      <c r="F17" s="200">
        <v>25.07</v>
      </c>
      <c r="G17" s="200">
        <v>0</v>
      </c>
      <c r="H17" s="200">
        <v>0</v>
      </c>
      <c r="I17" s="200">
        <v>0</v>
      </c>
      <c r="J17" s="200">
        <v>0</v>
      </c>
      <c r="K17" s="215">
        <f t="shared" si="1"/>
        <v>25.07</v>
      </c>
      <c r="L17" s="202" t="s">
        <v>518</v>
      </c>
    </row>
    <row r="18" spans="1:12" ht="33.75" customHeight="1" x14ac:dyDescent="0.25">
      <c r="A18" s="210">
        <v>13</v>
      </c>
      <c r="B18" s="216" t="s">
        <v>463</v>
      </c>
      <c r="C18" s="250"/>
      <c r="D18" s="253"/>
      <c r="E18" s="256"/>
      <c r="F18" s="200">
        <v>24.115000000000002</v>
      </c>
      <c r="G18" s="200">
        <v>0</v>
      </c>
      <c r="H18" s="200">
        <v>0</v>
      </c>
      <c r="I18" s="200">
        <v>0</v>
      </c>
      <c r="J18" s="200">
        <v>0</v>
      </c>
      <c r="K18" s="215">
        <f t="shared" si="1"/>
        <v>24.115000000000002</v>
      </c>
      <c r="L18" s="202" t="s">
        <v>518</v>
      </c>
    </row>
    <row r="19" spans="1:12" ht="33.75" customHeight="1" x14ac:dyDescent="0.25">
      <c r="A19" s="210">
        <v>14</v>
      </c>
      <c r="B19" s="216" t="s">
        <v>446</v>
      </c>
      <c r="C19" s="250"/>
      <c r="D19" s="253"/>
      <c r="E19" s="256"/>
      <c r="F19" s="200">
        <v>23.33</v>
      </c>
      <c r="G19" s="200">
        <v>0</v>
      </c>
      <c r="H19" s="200">
        <v>0</v>
      </c>
      <c r="I19" s="200">
        <v>0</v>
      </c>
      <c r="J19" s="200">
        <v>0</v>
      </c>
      <c r="K19" s="215">
        <f t="shared" si="1"/>
        <v>23.33</v>
      </c>
      <c r="L19" s="202" t="s">
        <v>518</v>
      </c>
    </row>
    <row r="20" spans="1:12" ht="33.75" customHeight="1" x14ac:dyDescent="0.25">
      <c r="A20" s="210">
        <v>15</v>
      </c>
      <c r="B20" s="216" t="s">
        <v>459</v>
      </c>
      <c r="C20" s="250"/>
      <c r="D20" s="253"/>
      <c r="E20" s="256"/>
      <c r="F20" s="200">
        <v>22.55</v>
      </c>
      <c r="G20" s="200">
        <v>0</v>
      </c>
      <c r="H20" s="200">
        <v>0</v>
      </c>
      <c r="I20" s="200">
        <v>0</v>
      </c>
      <c r="J20" s="200">
        <v>0</v>
      </c>
      <c r="K20" s="215">
        <f t="shared" si="1"/>
        <v>22.55</v>
      </c>
      <c r="L20" s="202" t="s">
        <v>518</v>
      </c>
    </row>
    <row r="21" spans="1:12" ht="33.75" customHeight="1" x14ac:dyDescent="0.25">
      <c r="A21" s="210">
        <v>16</v>
      </c>
      <c r="B21" s="216" t="s">
        <v>468</v>
      </c>
      <c r="C21" s="250"/>
      <c r="D21" s="253"/>
      <c r="E21" s="256"/>
      <c r="F21" s="200">
        <v>22.292999999999999</v>
      </c>
      <c r="G21" s="200">
        <v>0</v>
      </c>
      <c r="H21" s="200">
        <v>0</v>
      </c>
      <c r="I21" s="200">
        <v>0</v>
      </c>
      <c r="J21" s="200">
        <v>0</v>
      </c>
      <c r="K21" s="215">
        <f t="shared" si="1"/>
        <v>22.292999999999999</v>
      </c>
      <c r="L21" s="202" t="s">
        <v>518</v>
      </c>
    </row>
    <row r="22" spans="1:12" ht="33.75" customHeight="1" x14ac:dyDescent="0.25">
      <c r="A22" s="210">
        <v>17</v>
      </c>
      <c r="B22" s="216" t="s">
        <v>479</v>
      </c>
      <c r="C22" s="250"/>
      <c r="D22" s="253"/>
      <c r="E22" s="256"/>
      <c r="F22" s="200">
        <v>21.77</v>
      </c>
      <c r="G22" s="200">
        <v>0</v>
      </c>
      <c r="H22" s="200">
        <v>0</v>
      </c>
      <c r="I22" s="200">
        <v>0</v>
      </c>
      <c r="J22" s="200">
        <v>0</v>
      </c>
      <c r="K22" s="215">
        <f t="shared" si="1"/>
        <v>21.77</v>
      </c>
      <c r="L22" s="202" t="s">
        <v>518</v>
      </c>
    </row>
    <row r="23" spans="1:12" ht="33.75" customHeight="1" x14ac:dyDescent="0.25">
      <c r="A23" s="210">
        <v>18</v>
      </c>
      <c r="B23" s="216" t="s">
        <v>454</v>
      </c>
      <c r="C23" s="250"/>
      <c r="D23" s="253"/>
      <c r="E23" s="256"/>
      <c r="F23" s="200">
        <v>21.71</v>
      </c>
      <c r="G23" s="200">
        <v>0</v>
      </c>
      <c r="H23" s="200">
        <v>0</v>
      </c>
      <c r="I23" s="200">
        <v>0</v>
      </c>
      <c r="J23" s="200">
        <v>0</v>
      </c>
      <c r="K23" s="215">
        <f t="shared" si="1"/>
        <v>21.71</v>
      </c>
      <c r="L23" s="202" t="s">
        <v>518</v>
      </c>
    </row>
    <row r="24" spans="1:12" ht="33.75" customHeight="1" x14ac:dyDescent="0.25">
      <c r="A24" s="210">
        <v>19</v>
      </c>
      <c r="B24" s="216" t="s">
        <v>456</v>
      </c>
      <c r="C24" s="250"/>
      <c r="D24" s="253"/>
      <c r="E24" s="256"/>
      <c r="F24" s="200">
        <v>20.8</v>
      </c>
      <c r="G24" s="200">
        <v>0</v>
      </c>
      <c r="H24" s="200">
        <v>0</v>
      </c>
      <c r="I24" s="200">
        <v>0</v>
      </c>
      <c r="J24" s="200">
        <v>0</v>
      </c>
      <c r="K24" s="215">
        <f t="shared" si="1"/>
        <v>20.8</v>
      </c>
      <c r="L24" s="202" t="s">
        <v>518</v>
      </c>
    </row>
    <row r="25" spans="1:12" ht="33.75" customHeight="1" x14ac:dyDescent="0.25">
      <c r="A25" s="210">
        <v>20</v>
      </c>
      <c r="B25" s="216" t="s">
        <v>448</v>
      </c>
      <c r="C25" s="250"/>
      <c r="D25" s="253"/>
      <c r="E25" s="256"/>
      <c r="F25" s="200">
        <v>20.32</v>
      </c>
      <c r="G25" s="200">
        <v>0</v>
      </c>
      <c r="H25" s="200">
        <v>0</v>
      </c>
      <c r="I25" s="200">
        <v>0</v>
      </c>
      <c r="J25" s="200">
        <v>0</v>
      </c>
      <c r="K25" s="215">
        <f t="shared" si="1"/>
        <v>20.32</v>
      </c>
      <c r="L25" s="202" t="s">
        <v>518</v>
      </c>
    </row>
    <row r="26" spans="1:12" ht="33.75" customHeight="1" x14ac:dyDescent="0.25">
      <c r="A26" s="210">
        <v>21</v>
      </c>
      <c r="B26" s="216" t="s">
        <v>481</v>
      </c>
      <c r="C26" s="250"/>
      <c r="D26" s="253"/>
      <c r="E26" s="256"/>
      <c r="F26" s="200">
        <v>20</v>
      </c>
      <c r="G26" s="200">
        <v>0</v>
      </c>
      <c r="H26" s="200">
        <v>0</v>
      </c>
      <c r="I26" s="200">
        <v>0</v>
      </c>
      <c r="J26" s="200">
        <v>0</v>
      </c>
      <c r="K26" s="215">
        <f t="shared" si="1"/>
        <v>20</v>
      </c>
      <c r="L26" s="202" t="s">
        <v>518</v>
      </c>
    </row>
    <row r="27" spans="1:12" ht="33.75" customHeight="1" x14ac:dyDescent="0.25">
      <c r="A27" s="210">
        <v>22</v>
      </c>
      <c r="B27" s="216" t="s">
        <v>465</v>
      </c>
      <c r="C27" s="250"/>
      <c r="D27" s="253"/>
      <c r="E27" s="256"/>
      <c r="F27" s="200">
        <v>19.29</v>
      </c>
      <c r="G27" s="200">
        <v>0</v>
      </c>
      <c r="H27" s="200">
        <v>0</v>
      </c>
      <c r="I27" s="200">
        <v>0</v>
      </c>
      <c r="J27" s="200">
        <v>0</v>
      </c>
      <c r="K27" s="215">
        <f t="shared" si="1"/>
        <v>19.29</v>
      </c>
      <c r="L27" s="202" t="s">
        <v>518</v>
      </c>
    </row>
    <row r="28" spans="1:12" ht="33.75" customHeight="1" x14ac:dyDescent="0.25">
      <c r="A28" s="210">
        <v>23</v>
      </c>
      <c r="B28" s="216" t="s">
        <v>447</v>
      </c>
      <c r="C28" s="250"/>
      <c r="D28" s="253"/>
      <c r="E28" s="256"/>
      <c r="F28" s="200">
        <v>18.670000000000002</v>
      </c>
      <c r="G28" s="200">
        <v>0</v>
      </c>
      <c r="H28" s="200">
        <v>0</v>
      </c>
      <c r="I28" s="200">
        <v>0</v>
      </c>
      <c r="J28" s="200">
        <v>0</v>
      </c>
      <c r="K28" s="215">
        <f t="shared" si="1"/>
        <v>18.670000000000002</v>
      </c>
      <c r="L28" s="202" t="s">
        <v>518</v>
      </c>
    </row>
    <row r="29" spans="1:12" ht="33.75" customHeight="1" x14ac:dyDescent="0.25">
      <c r="A29" s="210">
        <v>24</v>
      </c>
      <c r="B29" s="216" t="s">
        <v>466</v>
      </c>
      <c r="C29" s="250"/>
      <c r="D29" s="253"/>
      <c r="E29" s="256"/>
      <c r="F29" s="200">
        <v>18.559999999999999</v>
      </c>
      <c r="G29" s="200">
        <v>0</v>
      </c>
      <c r="H29" s="200">
        <v>0</v>
      </c>
      <c r="I29" s="200">
        <v>0</v>
      </c>
      <c r="J29" s="200">
        <v>0</v>
      </c>
      <c r="K29" s="215">
        <f t="shared" si="1"/>
        <v>18.559999999999999</v>
      </c>
      <c r="L29" s="202" t="s">
        <v>518</v>
      </c>
    </row>
    <row r="30" spans="1:12" ht="33.75" customHeight="1" x14ac:dyDescent="0.25">
      <c r="A30" s="210">
        <v>25</v>
      </c>
      <c r="B30" s="216" t="s">
        <v>480</v>
      </c>
      <c r="C30" s="250"/>
      <c r="D30" s="253"/>
      <c r="E30" s="256"/>
      <c r="F30" s="200">
        <v>18</v>
      </c>
      <c r="G30" s="200">
        <v>0</v>
      </c>
      <c r="H30" s="200">
        <v>0</v>
      </c>
      <c r="I30" s="200">
        <v>0</v>
      </c>
      <c r="J30" s="200">
        <v>0</v>
      </c>
      <c r="K30" s="215">
        <f t="shared" si="1"/>
        <v>18</v>
      </c>
      <c r="L30" s="202" t="s">
        <v>518</v>
      </c>
    </row>
    <row r="31" spans="1:12" ht="33.75" customHeight="1" x14ac:dyDescent="0.25">
      <c r="A31" s="210">
        <v>26</v>
      </c>
      <c r="B31" s="216" t="s">
        <v>458</v>
      </c>
      <c r="C31" s="250"/>
      <c r="D31" s="253"/>
      <c r="E31" s="256"/>
      <c r="F31" s="200">
        <v>16.82</v>
      </c>
      <c r="G31" s="200">
        <v>0</v>
      </c>
      <c r="H31" s="200">
        <v>0</v>
      </c>
      <c r="I31" s="200">
        <v>0</v>
      </c>
      <c r="J31" s="200">
        <v>0</v>
      </c>
      <c r="K31" s="215">
        <f t="shared" si="1"/>
        <v>16.82</v>
      </c>
      <c r="L31" s="202" t="s">
        <v>518</v>
      </c>
    </row>
    <row r="32" spans="1:12" ht="33.75" customHeight="1" x14ac:dyDescent="0.25">
      <c r="A32" s="210">
        <v>27</v>
      </c>
      <c r="B32" s="216" t="s">
        <v>467</v>
      </c>
      <c r="C32" s="250"/>
      <c r="D32" s="253"/>
      <c r="E32" s="256"/>
      <c r="F32" s="200">
        <v>16.240000000000002</v>
      </c>
      <c r="G32" s="200">
        <v>0</v>
      </c>
      <c r="H32" s="200">
        <v>0</v>
      </c>
      <c r="I32" s="200">
        <v>0</v>
      </c>
      <c r="J32" s="200">
        <v>0</v>
      </c>
      <c r="K32" s="215">
        <f t="shared" si="1"/>
        <v>16.240000000000002</v>
      </c>
      <c r="L32" s="202" t="s">
        <v>518</v>
      </c>
    </row>
    <row r="33" spans="1:12" ht="33.75" customHeight="1" x14ac:dyDescent="0.25">
      <c r="A33" s="210">
        <v>28</v>
      </c>
      <c r="B33" s="216" t="s">
        <v>471</v>
      </c>
      <c r="C33" s="250"/>
      <c r="D33" s="253"/>
      <c r="E33" s="256"/>
      <c r="F33" s="200">
        <v>15.780000000000001</v>
      </c>
      <c r="G33" s="200">
        <v>0</v>
      </c>
      <c r="H33" s="200">
        <v>0</v>
      </c>
      <c r="I33" s="200">
        <v>0</v>
      </c>
      <c r="J33" s="200">
        <v>0</v>
      </c>
      <c r="K33" s="215">
        <f t="shared" si="1"/>
        <v>15.780000000000001</v>
      </c>
      <c r="L33" s="202" t="s">
        <v>518</v>
      </c>
    </row>
    <row r="34" spans="1:12" ht="33.75" customHeight="1" x14ac:dyDescent="0.25">
      <c r="A34" s="210">
        <v>29</v>
      </c>
      <c r="B34" s="216" t="s">
        <v>452</v>
      </c>
      <c r="C34" s="250"/>
      <c r="D34" s="253"/>
      <c r="E34" s="256"/>
      <c r="F34" s="200">
        <v>15.7</v>
      </c>
      <c r="G34" s="200">
        <v>0</v>
      </c>
      <c r="H34" s="200">
        <v>0</v>
      </c>
      <c r="I34" s="200">
        <v>0</v>
      </c>
      <c r="J34" s="200">
        <v>0</v>
      </c>
      <c r="K34" s="215">
        <f t="shared" si="1"/>
        <v>15.7</v>
      </c>
      <c r="L34" s="202" t="s">
        <v>518</v>
      </c>
    </row>
    <row r="35" spans="1:12" ht="33.75" customHeight="1" x14ac:dyDescent="0.25">
      <c r="A35" s="210">
        <v>30</v>
      </c>
      <c r="B35" s="216" t="s">
        <v>451</v>
      </c>
      <c r="C35" s="250"/>
      <c r="D35" s="253"/>
      <c r="E35" s="256"/>
      <c r="F35" s="200">
        <v>14.84</v>
      </c>
      <c r="G35" s="200">
        <v>0</v>
      </c>
      <c r="H35" s="200">
        <v>0</v>
      </c>
      <c r="I35" s="200">
        <v>0</v>
      </c>
      <c r="J35" s="200">
        <v>0</v>
      </c>
      <c r="K35" s="215">
        <f t="shared" si="1"/>
        <v>14.84</v>
      </c>
      <c r="L35" s="202" t="s">
        <v>518</v>
      </c>
    </row>
    <row r="36" spans="1:12" ht="33.75" customHeight="1" x14ac:dyDescent="0.25">
      <c r="A36" s="210">
        <v>31</v>
      </c>
      <c r="B36" s="216" t="s">
        <v>477</v>
      </c>
      <c r="C36" s="250"/>
      <c r="D36" s="253"/>
      <c r="E36" s="256"/>
      <c r="F36" s="200">
        <v>13.79</v>
      </c>
      <c r="G36" s="200">
        <v>0</v>
      </c>
      <c r="H36" s="200">
        <v>0</v>
      </c>
      <c r="I36" s="200">
        <v>0</v>
      </c>
      <c r="J36" s="200">
        <v>0</v>
      </c>
      <c r="K36" s="215">
        <f t="shared" si="1"/>
        <v>13.79</v>
      </c>
      <c r="L36" s="202" t="s">
        <v>518</v>
      </c>
    </row>
    <row r="37" spans="1:12" ht="33.75" customHeight="1" x14ac:dyDescent="0.25">
      <c r="A37" s="210">
        <v>32</v>
      </c>
      <c r="B37" s="216" t="s">
        <v>464</v>
      </c>
      <c r="C37" s="250"/>
      <c r="D37" s="253"/>
      <c r="E37" s="256"/>
      <c r="F37" s="200">
        <v>13.555</v>
      </c>
      <c r="G37" s="200">
        <v>0</v>
      </c>
      <c r="H37" s="200">
        <v>0</v>
      </c>
      <c r="I37" s="200">
        <v>0</v>
      </c>
      <c r="J37" s="200">
        <v>0</v>
      </c>
      <c r="K37" s="215">
        <f t="shared" si="1"/>
        <v>13.555</v>
      </c>
      <c r="L37" s="202" t="s">
        <v>518</v>
      </c>
    </row>
    <row r="38" spans="1:12" ht="33.75" customHeight="1" x14ac:dyDescent="0.25">
      <c r="A38" s="210">
        <v>33</v>
      </c>
      <c r="B38" s="216" t="s">
        <v>472</v>
      </c>
      <c r="C38" s="250"/>
      <c r="D38" s="253"/>
      <c r="E38" s="256"/>
      <c r="F38" s="200">
        <v>13.39</v>
      </c>
      <c r="G38" s="200">
        <v>0</v>
      </c>
      <c r="H38" s="200">
        <v>0</v>
      </c>
      <c r="I38" s="200">
        <v>0</v>
      </c>
      <c r="J38" s="200">
        <v>0</v>
      </c>
      <c r="K38" s="215">
        <f t="shared" si="1"/>
        <v>13.39</v>
      </c>
      <c r="L38" s="202" t="s">
        <v>518</v>
      </c>
    </row>
    <row r="39" spans="1:12" ht="33.75" customHeight="1" x14ac:dyDescent="0.25">
      <c r="A39" s="210">
        <v>34</v>
      </c>
      <c r="B39" s="216" t="s">
        <v>470</v>
      </c>
      <c r="C39" s="250"/>
      <c r="D39" s="253"/>
      <c r="E39" s="256"/>
      <c r="F39" s="200">
        <v>13.209999999999999</v>
      </c>
      <c r="G39" s="200">
        <v>0</v>
      </c>
      <c r="H39" s="200">
        <v>0</v>
      </c>
      <c r="I39" s="200">
        <v>0</v>
      </c>
      <c r="J39" s="200">
        <v>0</v>
      </c>
      <c r="K39" s="215">
        <f t="shared" si="1"/>
        <v>13.209999999999999</v>
      </c>
      <c r="L39" s="202" t="s">
        <v>518</v>
      </c>
    </row>
    <row r="40" spans="1:12" ht="33.75" customHeight="1" thickBot="1" x14ac:dyDescent="0.3">
      <c r="A40" s="218">
        <v>35</v>
      </c>
      <c r="B40" s="219" t="s">
        <v>476</v>
      </c>
      <c r="C40" s="251"/>
      <c r="D40" s="254"/>
      <c r="E40" s="257"/>
      <c r="F40" s="203">
        <v>12.43</v>
      </c>
      <c r="G40" s="203">
        <v>0</v>
      </c>
      <c r="H40" s="203">
        <v>0</v>
      </c>
      <c r="I40" s="203">
        <v>0</v>
      </c>
      <c r="J40" s="203">
        <v>0</v>
      </c>
      <c r="K40" s="220">
        <f t="shared" si="1"/>
        <v>12.43</v>
      </c>
      <c r="L40" s="204" t="s">
        <v>518</v>
      </c>
    </row>
    <row r="41" spans="1:12" x14ac:dyDescent="0.25">
      <c r="A41" s="237" t="s">
        <v>513</v>
      </c>
      <c r="B41" s="237"/>
    </row>
  </sheetData>
  <sheetProtection password="E53A" sheet="1" objects="1" scenarios="1"/>
  <mergeCells count="13">
    <mergeCell ref="A41:B41"/>
    <mergeCell ref="A1:L1"/>
    <mergeCell ref="A2:L2"/>
    <mergeCell ref="A4:A5"/>
    <mergeCell ref="B4:B5"/>
    <mergeCell ref="C4:C5"/>
    <mergeCell ref="D4:D5"/>
    <mergeCell ref="E4:E5"/>
    <mergeCell ref="F4:F5"/>
    <mergeCell ref="G4:L4"/>
    <mergeCell ref="C6:C40"/>
    <mergeCell ref="D6:D40"/>
    <mergeCell ref="E6:E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79" sqref="J7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83"/>
      <c r="B1" s="384"/>
      <c r="C1" s="384"/>
      <c r="D1" s="384"/>
      <c r="E1" s="385"/>
      <c r="F1" s="392" t="s">
        <v>9</v>
      </c>
      <c r="G1" s="392"/>
      <c r="H1" s="392"/>
      <c r="I1" s="392"/>
      <c r="J1" s="392"/>
      <c r="K1" s="392"/>
      <c r="L1" s="392"/>
      <c r="M1" s="392"/>
      <c r="N1" s="392"/>
      <c r="O1" s="393"/>
    </row>
    <row r="2" spans="1:17" ht="45" customHeight="1" thickBot="1" x14ac:dyDescent="0.3">
      <c r="A2" s="386"/>
      <c r="B2" s="387"/>
      <c r="C2" s="387"/>
      <c r="D2" s="387"/>
      <c r="E2" s="388"/>
      <c r="F2" s="392" t="s">
        <v>10</v>
      </c>
      <c r="G2" s="392"/>
      <c r="H2" s="392"/>
      <c r="I2" s="392"/>
      <c r="J2" s="392"/>
      <c r="K2" s="392"/>
      <c r="L2" s="392"/>
      <c r="M2" s="392"/>
      <c r="N2" s="392"/>
      <c r="O2" s="393"/>
      <c r="Q2" s="133" t="str">
        <f ca="1">MID(CELL("nombrearchivo",'GIOVANY GUEVARA'!E10),FIND("]", CELL("nombrearchivo",'GIOVANY GUEVARA'!E10),1)+1,LEN(CELL("nombrearchivo",'GIOVANY GUEVARA'!E10))-FIND("]",CELL("nombrearchivo",'GIOVANY GUEVARA'!E10),1))</f>
        <v>GIOVANY GUEVARA</v>
      </c>
    </row>
    <row r="3" spans="1:17" ht="19.5" customHeight="1" thickBot="1" x14ac:dyDescent="0.3">
      <c r="A3" s="389"/>
      <c r="B3" s="390"/>
      <c r="C3" s="390"/>
      <c r="D3" s="390"/>
      <c r="E3" s="391"/>
      <c r="F3" s="392" t="s">
        <v>95</v>
      </c>
      <c r="G3" s="392"/>
      <c r="H3" s="392"/>
      <c r="I3" s="392"/>
      <c r="J3" s="392"/>
      <c r="K3" s="392"/>
      <c r="L3" s="392"/>
      <c r="M3" s="392"/>
      <c r="N3" s="392"/>
      <c r="O3" s="393"/>
      <c r="Q3" s="133"/>
    </row>
    <row r="4" spans="1:17" ht="15.75" x14ac:dyDescent="0.25">
      <c r="A4" s="394" t="s">
        <v>11</v>
      </c>
      <c r="B4" s="395"/>
      <c r="C4" s="395"/>
      <c r="D4" s="395"/>
      <c r="E4" s="396" t="str">
        <f>'C-P-07-2'!AC$2</f>
        <v>PLANTA</v>
      </c>
      <c r="F4" s="396"/>
      <c r="G4" s="396"/>
      <c r="H4" s="134"/>
      <c r="I4" s="134"/>
      <c r="J4" s="134"/>
      <c r="K4" s="134"/>
      <c r="L4" s="134"/>
      <c r="M4" s="134"/>
      <c r="N4" s="134"/>
      <c r="O4" s="135"/>
    </row>
    <row r="5" spans="1:17" ht="15.75" x14ac:dyDescent="0.25">
      <c r="A5" s="363" t="s">
        <v>12</v>
      </c>
      <c r="B5" s="364"/>
      <c r="C5" s="364"/>
      <c r="D5" s="364"/>
      <c r="E5" s="365" t="str">
        <f>'C-P-07-2'!A$2</f>
        <v>C-P-07-2</v>
      </c>
      <c r="F5" s="365"/>
      <c r="G5" s="36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63" t="s">
        <v>13</v>
      </c>
      <c r="B6" s="364"/>
      <c r="C6" s="364"/>
      <c r="D6" s="364"/>
      <c r="E6" s="7" t="str">
        <f>'C-P-07-2'!A$1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66" t="s">
        <v>15</v>
      </c>
      <c r="B9" s="367"/>
      <c r="C9" s="370" t="s">
        <v>16</v>
      </c>
      <c r="D9" s="156"/>
      <c r="E9" s="372" t="s">
        <v>17</v>
      </c>
      <c r="F9" s="373"/>
      <c r="G9" s="372" t="s">
        <v>18</v>
      </c>
      <c r="H9" s="373"/>
      <c r="I9" s="375" t="s">
        <v>19</v>
      </c>
      <c r="J9" s="375" t="s">
        <v>20</v>
      </c>
      <c r="K9" s="375" t="s">
        <v>21</v>
      </c>
      <c r="L9" s="377" t="s">
        <v>22</v>
      </c>
      <c r="M9" s="379"/>
      <c r="N9" s="379"/>
      <c r="O9" s="381" t="s">
        <v>23</v>
      </c>
    </row>
    <row r="10" spans="1:17" ht="31.5" customHeight="1" thickBot="1" x14ac:dyDescent="0.3">
      <c r="A10" s="368"/>
      <c r="B10" s="369"/>
      <c r="C10" s="371"/>
      <c r="D10" s="160"/>
      <c r="E10" s="371"/>
      <c r="F10" s="374"/>
      <c r="G10" s="371"/>
      <c r="H10" s="374"/>
      <c r="I10" s="376"/>
      <c r="J10" s="376"/>
      <c r="K10" s="376"/>
      <c r="L10" s="378"/>
      <c r="M10" s="380"/>
      <c r="N10" s="380"/>
      <c r="O10" s="382"/>
    </row>
    <row r="11" spans="1:17" ht="44.25" customHeight="1" thickBot="1" x14ac:dyDescent="0.3">
      <c r="A11" s="336" t="s">
        <v>461</v>
      </c>
      <c r="B11" s="337"/>
      <c r="C11" s="161">
        <f>O15</f>
        <v>4</v>
      </c>
      <c r="D11" s="162"/>
      <c r="E11" s="338">
        <f>O17</f>
        <v>0</v>
      </c>
      <c r="F11" s="339"/>
      <c r="G11" s="338">
        <f>O19</f>
        <v>3</v>
      </c>
      <c r="H11" s="339"/>
      <c r="I11" s="19">
        <f>O21</f>
        <v>3</v>
      </c>
      <c r="J11" s="19">
        <f>O28</f>
        <v>5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30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4" t="s">
        <v>24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6"/>
      <c r="O13" s="25" t="s">
        <v>25</v>
      </c>
    </row>
    <row r="14" spans="1:17" ht="24" thickBot="1" x14ac:dyDescent="0.3">
      <c r="A14" s="349" t="s">
        <v>26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1"/>
      <c r="N14" s="7"/>
      <c r="O14" s="24"/>
    </row>
    <row r="15" spans="1:17" ht="31.5" customHeight="1" thickBot="1" x14ac:dyDescent="0.3">
      <c r="A15" s="298" t="s">
        <v>27</v>
      </c>
      <c r="B15" s="300"/>
      <c r="C15" s="26"/>
      <c r="D15" s="343" t="s">
        <v>219</v>
      </c>
      <c r="E15" s="344"/>
      <c r="F15" s="344"/>
      <c r="G15" s="344"/>
      <c r="H15" s="344"/>
      <c r="I15" s="344"/>
      <c r="J15" s="344"/>
      <c r="K15" s="344"/>
      <c r="L15" s="344"/>
      <c r="M15" s="34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52" t="s">
        <v>28</v>
      </c>
      <c r="B17" s="353"/>
      <c r="C17" s="7"/>
      <c r="D17" s="32"/>
      <c r="E17" s="357"/>
      <c r="F17" s="358"/>
      <c r="G17" s="358"/>
      <c r="H17" s="358"/>
      <c r="I17" s="358"/>
      <c r="J17" s="358"/>
      <c r="K17" s="358"/>
      <c r="L17" s="358"/>
      <c r="M17" s="359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52" t="s">
        <v>29</v>
      </c>
      <c r="B19" s="353"/>
      <c r="C19" s="26"/>
      <c r="D19" s="155"/>
      <c r="E19" s="358" t="s">
        <v>220</v>
      </c>
      <c r="F19" s="358"/>
      <c r="G19" s="358"/>
      <c r="H19" s="358"/>
      <c r="I19" s="358"/>
      <c r="J19" s="358"/>
      <c r="K19" s="358"/>
      <c r="L19" s="358"/>
      <c r="M19" s="35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52" t="s">
        <v>30</v>
      </c>
      <c r="B21" s="353"/>
      <c r="C21" s="26"/>
      <c r="D21" s="360" t="s">
        <v>221</v>
      </c>
      <c r="E21" s="361"/>
      <c r="F21" s="361"/>
      <c r="G21" s="361"/>
      <c r="H21" s="361"/>
      <c r="I21" s="361"/>
      <c r="J21" s="361"/>
      <c r="K21" s="361"/>
      <c r="L21" s="361"/>
      <c r="M21" s="362"/>
      <c r="N21" s="27"/>
      <c r="O21" s="28">
        <v>3</v>
      </c>
    </row>
    <row r="22" spans="1:18" ht="16.5" thickBot="1" x14ac:dyDescent="0.3">
      <c r="A22" s="34"/>
      <c r="B22" s="35"/>
      <c r="C22" s="15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4"/>
      <c r="O22" s="38"/>
    </row>
    <row r="23" spans="1:18" ht="19.5" thickTop="1" thickBot="1" x14ac:dyDescent="0.3">
      <c r="A23" s="346" t="s">
        <v>31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  <c r="N23" s="7"/>
      <c r="O23" s="132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49" t="s">
        <v>32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1"/>
      <c r="N25" s="7"/>
      <c r="O25" s="38"/>
    </row>
    <row r="26" spans="1:18" ht="105" customHeight="1" thickBot="1" x14ac:dyDescent="0.3">
      <c r="A26" s="298" t="s">
        <v>33</v>
      </c>
      <c r="B26" s="300"/>
      <c r="C26" s="26"/>
      <c r="D26" s="343" t="s">
        <v>500</v>
      </c>
      <c r="E26" s="344"/>
      <c r="F26" s="344"/>
      <c r="G26" s="344"/>
      <c r="H26" s="344"/>
      <c r="I26" s="344"/>
      <c r="J26" s="344"/>
      <c r="K26" s="344"/>
      <c r="L26" s="344"/>
      <c r="M26" s="345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5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4"/>
      <c r="O27" s="38"/>
    </row>
    <row r="28" spans="1:18" ht="19.5" thickTop="1" thickBot="1" x14ac:dyDescent="0.3">
      <c r="A28" s="346" t="s">
        <v>34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8"/>
      <c r="N28" s="154"/>
      <c r="O28" s="132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49" t="s">
        <v>35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N30" s="43"/>
      <c r="O30" s="38"/>
    </row>
    <row r="31" spans="1:18" ht="104.25" customHeight="1" thickBot="1" x14ac:dyDescent="0.3">
      <c r="A31" s="298" t="s">
        <v>36</v>
      </c>
      <c r="B31" s="300"/>
      <c r="C31" s="26"/>
      <c r="D31" s="343" t="s">
        <v>499</v>
      </c>
      <c r="E31" s="344"/>
      <c r="F31" s="344"/>
      <c r="G31" s="344"/>
      <c r="H31" s="344"/>
      <c r="I31" s="344"/>
      <c r="J31" s="344"/>
      <c r="K31" s="344"/>
      <c r="L31" s="344"/>
      <c r="M31" s="345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46" t="s">
        <v>37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154"/>
      <c r="O33" s="132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49" t="s">
        <v>38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1"/>
      <c r="N35" s="7"/>
      <c r="O35" s="38"/>
    </row>
    <row r="36" spans="1:15" ht="129.75" customHeight="1" thickBot="1" x14ac:dyDescent="0.3">
      <c r="A36" s="352" t="s">
        <v>39</v>
      </c>
      <c r="B36" s="353"/>
      <c r="C36" s="26"/>
      <c r="D36" s="343" t="s">
        <v>501</v>
      </c>
      <c r="E36" s="344"/>
      <c r="F36" s="344"/>
      <c r="G36" s="344"/>
      <c r="H36" s="344"/>
      <c r="I36" s="344"/>
      <c r="J36" s="344"/>
      <c r="K36" s="344"/>
      <c r="L36" s="344"/>
      <c r="M36" s="345"/>
      <c r="N36" s="27"/>
      <c r="O36" s="28">
        <v>10</v>
      </c>
    </row>
    <row r="37" spans="1:15" ht="16.5" thickBot="1" x14ac:dyDescent="0.3">
      <c r="A37" s="34"/>
      <c r="B37" s="35"/>
      <c r="C37" s="15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4"/>
      <c r="O37" s="38"/>
    </row>
    <row r="38" spans="1:15" ht="19.5" thickTop="1" thickBot="1" x14ac:dyDescent="0.3">
      <c r="A38" s="346" t="s">
        <v>40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  <c r="N38" s="154"/>
      <c r="O38" s="132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0" t="s">
        <v>23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2"/>
      <c r="N41" s="46"/>
      <c r="O41" s="47">
        <f>IF((O23+O28+O33+O38)&lt;=30,(O23+O28+O33+O38),"ERROR EXCEDE LOS 30 PUNTOS")</f>
        <v>30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21" t="s">
        <v>43</v>
      </c>
      <c r="B58" s="322"/>
      <c r="C58" s="322"/>
      <c r="D58" s="322"/>
      <c r="E58" s="322"/>
      <c r="F58" s="324"/>
      <c r="G58" s="324"/>
      <c r="H58" s="325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6" t="s">
        <v>49</v>
      </c>
      <c r="C59" s="326"/>
      <c r="D59" s="326"/>
      <c r="E59" s="326"/>
      <c r="F59" s="293"/>
      <c r="G59" s="293"/>
      <c r="H59" s="293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16.5" thickTop="1" thickBot="1" x14ac:dyDescent="0.3">
      <c r="A60" s="61">
        <v>2</v>
      </c>
      <c r="B60" s="294" t="s">
        <v>51</v>
      </c>
      <c r="C60" s="327"/>
      <c r="D60" s="327"/>
      <c r="E60" s="327"/>
      <c r="F60" s="295"/>
      <c r="G60" s="295"/>
      <c r="H60" s="295"/>
      <c r="I60" s="62" t="s">
        <v>50</v>
      </c>
      <c r="J60" s="63">
        <v>2</v>
      </c>
      <c r="K60" s="63">
        <v>1.5</v>
      </c>
      <c r="L60" s="64">
        <v>2</v>
      </c>
      <c r="M60" s="43"/>
      <c r="N60" s="43"/>
      <c r="O60" s="60">
        <f t="shared" ref="O60:O65" si="0">J60+K60+L60</f>
        <v>5.5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295"/>
      <c r="G61" s="295"/>
      <c r="H61" s="295"/>
      <c r="I61" s="62" t="s">
        <v>53</v>
      </c>
      <c r="J61" s="63">
        <v>7</v>
      </c>
      <c r="K61" s="63">
        <v>6</v>
      </c>
      <c r="L61" s="64">
        <v>7</v>
      </c>
      <c r="M61" s="43"/>
      <c r="N61" s="43"/>
      <c r="O61" s="60">
        <f t="shared" si="0"/>
        <v>20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295"/>
      <c r="G62" s="295"/>
      <c r="H62" s="295"/>
      <c r="I62" s="62" t="s">
        <v>53</v>
      </c>
      <c r="J62" s="63">
        <v>7</v>
      </c>
      <c r="K62" s="63">
        <v>4</v>
      </c>
      <c r="L62" s="64">
        <v>7</v>
      </c>
      <c r="M62" s="43"/>
      <c r="N62" s="43"/>
      <c r="O62" s="60">
        <f t="shared" si="0"/>
        <v>18</v>
      </c>
    </row>
    <row r="63" spans="1:15" ht="41.2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295"/>
      <c r="G63" s="295"/>
      <c r="H63" s="295"/>
      <c r="I63" s="62" t="s">
        <v>53</v>
      </c>
      <c r="J63" s="63">
        <v>7</v>
      </c>
      <c r="K63" s="63">
        <v>3.5</v>
      </c>
      <c r="L63" s="64">
        <v>6</v>
      </c>
      <c r="M63" s="43"/>
      <c r="N63" s="43"/>
      <c r="O63" s="60">
        <f t="shared" si="0"/>
        <v>16.5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295"/>
      <c r="G64" s="295"/>
      <c r="H64" s="295"/>
      <c r="I64" s="62" t="s">
        <v>57</v>
      </c>
      <c r="J64" s="63">
        <v>5</v>
      </c>
      <c r="K64" s="63">
        <v>4.5</v>
      </c>
      <c r="L64" s="64">
        <v>5</v>
      </c>
      <c r="M64" s="43"/>
      <c r="N64" s="43"/>
      <c r="O64" s="60">
        <f t="shared" si="0"/>
        <v>14.5</v>
      </c>
    </row>
    <row r="65" spans="1:15" ht="41.25" customHeight="1" thickTop="1" thickBot="1" x14ac:dyDescent="0.3">
      <c r="A65" s="65">
        <v>7</v>
      </c>
      <c r="B65" s="328" t="s">
        <v>58</v>
      </c>
      <c r="C65" s="328"/>
      <c r="D65" s="328"/>
      <c r="E65" s="328"/>
      <c r="F65" s="297"/>
      <c r="G65" s="297"/>
      <c r="H65" s="297"/>
      <c r="I65" s="66" t="s">
        <v>57</v>
      </c>
      <c r="J65" s="67">
        <v>4</v>
      </c>
      <c r="K65" s="67">
        <v>3</v>
      </c>
      <c r="L65" s="68">
        <v>4</v>
      </c>
      <c r="M65" s="43"/>
      <c r="N65" s="43"/>
      <c r="O65" s="60">
        <f t="shared" si="0"/>
        <v>11</v>
      </c>
    </row>
    <row r="66" spans="1:15" ht="16.5" thickBot="1" x14ac:dyDescent="0.3">
      <c r="A66" s="329" t="s">
        <v>59</v>
      </c>
      <c r="B66" s="330"/>
      <c r="C66" s="330"/>
      <c r="D66" s="330"/>
      <c r="E66" s="330"/>
      <c r="F66" s="330"/>
      <c r="G66" s="330"/>
      <c r="H66" s="330"/>
      <c r="I66" s="331"/>
      <c r="J66" s="69">
        <f>SUM(J59:J65)</f>
        <v>34</v>
      </c>
      <c r="K66" s="70">
        <f>SUM(K59:K65)</f>
        <v>24.5</v>
      </c>
      <c r="L66" s="71">
        <f>SUM(L59:L65)</f>
        <v>33</v>
      </c>
      <c r="M66" s="72"/>
      <c r="N66" s="43"/>
      <c r="O66" s="73">
        <f>SUM(O59:O65)</f>
        <v>91.5</v>
      </c>
    </row>
    <row r="67" spans="1:15" ht="19.5" thickTop="1" thickBot="1" x14ac:dyDescent="0.3">
      <c r="A67" s="332" t="s">
        <v>60</v>
      </c>
      <c r="B67" s="333"/>
      <c r="C67" s="333"/>
      <c r="D67" s="333"/>
      <c r="E67" s="333"/>
      <c r="F67" s="333"/>
      <c r="G67" s="333"/>
      <c r="H67" s="333"/>
      <c r="I67" s="333"/>
      <c r="J67" s="334"/>
      <c r="K67" s="334"/>
      <c r="L67" s="335"/>
      <c r="M67" s="7"/>
      <c r="N67" s="74"/>
      <c r="O67" s="75">
        <f>O66/3</f>
        <v>30.5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.75" customHeight="1" thickBot="1" x14ac:dyDescent="0.3">
      <c r="A69" s="321" t="s">
        <v>61</v>
      </c>
      <c r="B69" s="322"/>
      <c r="C69" s="322"/>
      <c r="D69" s="322"/>
      <c r="E69" s="322"/>
      <c r="F69" s="322"/>
      <c r="G69" s="322"/>
      <c r="H69" s="323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7.25" thickTop="1" thickBot="1" x14ac:dyDescent="0.3">
      <c r="A70" s="56">
        <v>1</v>
      </c>
      <c r="B70" s="292" t="s">
        <v>62</v>
      </c>
      <c r="C70" s="292"/>
      <c r="D70" s="292"/>
      <c r="E70" s="292"/>
      <c r="F70" s="293"/>
      <c r="G70" s="293"/>
      <c r="H70" s="293"/>
      <c r="I70" s="77" t="s">
        <v>63</v>
      </c>
      <c r="J70" s="78">
        <v>5</v>
      </c>
      <c r="K70" s="78">
        <v>5</v>
      </c>
      <c r="L70" s="79">
        <v>5</v>
      </c>
      <c r="M70" s="80"/>
      <c r="N70" s="43"/>
      <c r="O70" s="60">
        <f>J70+K70+L70</f>
        <v>15</v>
      </c>
    </row>
    <row r="71" spans="1:15" ht="35.25" customHeight="1" thickTop="1" thickBot="1" x14ac:dyDescent="0.3">
      <c r="A71" s="61">
        <v>2</v>
      </c>
      <c r="B71" s="294" t="s">
        <v>64</v>
      </c>
      <c r="C71" s="294"/>
      <c r="D71" s="294"/>
      <c r="E71" s="294"/>
      <c r="F71" s="295"/>
      <c r="G71" s="295"/>
      <c r="H71" s="295"/>
      <c r="I71" s="81" t="s">
        <v>63</v>
      </c>
      <c r="J71" s="82">
        <v>5</v>
      </c>
      <c r="K71" s="82">
        <v>5</v>
      </c>
      <c r="L71" s="83">
        <v>5</v>
      </c>
      <c r="M71" s="80"/>
      <c r="N71" s="43"/>
      <c r="O71" s="60">
        <f>J71+K71+L71</f>
        <v>15</v>
      </c>
    </row>
    <row r="72" spans="1:15" ht="17.25" thickTop="1" thickBot="1" x14ac:dyDescent="0.3">
      <c r="A72" s="65">
        <v>3</v>
      </c>
      <c r="B72" s="296" t="s">
        <v>65</v>
      </c>
      <c r="C72" s="296"/>
      <c r="D72" s="296"/>
      <c r="E72" s="296"/>
      <c r="F72" s="297"/>
      <c r="G72" s="297"/>
      <c r="H72" s="297"/>
      <c r="I72" s="84" t="s">
        <v>63</v>
      </c>
      <c r="J72" s="85">
        <v>5</v>
      </c>
      <c r="K72" s="85">
        <v>4</v>
      </c>
      <c r="L72" s="86">
        <v>5</v>
      </c>
      <c r="M72" s="80"/>
      <c r="N72" s="43"/>
      <c r="O72" s="60">
        <f>J72+K72+L72</f>
        <v>14</v>
      </c>
    </row>
    <row r="73" spans="1:15" ht="16.5" thickTop="1" thickBot="1" x14ac:dyDescent="0.3">
      <c r="A73" s="42"/>
      <c r="B73" s="298" t="s">
        <v>66</v>
      </c>
      <c r="C73" s="299"/>
      <c r="D73" s="299"/>
      <c r="E73" s="299"/>
      <c r="F73" s="299"/>
      <c r="G73" s="299"/>
      <c r="H73" s="299"/>
      <c r="I73" s="300"/>
      <c r="J73" s="87">
        <f>SUM(J70:J72)</f>
        <v>15</v>
      </c>
      <c r="K73" s="87">
        <f>SUM(K70:K72)</f>
        <v>14</v>
      </c>
      <c r="L73" s="88">
        <f>SUM(L70:L72)</f>
        <v>15</v>
      </c>
      <c r="M73" s="80"/>
      <c r="N73" s="43"/>
      <c r="O73" s="89">
        <f>SUM(O70:O72)</f>
        <v>44</v>
      </c>
    </row>
    <row r="74" spans="1:15" ht="19.5" thickTop="1" thickBot="1" x14ac:dyDescent="0.3">
      <c r="A74" s="301" t="s">
        <v>67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3"/>
      <c r="M74" s="80"/>
      <c r="N74" s="43"/>
      <c r="O74" s="75">
        <f>O73/3</f>
        <v>14.666666666666666</v>
      </c>
    </row>
    <row r="75" spans="1:15" ht="19.5" thickTop="1" thickBot="1" x14ac:dyDescent="0.3">
      <c r="A75" s="304"/>
      <c r="B75" s="305"/>
      <c r="C75" s="305"/>
      <c r="D75" s="305"/>
      <c r="E75" s="305"/>
      <c r="F75" s="305"/>
      <c r="G75" s="305"/>
      <c r="H75" s="305"/>
      <c r="I75" s="305"/>
      <c r="J75" s="305"/>
      <c r="K75" s="306"/>
      <c r="L75" s="306"/>
      <c r="M75" s="80"/>
      <c r="N75" s="43"/>
      <c r="O75" s="159"/>
    </row>
    <row r="76" spans="1:15" ht="37.5" customHeight="1" thickBot="1" x14ac:dyDescent="0.3">
      <c r="A76" s="307" t="s">
        <v>68</v>
      </c>
      <c r="B76" s="308"/>
      <c r="C76" s="308"/>
      <c r="D76" s="308"/>
      <c r="E76" s="308"/>
      <c r="F76" s="308"/>
      <c r="G76" s="308"/>
      <c r="H76" s="309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10" t="s">
        <v>69</v>
      </c>
      <c r="C77" s="310"/>
      <c r="D77" s="310"/>
      <c r="E77" s="310"/>
      <c r="F77" s="311"/>
      <c r="G77" s="312"/>
      <c r="H77" s="313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42.75" customHeight="1" thickBot="1" x14ac:dyDescent="0.3">
      <c r="A78" s="61">
        <v>2</v>
      </c>
      <c r="B78" s="294" t="s">
        <v>70</v>
      </c>
      <c r="C78" s="294"/>
      <c r="D78" s="294"/>
      <c r="E78" s="294"/>
      <c r="F78" s="295"/>
      <c r="G78" s="314"/>
      <c r="H78" s="315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42.75" customHeight="1" thickBot="1" x14ac:dyDescent="0.3">
      <c r="A79" s="65">
        <v>3</v>
      </c>
      <c r="B79" s="296" t="s">
        <v>71</v>
      </c>
      <c r="C79" s="296"/>
      <c r="D79" s="296"/>
      <c r="E79" s="296"/>
      <c r="F79" s="297"/>
      <c r="G79" s="316"/>
      <c r="H79" s="317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18" t="s">
        <v>72</v>
      </c>
      <c r="B80" s="319"/>
      <c r="C80" s="319"/>
      <c r="D80" s="319"/>
      <c r="E80" s="319"/>
      <c r="F80" s="319"/>
      <c r="G80" s="319"/>
      <c r="H80" s="319"/>
      <c r="I80" s="320"/>
      <c r="J80" s="25">
        <f>SUM(J77:J79)</f>
        <v>15</v>
      </c>
      <c r="K80" s="72"/>
      <c r="L80" s="72"/>
      <c r="M80" s="72"/>
      <c r="N80" s="43"/>
      <c r="O80" s="38"/>
    </row>
    <row r="81" spans="1:15" ht="19.5" thickTop="1" thickBot="1" x14ac:dyDescent="0.3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15</v>
      </c>
    </row>
    <row r="82" spans="1:15" x14ac:dyDescent="0.25">
      <c r="A82" s="44"/>
      <c r="B82" s="7"/>
      <c r="C82" s="7"/>
      <c r="D82" s="7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66" t="s">
        <v>75</v>
      </c>
      <c r="B86" s="267"/>
      <c r="C86" s="267"/>
      <c r="D86" s="267"/>
      <c r="E86" s="267"/>
      <c r="F86" s="268"/>
      <c r="G86" s="268"/>
      <c r="H86" s="269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0" t="s">
        <v>76</v>
      </c>
      <c r="C87" s="271"/>
      <c r="D87" s="271"/>
      <c r="E87" s="271"/>
      <c r="F87" s="272"/>
      <c r="G87" s="272"/>
      <c r="H87" s="273"/>
      <c r="I87" s="101" t="s">
        <v>77</v>
      </c>
      <c r="J87" s="102"/>
      <c r="K87" s="49"/>
      <c r="L87" s="49"/>
      <c r="M87" s="49"/>
      <c r="N87" s="43"/>
      <c r="O87" s="103">
        <v>4.2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74" t="s">
        <v>78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6"/>
      <c r="L89" s="102"/>
      <c r="M89" s="7"/>
      <c r="N89" s="107"/>
      <c r="O89" s="108">
        <f>O87</f>
        <v>4.2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77" t="s">
        <v>79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0" t="s">
        <v>23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2"/>
      <c r="L93" s="109"/>
      <c r="M93" s="109"/>
      <c r="N93" s="110"/>
      <c r="O93" s="111">
        <f>O41</f>
        <v>30</v>
      </c>
    </row>
    <row r="94" spans="1:15" ht="18" x14ac:dyDescent="0.25">
      <c r="A94" s="283" t="s">
        <v>80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5"/>
      <c r="L94" s="109"/>
      <c r="M94" s="109"/>
      <c r="N94" s="110"/>
      <c r="O94" s="112">
        <f>O67</f>
        <v>30.5</v>
      </c>
    </row>
    <row r="95" spans="1:15" ht="18" x14ac:dyDescent="0.25">
      <c r="A95" s="283" t="s">
        <v>81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5"/>
      <c r="L95" s="109"/>
      <c r="M95" s="109"/>
      <c r="N95" s="110"/>
      <c r="O95" s="113">
        <f>O74</f>
        <v>14.666666666666666</v>
      </c>
    </row>
    <row r="96" spans="1:15" ht="18" x14ac:dyDescent="0.25">
      <c r="A96" s="283" t="s">
        <v>82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5"/>
      <c r="L96" s="109"/>
      <c r="M96" s="109"/>
      <c r="N96" s="110"/>
      <c r="O96" s="114">
        <f>O81</f>
        <v>15</v>
      </c>
    </row>
    <row r="97" spans="1:15" ht="18.75" thickBot="1" x14ac:dyDescent="0.3">
      <c r="A97" s="286" t="s">
        <v>83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8"/>
      <c r="L97" s="109"/>
      <c r="M97" s="109"/>
      <c r="N97" s="110"/>
      <c r="O97" s="114">
        <f>O87</f>
        <v>4.2</v>
      </c>
    </row>
    <row r="98" spans="1:15" ht="24.75" thickTop="1" thickBot="1" x14ac:dyDescent="0.3">
      <c r="A98" s="258" t="s">
        <v>84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60"/>
      <c r="L98" s="115"/>
      <c r="M98" s="116"/>
      <c r="N98" s="117"/>
      <c r="O98" s="118">
        <f>SUM(O93:O97)</f>
        <v>94.366666666666674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WK7/Tskrbhj2I5vubIbZ2GUCDmlPnq4GClchBNQ88kyQtIre+WFf745b0RDxG7jmja37u6NZjEfNaXuh2wQOIg==" saltValue="IBrpaqyW/R9ndMQpQbBOY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61" sqref="J6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83"/>
      <c r="B1" s="384"/>
      <c r="C1" s="384"/>
      <c r="D1" s="384"/>
      <c r="E1" s="385"/>
      <c r="F1" s="392" t="s">
        <v>9</v>
      </c>
      <c r="G1" s="392"/>
      <c r="H1" s="392"/>
      <c r="I1" s="392"/>
      <c r="J1" s="392"/>
      <c r="K1" s="392"/>
      <c r="L1" s="392"/>
      <c r="M1" s="392"/>
      <c r="N1" s="392"/>
      <c r="O1" s="393"/>
    </row>
    <row r="2" spans="1:17" ht="45" customHeight="1" thickBot="1" x14ac:dyDescent="0.3">
      <c r="A2" s="386"/>
      <c r="B2" s="387"/>
      <c r="C2" s="387"/>
      <c r="D2" s="387"/>
      <c r="E2" s="388"/>
      <c r="F2" s="392" t="s">
        <v>10</v>
      </c>
      <c r="G2" s="392"/>
      <c r="H2" s="392"/>
      <c r="I2" s="392"/>
      <c r="J2" s="392"/>
      <c r="K2" s="392"/>
      <c r="L2" s="392"/>
      <c r="M2" s="392"/>
      <c r="N2" s="392"/>
      <c r="O2" s="393"/>
      <c r="Q2" s="133" t="str">
        <f ca="1">MID(CELL("nombrearchivo",'JORGE E GARCIA'!E10),FIND("]", CELL("nombrearchivo",'JORGE E GARCIA'!E10),1)+1,LEN(CELL("nombrearchivo",'JORGE E GARCIA'!E10))-FIND("]",CELL("nombrearchivo",'JORGE E GARCIA'!E10),1))</f>
        <v>JORGE E GARCIA</v>
      </c>
    </row>
    <row r="3" spans="1:17" ht="19.5" customHeight="1" thickBot="1" x14ac:dyDescent="0.3">
      <c r="A3" s="389"/>
      <c r="B3" s="390"/>
      <c r="C3" s="390"/>
      <c r="D3" s="390"/>
      <c r="E3" s="391"/>
      <c r="F3" s="392" t="s">
        <v>95</v>
      </c>
      <c r="G3" s="392"/>
      <c r="H3" s="392"/>
      <c r="I3" s="392"/>
      <c r="J3" s="392"/>
      <c r="K3" s="392"/>
      <c r="L3" s="392"/>
      <c r="M3" s="392"/>
      <c r="N3" s="392"/>
      <c r="O3" s="393"/>
      <c r="Q3" s="133"/>
    </row>
    <row r="4" spans="1:17" ht="15.75" x14ac:dyDescent="0.25">
      <c r="A4" s="394" t="s">
        <v>11</v>
      </c>
      <c r="B4" s="395"/>
      <c r="C4" s="395"/>
      <c r="D4" s="395"/>
      <c r="E4" s="396" t="s">
        <v>483</v>
      </c>
      <c r="F4" s="396"/>
      <c r="G4" s="396"/>
      <c r="H4" s="134"/>
      <c r="I4" s="134"/>
      <c r="J4" s="134"/>
      <c r="K4" s="134"/>
      <c r="L4" s="134"/>
      <c r="M4" s="134"/>
      <c r="N4" s="134"/>
      <c r="O4" s="135"/>
    </row>
    <row r="5" spans="1:17" ht="15.75" x14ac:dyDescent="0.25">
      <c r="A5" s="363" t="s">
        <v>12</v>
      </c>
      <c r="B5" s="364"/>
      <c r="C5" s="364"/>
      <c r="D5" s="364"/>
      <c r="E5" s="365" t="s">
        <v>102</v>
      </c>
      <c r="F5" s="365"/>
      <c r="G5" s="36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63" t="s">
        <v>13</v>
      </c>
      <c r="B6" s="364"/>
      <c r="C6" s="364"/>
      <c r="D6" s="364"/>
      <c r="E6" s="7" t="s">
        <v>445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66" t="s">
        <v>15</v>
      </c>
      <c r="B9" s="367"/>
      <c r="C9" s="370" t="s">
        <v>16</v>
      </c>
      <c r="D9" s="156"/>
      <c r="E9" s="372" t="s">
        <v>17</v>
      </c>
      <c r="F9" s="373"/>
      <c r="G9" s="372" t="s">
        <v>18</v>
      </c>
      <c r="H9" s="373"/>
      <c r="I9" s="375" t="s">
        <v>19</v>
      </c>
      <c r="J9" s="375" t="s">
        <v>20</v>
      </c>
      <c r="K9" s="375" t="s">
        <v>21</v>
      </c>
      <c r="L9" s="377" t="s">
        <v>22</v>
      </c>
      <c r="M9" s="379"/>
      <c r="N9" s="379"/>
      <c r="O9" s="381" t="s">
        <v>23</v>
      </c>
    </row>
    <row r="10" spans="1:17" ht="31.5" customHeight="1" thickBot="1" x14ac:dyDescent="0.3">
      <c r="A10" s="368"/>
      <c r="B10" s="369"/>
      <c r="C10" s="371"/>
      <c r="D10" s="160"/>
      <c r="E10" s="371"/>
      <c r="F10" s="374"/>
      <c r="G10" s="371"/>
      <c r="H10" s="374"/>
      <c r="I10" s="376"/>
      <c r="J10" s="376"/>
      <c r="K10" s="376"/>
      <c r="L10" s="378"/>
      <c r="M10" s="380"/>
      <c r="N10" s="380"/>
      <c r="O10" s="382"/>
    </row>
    <row r="11" spans="1:17" ht="44.25" customHeight="1" thickBot="1" x14ac:dyDescent="0.3">
      <c r="A11" s="336" t="s">
        <v>457</v>
      </c>
      <c r="B11" s="337"/>
      <c r="C11" s="161">
        <f>O15</f>
        <v>4</v>
      </c>
      <c r="D11" s="162"/>
      <c r="E11" s="338">
        <f>O17</f>
        <v>0</v>
      </c>
      <c r="F11" s="339"/>
      <c r="G11" s="338">
        <f>O19</f>
        <v>3</v>
      </c>
      <c r="H11" s="339"/>
      <c r="I11" s="19">
        <f>O21</f>
        <v>1</v>
      </c>
      <c r="J11" s="19">
        <f>O28</f>
        <v>5</v>
      </c>
      <c r="K11" s="19">
        <f>O33</f>
        <v>5</v>
      </c>
      <c r="L11" s="20">
        <f>O38</f>
        <v>9.0200000000000014</v>
      </c>
      <c r="M11" s="21"/>
      <c r="N11" s="21"/>
      <c r="O11" s="22">
        <f>IF( SUM(C11:L11)&lt;=30,SUM(C11:L11),"EXCEDE LOS 30 PUNTOS")</f>
        <v>27.020000000000003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4" t="s">
        <v>24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6"/>
      <c r="O13" s="25" t="s">
        <v>25</v>
      </c>
    </row>
    <row r="14" spans="1:17" ht="24" thickBot="1" x14ac:dyDescent="0.3">
      <c r="A14" s="349" t="s">
        <v>26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1"/>
      <c r="N14" s="7"/>
      <c r="O14" s="24"/>
    </row>
    <row r="15" spans="1:17" ht="31.5" customHeight="1" thickBot="1" x14ac:dyDescent="0.3">
      <c r="A15" s="298" t="s">
        <v>27</v>
      </c>
      <c r="B15" s="300"/>
      <c r="C15" s="26"/>
      <c r="D15" s="343" t="s">
        <v>283</v>
      </c>
      <c r="E15" s="344"/>
      <c r="F15" s="344"/>
      <c r="G15" s="344"/>
      <c r="H15" s="344"/>
      <c r="I15" s="344"/>
      <c r="J15" s="344"/>
      <c r="K15" s="344"/>
      <c r="L15" s="344"/>
      <c r="M15" s="34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52" t="s">
        <v>28</v>
      </c>
      <c r="B17" s="353"/>
      <c r="C17" s="7"/>
      <c r="D17" s="32"/>
      <c r="E17" s="357"/>
      <c r="F17" s="358"/>
      <c r="G17" s="358"/>
      <c r="H17" s="358"/>
      <c r="I17" s="358"/>
      <c r="J17" s="358"/>
      <c r="K17" s="358"/>
      <c r="L17" s="358"/>
      <c r="M17" s="359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52" t="s">
        <v>29</v>
      </c>
      <c r="B19" s="353"/>
      <c r="C19" s="26"/>
      <c r="D19" s="155"/>
      <c r="E19" s="358" t="s">
        <v>427</v>
      </c>
      <c r="F19" s="358"/>
      <c r="G19" s="358"/>
      <c r="H19" s="358"/>
      <c r="I19" s="358"/>
      <c r="J19" s="358"/>
      <c r="K19" s="358"/>
      <c r="L19" s="358"/>
      <c r="M19" s="35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52" t="s">
        <v>30</v>
      </c>
      <c r="B21" s="353"/>
      <c r="C21" s="26"/>
      <c r="D21" s="360" t="s">
        <v>491</v>
      </c>
      <c r="E21" s="361"/>
      <c r="F21" s="361"/>
      <c r="G21" s="361"/>
      <c r="H21" s="361"/>
      <c r="I21" s="361"/>
      <c r="J21" s="361"/>
      <c r="K21" s="361"/>
      <c r="L21" s="361"/>
      <c r="M21" s="362"/>
      <c r="N21" s="27"/>
      <c r="O21" s="28">
        <v>1</v>
      </c>
    </row>
    <row r="22" spans="1:18" ht="16.5" thickBot="1" x14ac:dyDescent="0.3">
      <c r="A22" s="34"/>
      <c r="B22" s="35"/>
      <c r="C22" s="15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4"/>
      <c r="O22" s="38"/>
    </row>
    <row r="23" spans="1:18" ht="19.5" thickTop="1" thickBot="1" x14ac:dyDescent="0.3">
      <c r="A23" s="346" t="s">
        <v>31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  <c r="N23" s="7"/>
      <c r="O23" s="132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49" t="s">
        <v>32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1"/>
      <c r="N25" s="7"/>
      <c r="O25" s="38"/>
    </row>
    <row r="26" spans="1:18" ht="69.75" customHeight="1" thickBot="1" x14ac:dyDescent="0.3">
      <c r="A26" s="298" t="s">
        <v>33</v>
      </c>
      <c r="B26" s="300"/>
      <c r="C26" s="26"/>
      <c r="D26" s="343" t="s">
        <v>493</v>
      </c>
      <c r="E26" s="344"/>
      <c r="F26" s="344"/>
      <c r="G26" s="344"/>
      <c r="H26" s="344"/>
      <c r="I26" s="344"/>
      <c r="J26" s="344"/>
      <c r="K26" s="344"/>
      <c r="L26" s="344"/>
      <c r="M26" s="345"/>
      <c r="N26" s="27"/>
      <c r="O26" s="28">
        <v>5</v>
      </c>
      <c r="Q26" s="41"/>
    </row>
    <row r="27" spans="1:18" ht="16.5" thickBot="1" x14ac:dyDescent="0.3">
      <c r="A27" s="34"/>
      <c r="B27" s="35"/>
      <c r="C27" s="15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4"/>
      <c r="O27" s="38"/>
    </row>
    <row r="28" spans="1:18" ht="19.5" thickTop="1" thickBot="1" x14ac:dyDescent="0.3">
      <c r="A28" s="346" t="s">
        <v>34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8"/>
      <c r="N28" s="154"/>
      <c r="O28" s="132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49" t="s">
        <v>35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N30" s="43"/>
      <c r="O30" s="38"/>
    </row>
    <row r="31" spans="1:18" ht="104.25" customHeight="1" thickBot="1" x14ac:dyDescent="0.3">
      <c r="A31" s="298" t="s">
        <v>36</v>
      </c>
      <c r="B31" s="300"/>
      <c r="C31" s="26"/>
      <c r="D31" s="343" t="s">
        <v>492</v>
      </c>
      <c r="E31" s="344"/>
      <c r="F31" s="344"/>
      <c r="G31" s="344"/>
      <c r="H31" s="344"/>
      <c r="I31" s="344"/>
      <c r="J31" s="344"/>
      <c r="K31" s="344"/>
      <c r="L31" s="344"/>
      <c r="M31" s="345"/>
      <c r="N31" s="27"/>
      <c r="O31" s="28">
        <v>5</v>
      </c>
      <c r="R31" s="41"/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46" t="s">
        <v>37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154"/>
      <c r="O33" s="132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49" t="s">
        <v>38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1"/>
      <c r="N35" s="7"/>
      <c r="O35" s="38"/>
    </row>
    <row r="36" spans="1:15" ht="243.75" customHeight="1" thickBot="1" x14ac:dyDescent="0.3">
      <c r="A36" s="352" t="s">
        <v>39</v>
      </c>
      <c r="B36" s="353"/>
      <c r="C36" s="26"/>
      <c r="D36" s="343" t="s">
        <v>496</v>
      </c>
      <c r="E36" s="344"/>
      <c r="F36" s="344"/>
      <c r="G36" s="344"/>
      <c r="H36" s="344"/>
      <c r="I36" s="344"/>
      <c r="J36" s="344"/>
      <c r="K36" s="344"/>
      <c r="L36" s="344"/>
      <c r="M36" s="345"/>
      <c r="N36" s="27"/>
      <c r="O36" s="28">
        <f>0.14+4+1+0.91+2+0.57+0.4</f>
        <v>9.0200000000000014</v>
      </c>
    </row>
    <row r="37" spans="1:15" ht="16.5" thickBot="1" x14ac:dyDescent="0.3">
      <c r="A37" s="34"/>
      <c r="B37" s="35"/>
      <c r="C37" s="15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4"/>
      <c r="O37" s="38"/>
    </row>
    <row r="38" spans="1:15" ht="19.5" thickTop="1" thickBot="1" x14ac:dyDescent="0.3">
      <c r="A38" s="346" t="s">
        <v>40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  <c r="N38" s="154"/>
      <c r="O38" s="132">
        <f>IF(O36&lt;=10,O36,"EXCEDE LOS 10 PUNTOS PERMITIDOS")</f>
        <v>9.0200000000000014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0" t="s">
        <v>23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2"/>
      <c r="N41" s="46"/>
      <c r="O41" s="47">
        <f>IF((O23+O28+O33+O38)&lt;=30,(O23+O28+O33+O38),"ERROR EXCEDE LOS 30 PUNTOS")</f>
        <v>27.020000000000003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5.25" customHeight="1" thickBot="1" x14ac:dyDescent="0.3">
      <c r="A58" s="321" t="s">
        <v>43</v>
      </c>
      <c r="B58" s="322"/>
      <c r="C58" s="322"/>
      <c r="D58" s="322"/>
      <c r="E58" s="322"/>
      <c r="F58" s="324"/>
      <c r="G58" s="324"/>
      <c r="H58" s="325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6" t="s">
        <v>49</v>
      </c>
      <c r="C59" s="326"/>
      <c r="D59" s="326"/>
      <c r="E59" s="326"/>
      <c r="F59" s="293"/>
      <c r="G59" s="293"/>
      <c r="H59" s="293"/>
      <c r="I59" s="57" t="s">
        <v>50</v>
      </c>
      <c r="J59" s="58">
        <v>1</v>
      </c>
      <c r="K59" s="58">
        <v>1</v>
      </c>
      <c r="L59" s="59">
        <v>1</v>
      </c>
      <c r="M59" s="43"/>
      <c r="N59" s="43"/>
      <c r="O59" s="60">
        <f t="shared" ref="O59:O65" si="0">J59+K59+L59</f>
        <v>3</v>
      </c>
    </row>
    <row r="60" spans="1:15" ht="16.5" thickTop="1" thickBot="1" x14ac:dyDescent="0.3">
      <c r="A60" s="61">
        <v>2</v>
      </c>
      <c r="B60" s="294" t="s">
        <v>51</v>
      </c>
      <c r="C60" s="327"/>
      <c r="D60" s="327"/>
      <c r="E60" s="327"/>
      <c r="F60" s="295"/>
      <c r="G60" s="295"/>
      <c r="H60" s="295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si="0"/>
        <v>6</v>
      </c>
    </row>
    <row r="61" spans="1:15" ht="36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295"/>
      <c r="G61" s="295"/>
      <c r="H61" s="295"/>
      <c r="I61" s="62" t="s">
        <v>53</v>
      </c>
      <c r="J61" s="63">
        <v>6</v>
      </c>
      <c r="K61" s="63">
        <v>6</v>
      </c>
      <c r="L61" s="64">
        <v>7</v>
      </c>
      <c r="M61" s="43"/>
      <c r="N61" s="43"/>
      <c r="O61" s="60">
        <f t="shared" si="0"/>
        <v>19</v>
      </c>
    </row>
    <row r="62" spans="1:15" ht="36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295"/>
      <c r="G62" s="295"/>
      <c r="H62" s="295"/>
      <c r="I62" s="62" t="s">
        <v>53</v>
      </c>
      <c r="J62" s="63">
        <v>7</v>
      </c>
      <c r="K62" s="63">
        <v>5</v>
      </c>
      <c r="L62" s="64">
        <v>7</v>
      </c>
      <c r="M62" s="43"/>
      <c r="N62" s="43"/>
      <c r="O62" s="60">
        <f t="shared" si="0"/>
        <v>19</v>
      </c>
    </row>
    <row r="63" spans="1:15" ht="36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295"/>
      <c r="G63" s="295"/>
      <c r="H63" s="295"/>
      <c r="I63" s="62" t="s">
        <v>53</v>
      </c>
      <c r="J63" s="63">
        <v>6</v>
      </c>
      <c r="K63" s="63">
        <v>4</v>
      </c>
      <c r="L63" s="64">
        <v>5</v>
      </c>
      <c r="M63" s="43"/>
      <c r="N63" s="43"/>
      <c r="O63" s="60">
        <f t="shared" si="0"/>
        <v>15</v>
      </c>
    </row>
    <row r="64" spans="1:15" ht="36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295"/>
      <c r="G64" s="295"/>
      <c r="H64" s="295"/>
      <c r="I64" s="62" t="s">
        <v>57</v>
      </c>
      <c r="J64" s="63">
        <v>4</v>
      </c>
      <c r="K64" s="63">
        <v>3</v>
      </c>
      <c r="L64" s="64">
        <v>3</v>
      </c>
      <c r="M64" s="43"/>
      <c r="N64" s="43"/>
      <c r="O64" s="60">
        <f t="shared" si="0"/>
        <v>10</v>
      </c>
    </row>
    <row r="65" spans="1:15" ht="36" customHeight="1" thickTop="1" thickBot="1" x14ac:dyDescent="0.3">
      <c r="A65" s="65">
        <v>7</v>
      </c>
      <c r="B65" s="328" t="s">
        <v>58</v>
      </c>
      <c r="C65" s="328"/>
      <c r="D65" s="328"/>
      <c r="E65" s="328"/>
      <c r="F65" s="297"/>
      <c r="G65" s="297"/>
      <c r="H65" s="297"/>
      <c r="I65" s="66" t="s">
        <v>57</v>
      </c>
      <c r="J65" s="67">
        <v>4</v>
      </c>
      <c r="K65" s="67">
        <v>3</v>
      </c>
      <c r="L65" s="68">
        <v>3</v>
      </c>
      <c r="M65" s="43"/>
      <c r="N65" s="43"/>
      <c r="O65" s="60">
        <f t="shared" si="0"/>
        <v>10</v>
      </c>
    </row>
    <row r="66" spans="1:15" ht="16.5" thickBot="1" x14ac:dyDescent="0.3">
      <c r="A66" s="329" t="s">
        <v>59</v>
      </c>
      <c r="B66" s="330"/>
      <c r="C66" s="330"/>
      <c r="D66" s="330"/>
      <c r="E66" s="330"/>
      <c r="F66" s="330"/>
      <c r="G66" s="330"/>
      <c r="H66" s="330"/>
      <c r="I66" s="331"/>
      <c r="J66" s="69">
        <f>SUM(J59:J65)</f>
        <v>30</v>
      </c>
      <c r="K66" s="70">
        <f>SUM(K59:K65)</f>
        <v>24</v>
      </c>
      <c r="L66" s="71">
        <f>SUM(L59:L65)</f>
        <v>28</v>
      </c>
      <c r="M66" s="72"/>
      <c r="N66" s="43"/>
      <c r="O66" s="73">
        <f>SUM(O59:O65)</f>
        <v>82</v>
      </c>
    </row>
    <row r="67" spans="1:15" ht="19.5" thickTop="1" thickBot="1" x14ac:dyDescent="0.3">
      <c r="A67" s="332" t="s">
        <v>60</v>
      </c>
      <c r="B67" s="333"/>
      <c r="C67" s="333"/>
      <c r="D67" s="333"/>
      <c r="E67" s="333"/>
      <c r="F67" s="333"/>
      <c r="G67" s="333"/>
      <c r="H67" s="333"/>
      <c r="I67" s="333"/>
      <c r="J67" s="334"/>
      <c r="K67" s="334"/>
      <c r="L67" s="335"/>
      <c r="M67" s="7"/>
      <c r="N67" s="74"/>
      <c r="O67" s="75">
        <f>O66/3</f>
        <v>27.333333333333332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5.25" customHeight="1" thickBot="1" x14ac:dyDescent="0.3">
      <c r="A69" s="321" t="s">
        <v>61</v>
      </c>
      <c r="B69" s="322"/>
      <c r="C69" s="322"/>
      <c r="D69" s="322"/>
      <c r="E69" s="322"/>
      <c r="F69" s="322"/>
      <c r="G69" s="322"/>
      <c r="H69" s="323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7.25" thickTop="1" thickBot="1" x14ac:dyDescent="0.3">
      <c r="A70" s="56">
        <v>1</v>
      </c>
      <c r="B70" s="292" t="s">
        <v>62</v>
      </c>
      <c r="C70" s="292"/>
      <c r="D70" s="292"/>
      <c r="E70" s="292"/>
      <c r="F70" s="293"/>
      <c r="G70" s="293"/>
      <c r="H70" s="293"/>
      <c r="I70" s="77" t="s">
        <v>63</v>
      </c>
      <c r="J70" s="78">
        <v>5</v>
      </c>
      <c r="K70" s="78">
        <v>5</v>
      </c>
      <c r="L70" s="79">
        <v>5</v>
      </c>
      <c r="M70" s="80"/>
      <c r="N70" s="43"/>
      <c r="O70" s="60">
        <f>J70+K70+L70</f>
        <v>15</v>
      </c>
    </row>
    <row r="71" spans="1:15" ht="33.75" customHeight="1" thickTop="1" thickBot="1" x14ac:dyDescent="0.3">
      <c r="A71" s="61">
        <v>2</v>
      </c>
      <c r="B71" s="294" t="s">
        <v>64</v>
      </c>
      <c r="C71" s="294"/>
      <c r="D71" s="294"/>
      <c r="E71" s="294"/>
      <c r="F71" s="295"/>
      <c r="G71" s="295"/>
      <c r="H71" s="295"/>
      <c r="I71" s="81" t="s">
        <v>63</v>
      </c>
      <c r="J71" s="82">
        <v>5</v>
      </c>
      <c r="K71" s="82">
        <v>3.5</v>
      </c>
      <c r="L71" s="83">
        <v>3</v>
      </c>
      <c r="M71" s="80"/>
      <c r="N71" s="43"/>
      <c r="O71" s="60">
        <f>J71+K71+L71</f>
        <v>11.5</v>
      </c>
    </row>
    <row r="72" spans="1:15" ht="17.25" thickTop="1" thickBot="1" x14ac:dyDescent="0.3">
      <c r="A72" s="65">
        <v>3</v>
      </c>
      <c r="B72" s="296" t="s">
        <v>65</v>
      </c>
      <c r="C72" s="296"/>
      <c r="D72" s="296"/>
      <c r="E72" s="296"/>
      <c r="F72" s="297"/>
      <c r="G72" s="297"/>
      <c r="H72" s="297"/>
      <c r="I72" s="84" t="s">
        <v>63</v>
      </c>
      <c r="J72" s="85">
        <v>5</v>
      </c>
      <c r="K72" s="85">
        <v>4</v>
      </c>
      <c r="L72" s="86">
        <v>5</v>
      </c>
      <c r="M72" s="80"/>
      <c r="N72" s="43"/>
      <c r="O72" s="60">
        <f>J72+K72+L72</f>
        <v>14</v>
      </c>
    </row>
    <row r="73" spans="1:15" ht="16.5" thickTop="1" thickBot="1" x14ac:dyDescent="0.3">
      <c r="A73" s="42"/>
      <c r="B73" s="298" t="s">
        <v>66</v>
      </c>
      <c r="C73" s="299"/>
      <c r="D73" s="299"/>
      <c r="E73" s="299"/>
      <c r="F73" s="299"/>
      <c r="G73" s="299"/>
      <c r="H73" s="299"/>
      <c r="I73" s="300"/>
      <c r="J73" s="87">
        <f>SUM(J70:J72)</f>
        <v>15</v>
      </c>
      <c r="K73" s="87">
        <f>SUM(K70:K72)</f>
        <v>12.5</v>
      </c>
      <c r="L73" s="88">
        <f>SUM(L70:L72)</f>
        <v>13</v>
      </c>
      <c r="M73" s="80"/>
      <c r="N73" s="43"/>
      <c r="O73" s="89">
        <f>SUM(O70:O72)</f>
        <v>40.5</v>
      </c>
    </row>
    <row r="74" spans="1:15" ht="19.5" thickTop="1" thickBot="1" x14ac:dyDescent="0.3">
      <c r="A74" s="301" t="s">
        <v>67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3"/>
      <c r="M74" s="80"/>
      <c r="N74" s="43"/>
      <c r="O74" s="75">
        <f>O73/3</f>
        <v>13.5</v>
      </c>
    </row>
    <row r="75" spans="1:15" ht="19.5" thickTop="1" thickBot="1" x14ac:dyDescent="0.3">
      <c r="A75" s="304"/>
      <c r="B75" s="305"/>
      <c r="C75" s="305"/>
      <c r="D75" s="305"/>
      <c r="E75" s="305"/>
      <c r="F75" s="305"/>
      <c r="G75" s="305"/>
      <c r="H75" s="305"/>
      <c r="I75" s="305"/>
      <c r="J75" s="305"/>
      <c r="K75" s="306"/>
      <c r="L75" s="306"/>
      <c r="M75" s="80"/>
      <c r="N75" s="43"/>
      <c r="O75" s="159"/>
    </row>
    <row r="76" spans="1:15" ht="30.75" customHeight="1" thickBot="1" x14ac:dyDescent="0.3">
      <c r="A76" s="307" t="s">
        <v>68</v>
      </c>
      <c r="B76" s="308"/>
      <c r="C76" s="308"/>
      <c r="D76" s="308"/>
      <c r="E76" s="308"/>
      <c r="F76" s="308"/>
      <c r="G76" s="308"/>
      <c r="H76" s="309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10" t="s">
        <v>69</v>
      </c>
      <c r="C77" s="310"/>
      <c r="D77" s="310"/>
      <c r="E77" s="310"/>
      <c r="F77" s="311"/>
      <c r="G77" s="312"/>
      <c r="H77" s="313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42.75" customHeight="1" thickBot="1" x14ac:dyDescent="0.3">
      <c r="A78" s="61">
        <v>2</v>
      </c>
      <c r="B78" s="294" t="s">
        <v>70</v>
      </c>
      <c r="C78" s="294"/>
      <c r="D78" s="294"/>
      <c r="E78" s="294"/>
      <c r="F78" s="295"/>
      <c r="G78" s="314"/>
      <c r="H78" s="315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42.75" customHeight="1" thickBot="1" x14ac:dyDescent="0.3">
      <c r="A79" s="65">
        <v>3</v>
      </c>
      <c r="B79" s="296" t="s">
        <v>71</v>
      </c>
      <c r="C79" s="296"/>
      <c r="D79" s="296"/>
      <c r="E79" s="296"/>
      <c r="F79" s="297"/>
      <c r="G79" s="316"/>
      <c r="H79" s="317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18" t="s">
        <v>72</v>
      </c>
      <c r="B80" s="319"/>
      <c r="C80" s="319"/>
      <c r="D80" s="319"/>
      <c r="E80" s="319"/>
      <c r="F80" s="319"/>
      <c r="G80" s="319"/>
      <c r="H80" s="319"/>
      <c r="I80" s="320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66" t="s">
        <v>75</v>
      </c>
      <c r="B86" s="267"/>
      <c r="C86" s="267"/>
      <c r="D86" s="267"/>
      <c r="E86" s="267"/>
      <c r="F86" s="268"/>
      <c r="G86" s="268"/>
      <c r="H86" s="269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0" t="s">
        <v>76</v>
      </c>
      <c r="C87" s="271"/>
      <c r="D87" s="271"/>
      <c r="E87" s="271"/>
      <c r="F87" s="272"/>
      <c r="G87" s="272"/>
      <c r="H87" s="273"/>
      <c r="I87" s="101" t="s">
        <v>77</v>
      </c>
      <c r="J87" s="102"/>
      <c r="K87" s="49"/>
      <c r="L87" s="49"/>
      <c r="M87" s="49"/>
      <c r="N87" s="43"/>
      <c r="O87" s="103">
        <v>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74" t="s">
        <v>78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6"/>
      <c r="L89" s="102"/>
      <c r="M89" s="7"/>
      <c r="N89" s="107"/>
      <c r="O89" s="108">
        <f>O87</f>
        <v>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77" t="s">
        <v>79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0" t="s">
        <v>23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2"/>
      <c r="L93" s="109"/>
      <c r="M93" s="109"/>
      <c r="N93" s="110"/>
      <c r="O93" s="111">
        <f>O41</f>
        <v>27.020000000000003</v>
      </c>
    </row>
    <row r="94" spans="1:15" ht="18" x14ac:dyDescent="0.25">
      <c r="A94" s="283" t="s">
        <v>80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5"/>
      <c r="L94" s="109"/>
      <c r="M94" s="109"/>
      <c r="N94" s="110"/>
      <c r="O94" s="112">
        <f>O67</f>
        <v>27.333333333333332</v>
      </c>
    </row>
    <row r="95" spans="1:15" ht="18" x14ac:dyDescent="0.25">
      <c r="A95" s="283" t="s">
        <v>81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5"/>
      <c r="L95" s="109"/>
      <c r="M95" s="109"/>
      <c r="N95" s="110"/>
      <c r="O95" s="113">
        <f>O74</f>
        <v>13.5</v>
      </c>
    </row>
    <row r="96" spans="1:15" ht="18" x14ac:dyDescent="0.25">
      <c r="A96" s="283" t="s">
        <v>82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5"/>
      <c r="L96" s="109"/>
      <c r="M96" s="109"/>
      <c r="N96" s="110"/>
      <c r="O96" s="114">
        <f>O81</f>
        <v>12</v>
      </c>
    </row>
    <row r="97" spans="1:15" ht="18.75" thickBot="1" x14ac:dyDescent="0.3">
      <c r="A97" s="286" t="s">
        <v>83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8"/>
      <c r="L97" s="109"/>
      <c r="M97" s="109"/>
      <c r="N97" s="110"/>
      <c r="O97" s="114">
        <f>O87</f>
        <v>4</v>
      </c>
    </row>
    <row r="98" spans="1:15" ht="24.75" thickTop="1" thickBot="1" x14ac:dyDescent="0.3">
      <c r="A98" s="258" t="s">
        <v>84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60"/>
      <c r="L98" s="115"/>
      <c r="M98" s="116"/>
      <c r="N98" s="117"/>
      <c r="O98" s="118">
        <f>SUM(O93:O97)</f>
        <v>83.853333333333339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i3KJ1zggZ46x2fkKQPbiwFPZOiDiCBjUT91r91Y5zCOASnV/DBucjeigasIwpBjhEwOLHyw4Td2VsNMEJX/GTg==" saltValue="IHtiJDp/ZJl5dPaBosKhd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83"/>
      <c r="B1" s="384"/>
      <c r="C1" s="384"/>
      <c r="D1" s="384"/>
      <c r="E1" s="385"/>
      <c r="F1" s="392" t="s">
        <v>9</v>
      </c>
      <c r="G1" s="392"/>
      <c r="H1" s="392"/>
      <c r="I1" s="392"/>
      <c r="J1" s="392"/>
      <c r="K1" s="392"/>
      <c r="L1" s="392"/>
      <c r="M1" s="392"/>
      <c r="N1" s="392"/>
      <c r="O1" s="393"/>
    </row>
    <row r="2" spans="1:17" ht="45" customHeight="1" thickBot="1" x14ac:dyDescent="0.3">
      <c r="A2" s="386"/>
      <c r="B2" s="387"/>
      <c r="C2" s="387"/>
      <c r="D2" s="387"/>
      <c r="E2" s="388"/>
      <c r="F2" s="392" t="s">
        <v>10</v>
      </c>
      <c r="G2" s="392"/>
      <c r="H2" s="392"/>
      <c r="I2" s="392"/>
      <c r="J2" s="392"/>
      <c r="K2" s="392"/>
      <c r="L2" s="392"/>
      <c r="M2" s="392"/>
      <c r="N2" s="392"/>
      <c r="O2" s="393"/>
      <c r="Q2" s="133" t="str">
        <f ca="1">MID(CELL("nombrearchivo",'JOSE W BELTRAN'!E10),FIND("]", CELL("nombrearchivo",'JOSE W BELTRAN'!E10),1)+1,LEN(CELL("nombrearchivo",'JOSE W BELTRAN'!E10))-FIND("]",CELL("nombrearchivo",'JOSE W BELTRAN'!E10),1))</f>
        <v>JOSE W BELTRAN</v>
      </c>
    </row>
    <row r="3" spans="1:17" ht="19.5" customHeight="1" thickBot="1" x14ac:dyDescent="0.3">
      <c r="A3" s="389"/>
      <c r="B3" s="390"/>
      <c r="C3" s="390"/>
      <c r="D3" s="390"/>
      <c r="E3" s="391"/>
      <c r="F3" s="392" t="s">
        <v>95</v>
      </c>
      <c r="G3" s="392"/>
      <c r="H3" s="392"/>
      <c r="I3" s="392"/>
      <c r="J3" s="392"/>
      <c r="K3" s="392"/>
      <c r="L3" s="392"/>
      <c r="M3" s="392"/>
      <c r="N3" s="392"/>
      <c r="O3" s="393"/>
      <c r="Q3" s="133"/>
    </row>
    <row r="4" spans="1:17" ht="15.75" x14ac:dyDescent="0.25">
      <c r="A4" s="394" t="s">
        <v>11</v>
      </c>
      <c r="B4" s="395"/>
      <c r="C4" s="395"/>
      <c r="D4" s="395"/>
      <c r="E4" s="396" t="str">
        <f>'C-P-07-2'!AC$2</f>
        <v>PLANTA</v>
      </c>
      <c r="F4" s="396"/>
      <c r="G4" s="396"/>
      <c r="H4" s="134"/>
      <c r="I4" s="134"/>
      <c r="J4" s="134"/>
      <c r="K4" s="134"/>
      <c r="L4" s="134"/>
      <c r="M4" s="134"/>
      <c r="N4" s="134"/>
      <c r="O4" s="135"/>
    </row>
    <row r="5" spans="1:17" ht="15.75" x14ac:dyDescent="0.25">
      <c r="A5" s="363" t="s">
        <v>12</v>
      </c>
      <c r="B5" s="364"/>
      <c r="C5" s="364"/>
      <c r="D5" s="364"/>
      <c r="E5" s="365" t="str">
        <f>'C-P-07-2'!A$2</f>
        <v>C-P-07-2</v>
      </c>
      <c r="F5" s="365"/>
      <c r="G5" s="36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63" t="s">
        <v>13</v>
      </c>
      <c r="B6" s="364"/>
      <c r="C6" s="364"/>
      <c r="D6" s="364"/>
      <c r="E6" s="7" t="str">
        <f>'C-P-07-2'!A$1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66" t="s">
        <v>15</v>
      </c>
      <c r="B9" s="367"/>
      <c r="C9" s="370" t="s">
        <v>16</v>
      </c>
      <c r="D9" s="14"/>
      <c r="E9" s="372" t="s">
        <v>17</v>
      </c>
      <c r="F9" s="373"/>
      <c r="G9" s="372" t="s">
        <v>18</v>
      </c>
      <c r="H9" s="373"/>
      <c r="I9" s="375" t="s">
        <v>19</v>
      </c>
      <c r="J9" s="375" t="s">
        <v>20</v>
      </c>
      <c r="K9" s="375" t="s">
        <v>21</v>
      </c>
      <c r="L9" s="377" t="s">
        <v>22</v>
      </c>
      <c r="M9" s="379"/>
      <c r="N9" s="379"/>
      <c r="O9" s="381" t="s">
        <v>23</v>
      </c>
    </row>
    <row r="10" spans="1:17" ht="31.5" customHeight="1" thickBot="1" x14ac:dyDescent="0.3">
      <c r="A10" s="368"/>
      <c r="B10" s="369"/>
      <c r="C10" s="371"/>
      <c r="D10" s="16"/>
      <c r="E10" s="371"/>
      <c r="F10" s="374"/>
      <c r="G10" s="371"/>
      <c r="H10" s="374"/>
      <c r="I10" s="376"/>
      <c r="J10" s="376"/>
      <c r="K10" s="376"/>
      <c r="L10" s="378"/>
      <c r="M10" s="380"/>
      <c r="N10" s="380"/>
      <c r="O10" s="382"/>
    </row>
    <row r="11" spans="1:17" ht="44.25" customHeight="1" thickBot="1" x14ac:dyDescent="0.3">
      <c r="A11" s="336" t="s">
        <v>450</v>
      </c>
      <c r="B11" s="337"/>
      <c r="C11" s="17">
        <f>O15</f>
        <v>4</v>
      </c>
      <c r="D11" s="18"/>
      <c r="E11" s="338">
        <f>O17</f>
        <v>0</v>
      </c>
      <c r="F11" s="339"/>
      <c r="G11" s="338">
        <f>O19</f>
        <v>3</v>
      </c>
      <c r="H11" s="339"/>
      <c r="I11" s="19">
        <f>O21</f>
        <v>3</v>
      </c>
      <c r="J11" s="19">
        <f>O28</f>
        <v>5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30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4" t="s">
        <v>24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6"/>
      <c r="O13" s="25" t="s">
        <v>25</v>
      </c>
    </row>
    <row r="14" spans="1:17" ht="24" thickBot="1" x14ac:dyDescent="0.3">
      <c r="A14" s="349" t="s">
        <v>26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1"/>
      <c r="N14" s="7"/>
      <c r="O14" s="24"/>
    </row>
    <row r="15" spans="1:17" ht="31.5" customHeight="1" thickBot="1" x14ac:dyDescent="0.3">
      <c r="A15" s="298" t="s">
        <v>27</v>
      </c>
      <c r="B15" s="300"/>
      <c r="C15" s="26"/>
      <c r="D15" s="343" t="s">
        <v>183</v>
      </c>
      <c r="E15" s="344"/>
      <c r="F15" s="344"/>
      <c r="G15" s="344"/>
      <c r="H15" s="344"/>
      <c r="I15" s="344"/>
      <c r="J15" s="344"/>
      <c r="K15" s="344"/>
      <c r="L15" s="344"/>
      <c r="M15" s="34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52" t="s">
        <v>28</v>
      </c>
      <c r="B17" s="353"/>
      <c r="C17" s="7"/>
      <c r="D17" s="32"/>
      <c r="E17" s="357"/>
      <c r="F17" s="358"/>
      <c r="G17" s="358"/>
      <c r="H17" s="358"/>
      <c r="I17" s="358"/>
      <c r="J17" s="358"/>
      <c r="K17" s="358"/>
      <c r="L17" s="358"/>
      <c r="M17" s="359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52" t="s">
        <v>29</v>
      </c>
      <c r="B19" s="353"/>
      <c r="C19" s="26"/>
      <c r="D19" s="33"/>
      <c r="E19" s="358" t="s">
        <v>184</v>
      </c>
      <c r="F19" s="358"/>
      <c r="G19" s="358"/>
      <c r="H19" s="358"/>
      <c r="I19" s="358"/>
      <c r="J19" s="358"/>
      <c r="K19" s="358"/>
      <c r="L19" s="358"/>
      <c r="M19" s="35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52" t="s">
        <v>30</v>
      </c>
      <c r="B21" s="353"/>
      <c r="C21" s="26"/>
      <c r="D21" s="360" t="s">
        <v>487</v>
      </c>
      <c r="E21" s="361"/>
      <c r="F21" s="361"/>
      <c r="G21" s="361"/>
      <c r="H21" s="361"/>
      <c r="I21" s="361"/>
      <c r="J21" s="361"/>
      <c r="K21" s="361"/>
      <c r="L21" s="361"/>
      <c r="M21" s="362"/>
      <c r="N21" s="27"/>
      <c r="O21" s="28">
        <v>3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346" t="s">
        <v>31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  <c r="N23" s="7"/>
      <c r="O23" s="132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49" t="s">
        <v>32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1"/>
      <c r="N25" s="7"/>
      <c r="O25" s="38"/>
    </row>
    <row r="26" spans="1:18" ht="105" customHeight="1" thickBot="1" x14ac:dyDescent="0.3">
      <c r="A26" s="298" t="s">
        <v>33</v>
      </c>
      <c r="B26" s="300"/>
      <c r="C26" s="26"/>
      <c r="D26" s="343" t="s">
        <v>485</v>
      </c>
      <c r="E26" s="344"/>
      <c r="F26" s="344"/>
      <c r="G26" s="344"/>
      <c r="H26" s="344"/>
      <c r="I26" s="344"/>
      <c r="J26" s="344"/>
      <c r="K26" s="344"/>
      <c r="L26" s="344"/>
      <c r="M26" s="345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346" t="s">
        <v>34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8"/>
      <c r="N28" s="36"/>
      <c r="O28" s="132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49" t="s">
        <v>35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N30" s="43"/>
      <c r="O30" s="38"/>
    </row>
    <row r="31" spans="1:18" ht="104.25" customHeight="1" thickBot="1" x14ac:dyDescent="0.3">
      <c r="A31" s="298" t="s">
        <v>36</v>
      </c>
      <c r="B31" s="300"/>
      <c r="C31" s="26"/>
      <c r="D31" s="343" t="s">
        <v>484</v>
      </c>
      <c r="E31" s="344"/>
      <c r="F31" s="344"/>
      <c r="G31" s="344"/>
      <c r="H31" s="344"/>
      <c r="I31" s="344"/>
      <c r="J31" s="344"/>
      <c r="K31" s="344"/>
      <c r="L31" s="344"/>
      <c r="M31" s="345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46" t="s">
        <v>37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36"/>
      <c r="O33" s="132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49" t="s">
        <v>38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1"/>
      <c r="N35" s="7"/>
      <c r="O35" s="38"/>
    </row>
    <row r="36" spans="1:15" ht="105" customHeight="1" thickBot="1" x14ac:dyDescent="0.3">
      <c r="A36" s="352" t="s">
        <v>39</v>
      </c>
      <c r="B36" s="353"/>
      <c r="C36" s="26"/>
      <c r="D36" s="343" t="s">
        <v>486</v>
      </c>
      <c r="E36" s="344"/>
      <c r="F36" s="344"/>
      <c r="G36" s="344"/>
      <c r="H36" s="344"/>
      <c r="I36" s="344"/>
      <c r="J36" s="344"/>
      <c r="K36" s="344"/>
      <c r="L36" s="344"/>
      <c r="M36" s="345"/>
      <c r="N36" s="27"/>
      <c r="O36" s="28">
        <v>10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346" t="s">
        <v>40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  <c r="N38" s="36"/>
      <c r="O38" s="132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0" t="s">
        <v>23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2"/>
      <c r="N41" s="46"/>
      <c r="O41" s="47">
        <f>IF((O23+O28+O33+O38)&lt;=30,(O23+O28+O33+O38),"ERROR EXCEDE LOS 30 PUNTOS")</f>
        <v>30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21" t="s">
        <v>43</v>
      </c>
      <c r="B58" s="322"/>
      <c r="C58" s="322"/>
      <c r="D58" s="322"/>
      <c r="E58" s="322"/>
      <c r="F58" s="324"/>
      <c r="G58" s="324"/>
      <c r="H58" s="325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6" t="s">
        <v>49</v>
      </c>
      <c r="C59" s="326"/>
      <c r="D59" s="326"/>
      <c r="E59" s="326"/>
      <c r="F59" s="293"/>
      <c r="G59" s="293"/>
      <c r="H59" s="293"/>
      <c r="I59" s="57" t="s">
        <v>50</v>
      </c>
      <c r="J59" s="58">
        <v>2</v>
      </c>
      <c r="K59" s="58">
        <v>1.8</v>
      </c>
      <c r="L59" s="59">
        <v>1</v>
      </c>
      <c r="M59" s="43"/>
      <c r="N59" s="43"/>
      <c r="O59" s="60">
        <f>J59+K59+L59</f>
        <v>4.8</v>
      </c>
    </row>
    <row r="60" spans="1:15" ht="16.5" thickTop="1" thickBot="1" x14ac:dyDescent="0.3">
      <c r="A60" s="61">
        <v>2</v>
      </c>
      <c r="B60" s="294" t="s">
        <v>51</v>
      </c>
      <c r="C60" s="327"/>
      <c r="D60" s="327"/>
      <c r="E60" s="327"/>
      <c r="F60" s="295"/>
      <c r="G60" s="295"/>
      <c r="H60" s="295"/>
      <c r="I60" s="62" t="s">
        <v>50</v>
      </c>
      <c r="J60" s="63">
        <v>1</v>
      </c>
      <c r="K60" s="63">
        <v>1</v>
      </c>
      <c r="L60" s="64">
        <v>1</v>
      </c>
      <c r="M60" s="43"/>
      <c r="N60" s="43"/>
      <c r="O60" s="60">
        <f t="shared" ref="O60:O65" si="0">J60+K60+L60</f>
        <v>3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295"/>
      <c r="G61" s="295"/>
      <c r="H61" s="295"/>
      <c r="I61" s="62" t="s">
        <v>53</v>
      </c>
      <c r="J61" s="63">
        <v>1</v>
      </c>
      <c r="K61" s="63">
        <v>5</v>
      </c>
      <c r="L61" s="64">
        <v>4</v>
      </c>
      <c r="M61" s="43"/>
      <c r="N61" s="43"/>
      <c r="O61" s="60">
        <f t="shared" si="0"/>
        <v>10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295"/>
      <c r="G62" s="295"/>
      <c r="H62" s="295"/>
      <c r="I62" s="62" t="s">
        <v>53</v>
      </c>
      <c r="J62" s="63">
        <v>7</v>
      </c>
      <c r="K62" s="63">
        <v>6</v>
      </c>
      <c r="L62" s="64">
        <v>7</v>
      </c>
      <c r="M62" s="43"/>
      <c r="N62" s="43"/>
      <c r="O62" s="60">
        <f t="shared" si="0"/>
        <v>20</v>
      </c>
    </row>
    <row r="63" spans="1:15" ht="41.2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295"/>
      <c r="G63" s="295"/>
      <c r="H63" s="295"/>
      <c r="I63" s="62" t="s">
        <v>53</v>
      </c>
      <c r="J63" s="63">
        <v>5</v>
      </c>
      <c r="K63" s="63">
        <v>5</v>
      </c>
      <c r="L63" s="64">
        <v>7</v>
      </c>
      <c r="M63" s="43"/>
      <c r="N63" s="43"/>
      <c r="O63" s="60">
        <f t="shared" si="0"/>
        <v>17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295"/>
      <c r="G64" s="295"/>
      <c r="H64" s="295"/>
      <c r="I64" s="62" t="s">
        <v>57</v>
      </c>
      <c r="J64" s="63">
        <v>4</v>
      </c>
      <c r="K64" s="63">
        <v>3</v>
      </c>
      <c r="L64" s="64">
        <v>4</v>
      </c>
      <c r="M64" s="43"/>
      <c r="N64" s="43"/>
      <c r="O64" s="60">
        <f t="shared" si="0"/>
        <v>11</v>
      </c>
    </row>
    <row r="65" spans="1:15" ht="41.25" customHeight="1" thickTop="1" thickBot="1" x14ac:dyDescent="0.3">
      <c r="A65" s="65">
        <v>7</v>
      </c>
      <c r="B65" s="328" t="s">
        <v>58</v>
      </c>
      <c r="C65" s="328"/>
      <c r="D65" s="328"/>
      <c r="E65" s="328"/>
      <c r="F65" s="297"/>
      <c r="G65" s="297"/>
      <c r="H65" s="297"/>
      <c r="I65" s="66" t="s">
        <v>57</v>
      </c>
      <c r="J65" s="67">
        <v>3</v>
      </c>
      <c r="K65" s="67">
        <v>3</v>
      </c>
      <c r="L65" s="68">
        <v>4</v>
      </c>
      <c r="M65" s="43"/>
      <c r="N65" s="43"/>
      <c r="O65" s="60">
        <f t="shared" si="0"/>
        <v>10</v>
      </c>
    </row>
    <row r="66" spans="1:15" ht="16.5" thickBot="1" x14ac:dyDescent="0.3">
      <c r="A66" s="329" t="s">
        <v>59</v>
      </c>
      <c r="B66" s="330"/>
      <c r="C66" s="330"/>
      <c r="D66" s="330"/>
      <c r="E66" s="330"/>
      <c r="F66" s="330"/>
      <c r="G66" s="330"/>
      <c r="H66" s="330"/>
      <c r="I66" s="331"/>
      <c r="J66" s="69">
        <f>SUM(J59:J65)</f>
        <v>23</v>
      </c>
      <c r="K66" s="70">
        <f>SUM(K59:K65)</f>
        <v>24.8</v>
      </c>
      <c r="L66" s="71">
        <f>SUM(L59:L65)</f>
        <v>28</v>
      </c>
      <c r="M66" s="72"/>
      <c r="N66" s="43"/>
      <c r="O66" s="73">
        <f>SUM(O59:O65)</f>
        <v>75.8</v>
      </c>
    </row>
    <row r="67" spans="1:15" ht="19.5" thickTop="1" thickBot="1" x14ac:dyDescent="0.3">
      <c r="A67" s="332" t="s">
        <v>60</v>
      </c>
      <c r="B67" s="333"/>
      <c r="C67" s="333"/>
      <c r="D67" s="333"/>
      <c r="E67" s="333"/>
      <c r="F67" s="333"/>
      <c r="G67" s="333"/>
      <c r="H67" s="333"/>
      <c r="I67" s="333"/>
      <c r="J67" s="334"/>
      <c r="K67" s="334"/>
      <c r="L67" s="335"/>
      <c r="M67" s="7"/>
      <c r="N67" s="74"/>
      <c r="O67" s="75">
        <f>O66/3</f>
        <v>25.266666666666666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.75" customHeight="1" thickBot="1" x14ac:dyDescent="0.3">
      <c r="A69" s="321" t="s">
        <v>61</v>
      </c>
      <c r="B69" s="322"/>
      <c r="C69" s="322"/>
      <c r="D69" s="322"/>
      <c r="E69" s="322"/>
      <c r="F69" s="322"/>
      <c r="G69" s="322"/>
      <c r="H69" s="323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292" t="s">
        <v>62</v>
      </c>
      <c r="C70" s="292"/>
      <c r="D70" s="292"/>
      <c r="E70" s="292"/>
      <c r="F70" s="293"/>
      <c r="G70" s="293"/>
      <c r="H70" s="293"/>
      <c r="I70" s="77" t="s">
        <v>63</v>
      </c>
      <c r="J70" s="78">
        <v>4</v>
      </c>
      <c r="K70" s="78">
        <v>3.5</v>
      </c>
      <c r="L70" s="79">
        <v>5</v>
      </c>
      <c r="M70" s="80"/>
      <c r="N70" s="43"/>
      <c r="O70" s="60">
        <f>J70+K70+L70</f>
        <v>12.5</v>
      </c>
    </row>
    <row r="71" spans="1:15" ht="35.25" customHeight="1" thickTop="1" thickBot="1" x14ac:dyDescent="0.3">
      <c r="A71" s="61">
        <v>2</v>
      </c>
      <c r="B71" s="294" t="s">
        <v>64</v>
      </c>
      <c r="C71" s="294"/>
      <c r="D71" s="294"/>
      <c r="E71" s="294"/>
      <c r="F71" s="295"/>
      <c r="G71" s="295"/>
      <c r="H71" s="295"/>
      <c r="I71" s="81" t="s">
        <v>63</v>
      </c>
      <c r="J71" s="82">
        <v>4</v>
      </c>
      <c r="K71" s="82">
        <v>3</v>
      </c>
      <c r="L71" s="83">
        <v>4</v>
      </c>
      <c r="M71" s="80"/>
      <c r="N71" s="43"/>
      <c r="O71" s="60">
        <f>J71+K71+L71</f>
        <v>11</v>
      </c>
    </row>
    <row r="72" spans="1:15" ht="17.25" thickTop="1" thickBot="1" x14ac:dyDescent="0.3">
      <c r="A72" s="65">
        <v>3</v>
      </c>
      <c r="B72" s="296" t="s">
        <v>65</v>
      </c>
      <c r="C72" s="296"/>
      <c r="D72" s="296"/>
      <c r="E72" s="296"/>
      <c r="F72" s="297"/>
      <c r="G72" s="297"/>
      <c r="H72" s="297"/>
      <c r="I72" s="84" t="s">
        <v>63</v>
      </c>
      <c r="J72" s="85">
        <v>4</v>
      </c>
      <c r="K72" s="85">
        <v>1</v>
      </c>
      <c r="L72" s="86">
        <v>4</v>
      </c>
      <c r="M72" s="80"/>
      <c r="N72" s="43"/>
      <c r="O72" s="60">
        <f>J72+K72+L72</f>
        <v>9</v>
      </c>
    </row>
    <row r="73" spans="1:15" ht="16.5" thickTop="1" thickBot="1" x14ac:dyDescent="0.3">
      <c r="A73" s="42"/>
      <c r="B73" s="298" t="s">
        <v>66</v>
      </c>
      <c r="C73" s="299"/>
      <c r="D73" s="299"/>
      <c r="E73" s="299"/>
      <c r="F73" s="299"/>
      <c r="G73" s="299"/>
      <c r="H73" s="299"/>
      <c r="I73" s="300"/>
      <c r="J73" s="87">
        <f>SUM(J70:J72)</f>
        <v>12</v>
      </c>
      <c r="K73" s="87">
        <f>SUM(K70:K72)</f>
        <v>7.5</v>
      </c>
      <c r="L73" s="88">
        <f>SUM(L70:L72)</f>
        <v>13</v>
      </c>
      <c r="M73" s="80"/>
      <c r="N73" s="43"/>
      <c r="O73" s="89">
        <f>SUM(O70:O72)</f>
        <v>32.5</v>
      </c>
    </row>
    <row r="74" spans="1:15" ht="19.5" thickTop="1" thickBot="1" x14ac:dyDescent="0.3">
      <c r="A74" s="301" t="s">
        <v>67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3"/>
      <c r="M74" s="80"/>
      <c r="N74" s="43"/>
      <c r="O74" s="75">
        <f>O73/3</f>
        <v>10.833333333333334</v>
      </c>
    </row>
    <row r="75" spans="1:15" ht="19.5" thickTop="1" thickBot="1" x14ac:dyDescent="0.3">
      <c r="A75" s="304"/>
      <c r="B75" s="305"/>
      <c r="C75" s="305"/>
      <c r="D75" s="305"/>
      <c r="E75" s="305"/>
      <c r="F75" s="305"/>
      <c r="G75" s="305"/>
      <c r="H75" s="305"/>
      <c r="I75" s="305"/>
      <c r="J75" s="305"/>
      <c r="K75" s="306"/>
      <c r="L75" s="306"/>
      <c r="M75" s="80"/>
      <c r="N75" s="43"/>
      <c r="O75" s="90"/>
    </row>
    <row r="76" spans="1:15" ht="37.5" customHeight="1" thickBot="1" x14ac:dyDescent="0.3">
      <c r="A76" s="307" t="s">
        <v>68</v>
      </c>
      <c r="B76" s="308"/>
      <c r="C76" s="308"/>
      <c r="D76" s="308"/>
      <c r="E76" s="308"/>
      <c r="F76" s="308"/>
      <c r="G76" s="308"/>
      <c r="H76" s="309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10" t="s">
        <v>69</v>
      </c>
      <c r="C77" s="310"/>
      <c r="D77" s="310"/>
      <c r="E77" s="310"/>
      <c r="F77" s="311"/>
      <c r="G77" s="312"/>
      <c r="H77" s="313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42.75" customHeight="1" thickBot="1" x14ac:dyDescent="0.3">
      <c r="A78" s="61">
        <v>2</v>
      </c>
      <c r="B78" s="294" t="s">
        <v>70</v>
      </c>
      <c r="C78" s="294"/>
      <c r="D78" s="294"/>
      <c r="E78" s="294"/>
      <c r="F78" s="295"/>
      <c r="G78" s="314"/>
      <c r="H78" s="315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42.75" customHeight="1" thickBot="1" x14ac:dyDescent="0.3">
      <c r="A79" s="65">
        <v>3</v>
      </c>
      <c r="B79" s="296" t="s">
        <v>71</v>
      </c>
      <c r="C79" s="296"/>
      <c r="D79" s="296"/>
      <c r="E79" s="296"/>
      <c r="F79" s="297"/>
      <c r="G79" s="316"/>
      <c r="H79" s="317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18" t="s">
        <v>72</v>
      </c>
      <c r="B80" s="319"/>
      <c r="C80" s="319"/>
      <c r="D80" s="319"/>
      <c r="E80" s="319"/>
      <c r="F80" s="319"/>
      <c r="G80" s="319"/>
      <c r="H80" s="319"/>
      <c r="I80" s="320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66" t="s">
        <v>75</v>
      </c>
      <c r="B86" s="267"/>
      <c r="C86" s="267"/>
      <c r="D86" s="267"/>
      <c r="E86" s="267"/>
      <c r="F86" s="268"/>
      <c r="G86" s="268"/>
      <c r="H86" s="269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0" t="s">
        <v>76</v>
      </c>
      <c r="C87" s="271"/>
      <c r="D87" s="271"/>
      <c r="E87" s="271"/>
      <c r="F87" s="272"/>
      <c r="G87" s="272"/>
      <c r="H87" s="273"/>
      <c r="I87" s="101" t="s">
        <v>77</v>
      </c>
      <c r="J87" s="102"/>
      <c r="K87" s="49"/>
      <c r="L87" s="49"/>
      <c r="M87" s="49"/>
      <c r="N87" s="43"/>
      <c r="O87" s="103">
        <v>4.4000000000000004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74" t="s">
        <v>78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6"/>
      <c r="L89" s="102"/>
      <c r="M89" s="7"/>
      <c r="N89" s="107"/>
      <c r="O89" s="108">
        <f>O87</f>
        <v>4.4000000000000004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77" t="s">
        <v>79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0" t="s">
        <v>23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2"/>
      <c r="L93" s="109"/>
      <c r="M93" s="109"/>
      <c r="N93" s="110"/>
      <c r="O93" s="111">
        <f>O41</f>
        <v>30</v>
      </c>
    </row>
    <row r="94" spans="1:15" ht="18" x14ac:dyDescent="0.25">
      <c r="A94" s="283" t="s">
        <v>80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5"/>
      <c r="L94" s="109"/>
      <c r="M94" s="109"/>
      <c r="N94" s="110"/>
      <c r="O94" s="112">
        <f>O67</f>
        <v>25.266666666666666</v>
      </c>
    </row>
    <row r="95" spans="1:15" ht="18" x14ac:dyDescent="0.25">
      <c r="A95" s="283" t="s">
        <v>81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5"/>
      <c r="L95" s="109"/>
      <c r="M95" s="109"/>
      <c r="N95" s="110"/>
      <c r="O95" s="113">
        <f>O74</f>
        <v>10.833333333333334</v>
      </c>
    </row>
    <row r="96" spans="1:15" ht="18" x14ac:dyDescent="0.25">
      <c r="A96" s="283" t="s">
        <v>82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5"/>
      <c r="L96" s="109"/>
      <c r="M96" s="109"/>
      <c r="N96" s="110"/>
      <c r="O96" s="114">
        <f>O81</f>
        <v>12</v>
      </c>
    </row>
    <row r="97" spans="1:15" ht="18.75" thickBot="1" x14ac:dyDescent="0.3">
      <c r="A97" s="286" t="s">
        <v>83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8"/>
      <c r="L97" s="109"/>
      <c r="M97" s="109"/>
      <c r="N97" s="110"/>
      <c r="O97" s="114">
        <f>O87</f>
        <v>4.4000000000000004</v>
      </c>
    </row>
    <row r="98" spans="1:15" ht="24.75" thickTop="1" thickBot="1" x14ac:dyDescent="0.3">
      <c r="A98" s="258" t="s">
        <v>84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60"/>
      <c r="L98" s="115"/>
      <c r="M98" s="116"/>
      <c r="N98" s="117"/>
      <c r="O98" s="118">
        <f>SUM(O93:O97)</f>
        <v>82.5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IGFmUlFjVl76NVScMTRe6f75zP7xLYuJe5ivAhNsL5ledXeTGYUvJJguNd2zwS71K0k0JoXXTiGKk3B3EBOe/A==" saltValue="Sj3rIHzDm5sbNSMZD00ZSQ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83"/>
      <c r="B1" s="384"/>
      <c r="C1" s="384"/>
      <c r="D1" s="384"/>
      <c r="E1" s="385"/>
      <c r="F1" s="392" t="s">
        <v>9</v>
      </c>
      <c r="G1" s="392"/>
      <c r="H1" s="392"/>
      <c r="I1" s="392"/>
      <c r="J1" s="392"/>
      <c r="K1" s="392"/>
      <c r="L1" s="392"/>
      <c r="M1" s="392"/>
      <c r="N1" s="392"/>
      <c r="O1" s="393"/>
    </row>
    <row r="2" spans="1:17" ht="45" customHeight="1" thickBot="1" x14ac:dyDescent="0.3">
      <c r="A2" s="386"/>
      <c r="B2" s="387"/>
      <c r="C2" s="387"/>
      <c r="D2" s="387"/>
      <c r="E2" s="388"/>
      <c r="F2" s="392" t="s">
        <v>10</v>
      </c>
      <c r="G2" s="392"/>
      <c r="H2" s="392"/>
      <c r="I2" s="392"/>
      <c r="J2" s="392"/>
      <c r="K2" s="392"/>
      <c r="L2" s="392"/>
      <c r="M2" s="392"/>
      <c r="N2" s="392"/>
      <c r="O2" s="393"/>
      <c r="Q2" s="133" t="str">
        <f ca="1">MID(CELL("nombrearchivo",'MARCO RADA'!E10),FIND("]", CELL("nombrearchivo",'MARCO RADA'!E10),1)+1,LEN(CELL("nombrearchivo",'MARCO RADA'!E10))-FIND("]",CELL("nombrearchivo",'MARCO RADA'!E10),1))</f>
        <v>MARCO RADA</v>
      </c>
    </row>
    <row r="3" spans="1:17" ht="19.5" customHeight="1" thickBot="1" x14ac:dyDescent="0.3">
      <c r="A3" s="389"/>
      <c r="B3" s="390"/>
      <c r="C3" s="390"/>
      <c r="D3" s="390"/>
      <c r="E3" s="391"/>
      <c r="F3" s="392" t="s">
        <v>95</v>
      </c>
      <c r="G3" s="392"/>
      <c r="H3" s="392"/>
      <c r="I3" s="392"/>
      <c r="J3" s="392"/>
      <c r="K3" s="392"/>
      <c r="L3" s="392"/>
      <c r="M3" s="392"/>
      <c r="N3" s="392"/>
      <c r="O3" s="393"/>
      <c r="Q3" s="133"/>
    </row>
    <row r="4" spans="1:17" ht="15.75" x14ac:dyDescent="0.25">
      <c r="A4" s="394" t="s">
        <v>11</v>
      </c>
      <c r="B4" s="395"/>
      <c r="C4" s="395"/>
      <c r="D4" s="395"/>
      <c r="E4" s="396" t="str">
        <f>'C-P-07-2'!AC$2</f>
        <v>PLANTA</v>
      </c>
      <c r="F4" s="396"/>
      <c r="G4" s="396"/>
      <c r="H4" s="134"/>
      <c r="I4" s="134"/>
      <c r="J4" s="134"/>
      <c r="K4" s="134"/>
      <c r="L4" s="134"/>
      <c r="M4" s="134"/>
      <c r="N4" s="134"/>
      <c r="O4" s="135"/>
    </row>
    <row r="5" spans="1:17" ht="15.75" x14ac:dyDescent="0.25">
      <c r="A5" s="363" t="s">
        <v>12</v>
      </c>
      <c r="B5" s="364"/>
      <c r="C5" s="364"/>
      <c r="D5" s="364"/>
      <c r="E5" s="365" t="str">
        <f>'C-P-07-2'!A$2</f>
        <v>C-P-07-2</v>
      </c>
      <c r="F5" s="365"/>
      <c r="G5" s="36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63" t="s">
        <v>13</v>
      </c>
      <c r="B6" s="364"/>
      <c r="C6" s="364"/>
      <c r="D6" s="364"/>
      <c r="E6" s="7" t="str">
        <f>'C-P-07-2'!A$1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66" t="s">
        <v>15</v>
      </c>
      <c r="B9" s="367"/>
      <c r="C9" s="370" t="s">
        <v>16</v>
      </c>
      <c r="D9" s="185"/>
      <c r="E9" s="372" t="s">
        <v>17</v>
      </c>
      <c r="F9" s="373"/>
      <c r="G9" s="372" t="s">
        <v>18</v>
      </c>
      <c r="H9" s="373"/>
      <c r="I9" s="375" t="s">
        <v>19</v>
      </c>
      <c r="J9" s="375" t="s">
        <v>20</v>
      </c>
      <c r="K9" s="375" t="s">
        <v>21</v>
      </c>
      <c r="L9" s="377" t="s">
        <v>22</v>
      </c>
      <c r="M9" s="379"/>
      <c r="N9" s="379"/>
      <c r="O9" s="381" t="s">
        <v>23</v>
      </c>
    </row>
    <row r="10" spans="1:17" ht="31.5" customHeight="1" thickBot="1" x14ac:dyDescent="0.3">
      <c r="A10" s="368"/>
      <c r="B10" s="369"/>
      <c r="C10" s="371"/>
      <c r="D10" s="182"/>
      <c r="E10" s="371"/>
      <c r="F10" s="374"/>
      <c r="G10" s="371"/>
      <c r="H10" s="374"/>
      <c r="I10" s="376"/>
      <c r="J10" s="376"/>
      <c r="K10" s="376"/>
      <c r="L10" s="378"/>
      <c r="M10" s="380"/>
      <c r="N10" s="380"/>
      <c r="O10" s="382"/>
    </row>
    <row r="11" spans="1:17" ht="44.25" customHeight="1" thickBot="1" x14ac:dyDescent="0.3">
      <c r="A11" s="336" t="s">
        <v>474</v>
      </c>
      <c r="B11" s="337"/>
      <c r="C11" s="183">
        <f>O15</f>
        <v>4</v>
      </c>
      <c r="D11" s="184"/>
      <c r="E11" s="338">
        <f>O17</f>
        <v>0</v>
      </c>
      <c r="F11" s="339"/>
      <c r="G11" s="338">
        <f>O19</f>
        <v>0</v>
      </c>
      <c r="H11" s="339"/>
      <c r="I11" s="19">
        <f>O21</f>
        <v>6</v>
      </c>
      <c r="J11" s="19">
        <f>O28</f>
        <v>3.56</v>
      </c>
      <c r="K11" s="19">
        <f>O33</f>
        <v>0</v>
      </c>
      <c r="L11" s="20">
        <f>O38</f>
        <v>2.67</v>
      </c>
      <c r="M11" s="21"/>
      <c r="N11" s="21"/>
      <c r="O11" s="22">
        <f>IF( SUM(C11:L11)&lt;=30,SUM(C11:L11),"EXCEDE LOS 30 PUNTOS")</f>
        <v>16.23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4" t="s">
        <v>24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6"/>
      <c r="O13" s="25" t="s">
        <v>25</v>
      </c>
    </row>
    <row r="14" spans="1:17" ht="24" thickBot="1" x14ac:dyDescent="0.3">
      <c r="A14" s="349" t="s">
        <v>26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1"/>
      <c r="N14" s="7"/>
      <c r="O14" s="24"/>
    </row>
    <row r="15" spans="1:17" ht="31.5" customHeight="1" thickBot="1" x14ac:dyDescent="0.3">
      <c r="A15" s="298" t="s">
        <v>27</v>
      </c>
      <c r="B15" s="300"/>
      <c r="C15" s="26"/>
      <c r="D15" s="343" t="s">
        <v>211</v>
      </c>
      <c r="E15" s="344"/>
      <c r="F15" s="344"/>
      <c r="G15" s="344"/>
      <c r="H15" s="344"/>
      <c r="I15" s="344"/>
      <c r="J15" s="344"/>
      <c r="K15" s="344"/>
      <c r="L15" s="344"/>
      <c r="M15" s="34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52" t="s">
        <v>28</v>
      </c>
      <c r="B17" s="353"/>
      <c r="C17" s="7"/>
      <c r="D17" s="32"/>
      <c r="E17" s="357"/>
      <c r="F17" s="358"/>
      <c r="G17" s="358"/>
      <c r="H17" s="358"/>
      <c r="I17" s="358"/>
      <c r="J17" s="358"/>
      <c r="K17" s="358"/>
      <c r="L17" s="358"/>
      <c r="M17" s="359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52" t="s">
        <v>29</v>
      </c>
      <c r="B19" s="353"/>
      <c r="C19" s="26"/>
      <c r="D19" s="189"/>
      <c r="E19" s="358"/>
      <c r="F19" s="358"/>
      <c r="G19" s="358"/>
      <c r="H19" s="358"/>
      <c r="I19" s="358"/>
      <c r="J19" s="358"/>
      <c r="K19" s="358"/>
      <c r="L19" s="358"/>
      <c r="M19" s="359"/>
      <c r="N19" s="27"/>
      <c r="O19" s="28"/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52" t="s">
        <v>30</v>
      </c>
      <c r="B21" s="353"/>
      <c r="C21" s="26"/>
      <c r="D21" s="360" t="s">
        <v>212</v>
      </c>
      <c r="E21" s="361"/>
      <c r="F21" s="361"/>
      <c r="G21" s="361"/>
      <c r="H21" s="361"/>
      <c r="I21" s="361"/>
      <c r="J21" s="361"/>
      <c r="K21" s="361"/>
      <c r="L21" s="361"/>
      <c r="M21" s="362"/>
      <c r="N21" s="27"/>
      <c r="O21" s="28">
        <v>6</v>
      </c>
    </row>
    <row r="22" spans="1:18" ht="16.5" thickBot="1" x14ac:dyDescent="0.3">
      <c r="A22" s="34"/>
      <c r="B22" s="35"/>
      <c r="C22" s="19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90"/>
      <c r="O22" s="38"/>
    </row>
    <row r="23" spans="1:18" ht="19.5" thickTop="1" thickBot="1" x14ac:dyDescent="0.3">
      <c r="A23" s="346" t="s">
        <v>31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  <c r="N23" s="7"/>
      <c r="O23" s="132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49" t="s">
        <v>32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1"/>
      <c r="N25" s="7"/>
      <c r="O25" s="38"/>
    </row>
    <row r="26" spans="1:18" ht="105" customHeight="1" thickBot="1" x14ac:dyDescent="0.3">
      <c r="A26" s="298" t="s">
        <v>33</v>
      </c>
      <c r="B26" s="300"/>
      <c r="C26" s="26"/>
      <c r="D26" s="343" t="s">
        <v>503</v>
      </c>
      <c r="E26" s="344"/>
      <c r="F26" s="344"/>
      <c r="G26" s="344"/>
      <c r="H26" s="344"/>
      <c r="I26" s="344"/>
      <c r="J26" s="344"/>
      <c r="K26" s="344"/>
      <c r="L26" s="344"/>
      <c r="M26" s="345"/>
      <c r="N26" s="27"/>
      <c r="O26" s="28">
        <v>3.56</v>
      </c>
      <c r="Q26" s="41"/>
      <c r="R26" s="41"/>
    </row>
    <row r="27" spans="1:18" ht="16.5" thickBot="1" x14ac:dyDescent="0.3">
      <c r="A27" s="34"/>
      <c r="B27" s="35"/>
      <c r="C27" s="190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90"/>
      <c r="O27" s="38"/>
    </row>
    <row r="28" spans="1:18" ht="19.5" thickTop="1" thickBot="1" x14ac:dyDescent="0.3">
      <c r="A28" s="346" t="s">
        <v>34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8"/>
      <c r="N28" s="190"/>
      <c r="O28" s="132">
        <f>IF(O26&lt;=5,O26,"EXCEDE LOS 5 PUNTOS PERMITIDOS")</f>
        <v>3.56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49" t="s">
        <v>35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N30" s="43"/>
      <c r="O30" s="38"/>
    </row>
    <row r="31" spans="1:18" ht="104.25" customHeight="1" thickBot="1" x14ac:dyDescent="0.3">
      <c r="A31" s="298" t="s">
        <v>36</v>
      </c>
      <c r="B31" s="300"/>
      <c r="C31" s="26"/>
      <c r="D31" s="343" t="s">
        <v>379</v>
      </c>
      <c r="E31" s="344"/>
      <c r="F31" s="344"/>
      <c r="G31" s="344"/>
      <c r="H31" s="344"/>
      <c r="I31" s="344"/>
      <c r="J31" s="344"/>
      <c r="K31" s="344"/>
      <c r="L31" s="344"/>
      <c r="M31" s="345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46" t="s">
        <v>37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190"/>
      <c r="O33" s="132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49" t="s">
        <v>38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1"/>
      <c r="N35" s="7"/>
      <c r="O35" s="38"/>
    </row>
    <row r="36" spans="1:15" ht="129.75" customHeight="1" thickBot="1" x14ac:dyDescent="0.3">
      <c r="A36" s="352" t="s">
        <v>39</v>
      </c>
      <c r="B36" s="353"/>
      <c r="C36" s="26"/>
      <c r="D36" s="343" t="s">
        <v>504</v>
      </c>
      <c r="E36" s="344"/>
      <c r="F36" s="344"/>
      <c r="G36" s="344"/>
      <c r="H36" s="344"/>
      <c r="I36" s="344"/>
      <c r="J36" s="344"/>
      <c r="K36" s="344"/>
      <c r="L36" s="344"/>
      <c r="M36" s="345"/>
      <c r="N36" s="27"/>
      <c r="O36" s="28">
        <f>2+0.67</f>
        <v>2.67</v>
      </c>
    </row>
    <row r="37" spans="1:15" ht="16.5" thickBot="1" x14ac:dyDescent="0.3">
      <c r="A37" s="34"/>
      <c r="B37" s="35"/>
      <c r="C37" s="19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90"/>
      <c r="O37" s="38"/>
    </row>
    <row r="38" spans="1:15" ht="19.5" thickTop="1" thickBot="1" x14ac:dyDescent="0.3">
      <c r="A38" s="346" t="s">
        <v>40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  <c r="N38" s="190"/>
      <c r="O38" s="132">
        <f>IF(O36&lt;=10,O36,"EXCEDE LOS 10 PUNTOS PERMITIDOS")</f>
        <v>2.67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0" t="s">
        <v>23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2"/>
      <c r="N41" s="46"/>
      <c r="O41" s="47">
        <f>IF((O23+O28+O33+O38)&lt;=30,(O23+O28+O33+O38),"ERROR EXCEDE LOS 30 PUNTOS")</f>
        <v>16.23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21" t="s">
        <v>43</v>
      </c>
      <c r="B58" s="322"/>
      <c r="C58" s="322"/>
      <c r="D58" s="322"/>
      <c r="E58" s="322"/>
      <c r="F58" s="324"/>
      <c r="G58" s="324"/>
      <c r="H58" s="325"/>
      <c r="I58" s="51" t="s">
        <v>44</v>
      </c>
      <c r="J58" s="52" t="s">
        <v>45</v>
      </c>
      <c r="K58" s="186" t="s">
        <v>46</v>
      </c>
      <c r="L58" s="54" t="s">
        <v>47</v>
      </c>
      <c r="M58" s="187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6" t="s">
        <v>49</v>
      </c>
      <c r="C59" s="326"/>
      <c r="D59" s="326"/>
      <c r="E59" s="326"/>
      <c r="F59" s="293"/>
      <c r="G59" s="293"/>
      <c r="H59" s="293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16.5" thickTop="1" thickBot="1" x14ac:dyDescent="0.3">
      <c r="A60" s="61">
        <v>2</v>
      </c>
      <c r="B60" s="294" t="s">
        <v>51</v>
      </c>
      <c r="C60" s="327"/>
      <c r="D60" s="327"/>
      <c r="E60" s="327"/>
      <c r="F60" s="295"/>
      <c r="G60" s="295"/>
      <c r="H60" s="295"/>
      <c r="I60" s="62" t="s">
        <v>50</v>
      </c>
      <c r="J60" s="63">
        <v>1</v>
      </c>
      <c r="K60" s="63">
        <v>1.5</v>
      </c>
      <c r="L60" s="64">
        <v>2</v>
      </c>
      <c r="M60" s="43"/>
      <c r="N60" s="43"/>
      <c r="O60" s="60">
        <f t="shared" ref="O60:O65" si="0">J60+K60+L60</f>
        <v>4.5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295"/>
      <c r="G61" s="295"/>
      <c r="H61" s="295"/>
      <c r="I61" s="62" t="s">
        <v>53</v>
      </c>
      <c r="J61" s="63">
        <v>6</v>
      </c>
      <c r="K61" s="63">
        <v>4</v>
      </c>
      <c r="L61" s="64">
        <v>7</v>
      </c>
      <c r="M61" s="43"/>
      <c r="N61" s="43"/>
      <c r="O61" s="60">
        <f t="shared" si="0"/>
        <v>17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295"/>
      <c r="G62" s="295"/>
      <c r="H62" s="295"/>
      <c r="I62" s="62" t="s">
        <v>53</v>
      </c>
      <c r="J62" s="63">
        <v>7</v>
      </c>
      <c r="K62" s="63">
        <v>5</v>
      </c>
      <c r="L62" s="64">
        <v>7</v>
      </c>
      <c r="M62" s="43"/>
      <c r="N62" s="43"/>
      <c r="O62" s="60">
        <f t="shared" si="0"/>
        <v>19</v>
      </c>
    </row>
    <row r="63" spans="1:15" ht="41.2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295"/>
      <c r="G63" s="295"/>
      <c r="H63" s="295"/>
      <c r="I63" s="62" t="s">
        <v>53</v>
      </c>
      <c r="J63" s="63">
        <v>7</v>
      </c>
      <c r="K63" s="63">
        <v>4</v>
      </c>
      <c r="L63" s="64">
        <v>7</v>
      </c>
      <c r="M63" s="43"/>
      <c r="N63" s="43"/>
      <c r="O63" s="60">
        <f t="shared" si="0"/>
        <v>18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295"/>
      <c r="G64" s="295"/>
      <c r="H64" s="295"/>
      <c r="I64" s="62" t="s">
        <v>57</v>
      </c>
      <c r="J64" s="63">
        <v>5</v>
      </c>
      <c r="K64" s="63">
        <v>3.5</v>
      </c>
      <c r="L64" s="64">
        <v>5</v>
      </c>
      <c r="M64" s="43"/>
      <c r="N64" s="43"/>
      <c r="O64" s="60">
        <f t="shared" si="0"/>
        <v>13.5</v>
      </c>
    </row>
    <row r="65" spans="1:15" ht="41.25" customHeight="1" thickTop="1" thickBot="1" x14ac:dyDescent="0.3">
      <c r="A65" s="65">
        <v>7</v>
      </c>
      <c r="B65" s="328" t="s">
        <v>58</v>
      </c>
      <c r="C65" s="328"/>
      <c r="D65" s="328"/>
      <c r="E65" s="328"/>
      <c r="F65" s="297"/>
      <c r="G65" s="297"/>
      <c r="H65" s="297"/>
      <c r="I65" s="66" t="s">
        <v>57</v>
      </c>
      <c r="J65" s="67">
        <v>4</v>
      </c>
      <c r="K65" s="67">
        <v>4.5</v>
      </c>
      <c r="L65" s="68">
        <v>4</v>
      </c>
      <c r="M65" s="43"/>
      <c r="N65" s="43"/>
      <c r="O65" s="60">
        <f t="shared" si="0"/>
        <v>12.5</v>
      </c>
    </row>
    <row r="66" spans="1:15" ht="16.5" thickBot="1" x14ac:dyDescent="0.3">
      <c r="A66" s="329" t="s">
        <v>59</v>
      </c>
      <c r="B66" s="330"/>
      <c r="C66" s="330"/>
      <c r="D66" s="330"/>
      <c r="E66" s="330"/>
      <c r="F66" s="330"/>
      <c r="G66" s="330"/>
      <c r="H66" s="330"/>
      <c r="I66" s="331"/>
      <c r="J66" s="69">
        <f>SUM(J59:J65)</f>
        <v>32</v>
      </c>
      <c r="K66" s="70">
        <f>SUM(K59:K65)</f>
        <v>24.5</v>
      </c>
      <c r="L66" s="71">
        <f>SUM(L59:L65)</f>
        <v>34</v>
      </c>
      <c r="M66" s="72"/>
      <c r="N66" s="43"/>
      <c r="O66" s="73">
        <f>SUM(O59:O65)</f>
        <v>90.5</v>
      </c>
    </row>
    <row r="67" spans="1:15" ht="19.5" thickTop="1" thickBot="1" x14ac:dyDescent="0.3">
      <c r="A67" s="332" t="s">
        <v>60</v>
      </c>
      <c r="B67" s="333"/>
      <c r="C67" s="333"/>
      <c r="D67" s="333"/>
      <c r="E67" s="333"/>
      <c r="F67" s="333"/>
      <c r="G67" s="333"/>
      <c r="H67" s="333"/>
      <c r="I67" s="333"/>
      <c r="J67" s="334"/>
      <c r="K67" s="334"/>
      <c r="L67" s="335"/>
      <c r="M67" s="7"/>
      <c r="N67" s="74"/>
      <c r="O67" s="75">
        <f>O66/3</f>
        <v>30.166666666666668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.75" customHeight="1" thickBot="1" x14ac:dyDescent="0.3">
      <c r="A69" s="321" t="s">
        <v>61</v>
      </c>
      <c r="B69" s="322"/>
      <c r="C69" s="322"/>
      <c r="D69" s="322"/>
      <c r="E69" s="322"/>
      <c r="F69" s="322"/>
      <c r="G69" s="322"/>
      <c r="H69" s="323"/>
      <c r="I69" s="76" t="s">
        <v>44</v>
      </c>
      <c r="J69" s="52" t="s">
        <v>45</v>
      </c>
      <c r="K69" s="186" t="s">
        <v>46</v>
      </c>
      <c r="L69" s="54" t="s">
        <v>47</v>
      </c>
      <c r="M69" s="187"/>
      <c r="N69" s="7"/>
      <c r="O69" s="55" t="s">
        <v>48</v>
      </c>
    </row>
    <row r="70" spans="1:15" ht="17.25" thickTop="1" thickBot="1" x14ac:dyDescent="0.3">
      <c r="A70" s="56">
        <v>1</v>
      </c>
      <c r="B70" s="292" t="s">
        <v>62</v>
      </c>
      <c r="C70" s="292"/>
      <c r="D70" s="292"/>
      <c r="E70" s="292"/>
      <c r="F70" s="293"/>
      <c r="G70" s="293"/>
      <c r="H70" s="293"/>
      <c r="I70" s="77" t="s">
        <v>63</v>
      </c>
      <c r="J70" s="78">
        <v>5</v>
      </c>
      <c r="K70" s="78">
        <v>4.5</v>
      </c>
      <c r="L70" s="79">
        <v>5</v>
      </c>
      <c r="M70" s="80"/>
      <c r="N70" s="43"/>
      <c r="O70" s="60">
        <f>J70+K70+L70</f>
        <v>14.5</v>
      </c>
    </row>
    <row r="71" spans="1:15" ht="35.25" customHeight="1" thickTop="1" thickBot="1" x14ac:dyDescent="0.3">
      <c r="A71" s="61">
        <v>2</v>
      </c>
      <c r="B71" s="294" t="s">
        <v>64</v>
      </c>
      <c r="C71" s="294"/>
      <c r="D71" s="294"/>
      <c r="E71" s="294"/>
      <c r="F71" s="295"/>
      <c r="G71" s="295"/>
      <c r="H71" s="295"/>
      <c r="I71" s="81" t="s">
        <v>63</v>
      </c>
      <c r="J71" s="82">
        <v>5</v>
      </c>
      <c r="K71" s="82">
        <v>3.5</v>
      </c>
      <c r="L71" s="83">
        <v>5</v>
      </c>
      <c r="M71" s="80"/>
      <c r="N71" s="43"/>
      <c r="O71" s="60">
        <f>J71+K71+L71</f>
        <v>13.5</v>
      </c>
    </row>
    <row r="72" spans="1:15" ht="17.25" thickTop="1" thickBot="1" x14ac:dyDescent="0.3">
      <c r="A72" s="65">
        <v>3</v>
      </c>
      <c r="B72" s="296" t="s">
        <v>65</v>
      </c>
      <c r="C72" s="296"/>
      <c r="D72" s="296"/>
      <c r="E72" s="296"/>
      <c r="F72" s="297"/>
      <c r="G72" s="297"/>
      <c r="H72" s="297"/>
      <c r="I72" s="84" t="s">
        <v>63</v>
      </c>
      <c r="J72" s="85">
        <v>5</v>
      </c>
      <c r="K72" s="85">
        <v>5</v>
      </c>
      <c r="L72" s="86">
        <v>5</v>
      </c>
      <c r="M72" s="80"/>
      <c r="N72" s="43"/>
      <c r="O72" s="60">
        <f>J72+K72+L72</f>
        <v>15</v>
      </c>
    </row>
    <row r="73" spans="1:15" ht="16.5" thickTop="1" thickBot="1" x14ac:dyDescent="0.3">
      <c r="A73" s="42"/>
      <c r="B73" s="298" t="s">
        <v>66</v>
      </c>
      <c r="C73" s="299"/>
      <c r="D73" s="299"/>
      <c r="E73" s="299"/>
      <c r="F73" s="299"/>
      <c r="G73" s="299"/>
      <c r="H73" s="299"/>
      <c r="I73" s="300"/>
      <c r="J73" s="87">
        <f>SUM(J70:J72)</f>
        <v>15</v>
      </c>
      <c r="K73" s="87">
        <f>SUM(K70:K72)</f>
        <v>13</v>
      </c>
      <c r="L73" s="88">
        <f>SUM(L70:L72)</f>
        <v>15</v>
      </c>
      <c r="M73" s="80"/>
      <c r="N73" s="43"/>
      <c r="O73" s="89">
        <f>SUM(O70:O72)</f>
        <v>43</v>
      </c>
    </row>
    <row r="74" spans="1:15" ht="19.5" thickTop="1" thickBot="1" x14ac:dyDescent="0.3">
      <c r="A74" s="301" t="s">
        <v>67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3"/>
      <c r="M74" s="80"/>
      <c r="N74" s="43"/>
      <c r="O74" s="75">
        <f>O73/3</f>
        <v>14.333333333333334</v>
      </c>
    </row>
    <row r="75" spans="1:15" ht="19.5" thickTop="1" thickBot="1" x14ac:dyDescent="0.3">
      <c r="A75" s="304"/>
      <c r="B75" s="305"/>
      <c r="C75" s="305"/>
      <c r="D75" s="305"/>
      <c r="E75" s="305"/>
      <c r="F75" s="305"/>
      <c r="G75" s="305"/>
      <c r="H75" s="305"/>
      <c r="I75" s="305"/>
      <c r="J75" s="305"/>
      <c r="K75" s="306"/>
      <c r="L75" s="306"/>
      <c r="M75" s="80"/>
      <c r="N75" s="43"/>
      <c r="O75" s="188"/>
    </row>
    <row r="76" spans="1:15" ht="37.5" customHeight="1" thickBot="1" x14ac:dyDescent="0.3">
      <c r="A76" s="307" t="s">
        <v>68</v>
      </c>
      <c r="B76" s="308"/>
      <c r="C76" s="308"/>
      <c r="D76" s="308"/>
      <c r="E76" s="308"/>
      <c r="F76" s="308"/>
      <c r="G76" s="308"/>
      <c r="H76" s="309"/>
      <c r="I76" s="91" t="s">
        <v>44</v>
      </c>
      <c r="J76" s="55" t="s">
        <v>45</v>
      </c>
      <c r="K76" s="187"/>
      <c r="L76" s="187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10" t="s">
        <v>69</v>
      </c>
      <c r="C77" s="310"/>
      <c r="D77" s="310"/>
      <c r="E77" s="310"/>
      <c r="F77" s="311"/>
      <c r="G77" s="312"/>
      <c r="H77" s="313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42.75" customHeight="1" thickBot="1" x14ac:dyDescent="0.3">
      <c r="A78" s="61">
        <v>2</v>
      </c>
      <c r="B78" s="294" t="s">
        <v>70</v>
      </c>
      <c r="C78" s="294"/>
      <c r="D78" s="294"/>
      <c r="E78" s="294"/>
      <c r="F78" s="295"/>
      <c r="G78" s="314"/>
      <c r="H78" s="315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42.75" customHeight="1" thickBot="1" x14ac:dyDescent="0.3">
      <c r="A79" s="65">
        <v>3</v>
      </c>
      <c r="B79" s="296" t="s">
        <v>71</v>
      </c>
      <c r="C79" s="296"/>
      <c r="D79" s="296"/>
      <c r="E79" s="296"/>
      <c r="F79" s="297"/>
      <c r="G79" s="316"/>
      <c r="H79" s="317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18" t="s">
        <v>72</v>
      </c>
      <c r="B80" s="319"/>
      <c r="C80" s="319"/>
      <c r="D80" s="319"/>
      <c r="E80" s="319"/>
      <c r="F80" s="319"/>
      <c r="G80" s="319"/>
      <c r="H80" s="319"/>
      <c r="I80" s="320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66" t="s">
        <v>75</v>
      </c>
      <c r="B86" s="267"/>
      <c r="C86" s="267"/>
      <c r="D86" s="267"/>
      <c r="E86" s="267"/>
      <c r="F86" s="268"/>
      <c r="G86" s="268"/>
      <c r="H86" s="269"/>
      <c r="I86" s="91" t="s">
        <v>44</v>
      </c>
      <c r="J86" s="187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0" t="s">
        <v>76</v>
      </c>
      <c r="C87" s="271"/>
      <c r="D87" s="271"/>
      <c r="E87" s="271"/>
      <c r="F87" s="272"/>
      <c r="G87" s="272"/>
      <c r="H87" s="273"/>
      <c r="I87" s="101" t="s">
        <v>77</v>
      </c>
      <c r="J87" s="102"/>
      <c r="K87" s="49"/>
      <c r="L87" s="49"/>
      <c r="M87" s="49"/>
      <c r="N87" s="43"/>
      <c r="O87" s="103">
        <v>3.7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74" t="s">
        <v>78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6"/>
      <c r="L89" s="102"/>
      <c r="M89" s="7"/>
      <c r="N89" s="107"/>
      <c r="O89" s="108">
        <f>O87</f>
        <v>3.7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77" t="s">
        <v>79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0" t="s">
        <v>23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2"/>
      <c r="L93" s="109"/>
      <c r="M93" s="109"/>
      <c r="N93" s="110"/>
      <c r="O93" s="111">
        <f>O41</f>
        <v>16.23</v>
      </c>
    </row>
    <row r="94" spans="1:15" ht="18" x14ac:dyDescent="0.25">
      <c r="A94" s="283" t="s">
        <v>80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5"/>
      <c r="L94" s="109"/>
      <c r="M94" s="109"/>
      <c r="N94" s="110"/>
      <c r="O94" s="112">
        <f>O67</f>
        <v>30.166666666666668</v>
      </c>
    </row>
    <row r="95" spans="1:15" ht="18" x14ac:dyDescent="0.25">
      <c r="A95" s="283" t="s">
        <v>81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5"/>
      <c r="L95" s="109"/>
      <c r="M95" s="109"/>
      <c r="N95" s="110"/>
      <c r="O95" s="113">
        <f>O74</f>
        <v>14.333333333333334</v>
      </c>
    </row>
    <row r="96" spans="1:15" ht="18" x14ac:dyDescent="0.25">
      <c r="A96" s="283" t="s">
        <v>82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5"/>
      <c r="L96" s="109"/>
      <c r="M96" s="109"/>
      <c r="N96" s="110"/>
      <c r="O96" s="114">
        <f>O81</f>
        <v>12</v>
      </c>
    </row>
    <row r="97" spans="1:15" ht="18.75" thickBot="1" x14ac:dyDescent="0.3">
      <c r="A97" s="286" t="s">
        <v>83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8"/>
      <c r="L97" s="109"/>
      <c r="M97" s="109"/>
      <c r="N97" s="110"/>
      <c r="O97" s="114">
        <f>O87</f>
        <v>3.7</v>
      </c>
    </row>
    <row r="98" spans="1:15" ht="24.75" thickTop="1" thickBot="1" x14ac:dyDescent="0.3">
      <c r="A98" s="258" t="s">
        <v>84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60"/>
      <c r="L98" s="115"/>
      <c r="M98" s="116"/>
      <c r="N98" s="117"/>
      <c r="O98" s="118">
        <f>SUM(O93:O97)</f>
        <v>76.430000000000007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6t/AGrcFz76rhfyUifC9QppxymPMf7p+7anc4PIvKmWOBfvt3gYND6isCvvewYw7ZkEmK6gaek5M4sPFC/Z/jA==" saltValue="eZhKo/aUByjZ09RKSeyrJQ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8" zoomScaleNormal="100" workbookViewId="0">
      <selection activeCell="J77" sqref="J7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83"/>
      <c r="B1" s="384"/>
      <c r="C1" s="384"/>
      <c r="D1" s="384"/>
      <c r="E1" s="385"/>
      <c r="F1" s="392" t="s">
        <v>9</v>
      </c>
      <c r="G1" s="392"/>
      <c r="H1" s="392"/>
      <c r="I1" s="392"/>
      <c r="J1" s="392"/>
      <c r="K1" s="392"/>
      <c r="L1" s="392"/>
      <c r="M1" s="392"/>
      <c r="N1" s="392"/>
      <c r="O1" s="393"/>
    </row>
    <row r="2" spans="1:17" ht="45" customHeight="1" thickBot="1" x14ac:dyDescent="0.3">
      <c r="A2" s="386"/>
      <c r="B2" s="387"/>
      <c r="C2" s="387"/>
      <c r="D2" s="387"/>
      <c r="E2" s="388"/>
      <c r="F2" s="392" t="s">
        <v>10</v>
      </c>
      <c r="G2" s="392"/>
      <c r="H2" s="392"/>
      <c r="I2" s="392"/>
      <c r="J2" s="392"/>
      <c r="K2" s="392"/>
      <c r="L2" s="392"/>
      <c r="M2" s="392"/>
      <c r="N2" s="392"/>
      <c r="O2" s="393"/>
      <c r="Q2" s="133" t="str">
        <f ca="1">MID(CELL("nombrearchivo",'LILIANA HENAO'!E10),FIND("]", CELL("nombrearchivo",'LILIANA HENAO'!E10),1)+1,LEN(CELL("nombrearchivo",'LILIANA HENAO'!E10))-FIND("]",CELL("nombrearchivo",'LILIANA HENAO'!E10),1))</f>
        <v>LILIANA HENAO</v>
      </c>
    </row>
    <row r="3" spans="1:17" ht="19.5" customHeight="1" thickBot="1" x14ac:dyDescent="0.3">
      <c r="A3" s="389"/>
      <c r="B3" s="390"/>
      <c r="C3" s="390"/>
      <c r="D3" s="390"/>
      <c r="E3" s="391"/>
      <c r="F3" s="392" t="s">
        <v>95</v>
      </c>
      <c r="G3" s="392"/>
      <c r="H3" s="392"/>
      <c r="I3" s="392"/>
      <c r="J3" s="392"/>
      <c r="K3" s="392"/>
      <c r="L3" s="392"/>
      <c r="M3" s="392"/>
      <c r="N3" s="392"/>
      <c r="O3" s="393"/>
      <c r="Q3" s="133"/>
    </row>
    <row r="4" spans="1:17" ht="15.75" x14ac:dyDescent="0.25">
      <c r="A4" s="394" t="s">
        <v>11</v>
      </c>
      <c r="B4" s="395"/>
      <c r="C4" s="395"/>
      <c r="D4" s="395"/>
      <c r="E4" s="396" t="str">
        <f>'C-P-07-2'!AC$2</f>
        <v>PLANTA</v>
      </c>
      <c r="F4" s="396"/>
      <c r="G4" s="396"/>
      <c r="H4" s="134"/>
      <c r="I4" s="134"/>
      <c r="J4" s="134"/>
      <c r="K4" s="134"/>
      <c r="L4" s="134"/>
      <c r="M4" s="134"/>
      <c r="N4" s="134"/>
      <c r="O4" s="135"/>
    </row>
    <row r="5" spans="1:17" ht="15.75" x14ac:dyDescent="0.25">
      <c r="A5" s="363" t="s">
        <v>12</v>
      </c>
      <c r="B5" s="364"/>
      <c r="C5" s="364"/>
      <c r="D5" s="364"/>
      <c r="E5" s="365" t="str">
        <f>'C-P-07-2'!A$2</f>
        <v>C-P-07-2</v>
      </c>
      <c r="F5" s="365"/>
      <c r="G5" s="36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63" t="s">
        <v>13</v>
      </c>
      <c r="B6" s="364"/>
      <c r="C6" s="364"/>
      <c r="D6" s="364"/>
      <c r="E6" s="7" t="str">
        <f>'C-P-07-2'!A$1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66" t="s">
        <v>15</v>
      </c>
      <c r="B9" s="367"/>
      <c r="C9" s="370" t="s">
        <v>16</v>
      </c>
      <c r="D9" s="185"/>
      <c r="E9" s="372" t="s">
        <v>17</v>
      </c>
      <c r="F9" s="373"/>
      <c r="G9" s="372" t="s">
        <v>18</v>
      </c>
      <c r="H9" s="373"/>
      <c r="I9" s="375" t="s">
        <v>19</v>
      </c>
      <c r="J9" s="375" t="s">
        <v>20</v>
      </c>
      <c r="K9" s="375" t="s">
        <v>21</v>
      </c>
      <c r="L9" s="377" t="s">
        <v>22</v>
      </c>
      <c r="M9" s="379"/>
      <c r="N9" s="379"/>
      <c r="O9" s="381" t="s">
        <v>23</v>
      </c>
    </row>
    <row r="10" spans="1:17" ht="31.5" customHeight="1" thickBot="1" x14ac:dyDescent="0.3">
      <c r="A10" s="368"/>
      <c r="B10" s="369"/>
      <c r="C10" s="371"/>
      <c r="D10" s="182"/>
      <c r="E10" s="371"/>
      <c r="F10" s="374"/>
      <c r="G10" s="371"/>
      <c r="H10" s="374"/>
      <c r="I10" s="376"/>
      <c r="J10" s="376"/>
      <c r="K10" s="376"/>
      <c r="L10" s="378"/>
      <c r="M10" s="380"/>
      <c r="N10" s="380"/>
      <c r="O10" s="382"/>
    </row>
    <row r="11" spans="1:17" ht="44.25" customHeight="1" thickBot="1" x14ac:dyDescent="0.3">
      <c r="A11" s="336" t="s">
        <v>462</v>
      </c>
      <c r="B11" s="337"/>
      <c r="C11" s="183">
        <f>O15</f>
        <v>4</v>
      </c>
      <c r="D11" s="184"/>
      <c r="E11" s="338">
        <f>O17</f>
        <v>0</v>
      </c>
      <c r="F11" s="339"/>
      <c r="G11" s="338">
        <f>O19</f>
        <v>3</v>
      </c>
      <c r="H11" s="339"/>
      <c r="I11" s="19">
        <f>O21</f>
        <v>0</v>
      </c>
      <c r="J11" s="19">
        <f>O28</f>
        <v>3.222</v>
      </c>
      <c r="K11" s="19">
        <f>O33</f>
        <v>0</v>
      </c>
      <c r="L11" s="20">
        <f>O38</f>
        <v>10</v>
      </c>
      <c r="M11" s="21"/>
      <c r="N11" s="21"/>
      <c r="O11" s="22">
        <f>IF( SUM(C11:L11)&lt;=30,SUM(C11:L11),"EXCEDE LOS 30 PUNTOS")</f>
        <v>20.222000000000001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4" t="s">
        <v>24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6"/>
      <c r="O13" s="25" t="s">
        <v>25</v>
      </c>
    </row>
    <row r="14" spans="1:17" ht="24" thickBot="1" x14ac:dyDescent="0.3">
      <c r="A14" s="349" t="s">
        <v>26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1"/>
      <c r="N14" s="7"/>
      <c r="O14" s="24"/>
    </row>
    <row r="15" spans="1:17" ht="31.5" customHeight="1" thickBot="1" x14ac:dyDescent="0.3">
      <c r="A15" s="298" t="s">
        <v>27</v>
      </c>
      <c r="B15" s="300"/>
      <c r="C15" s="26"/>
      <c r="D15" s="343" t="s">
        <v>153</v>
      </c>
      <c r="E15" s="344"/>
      <c r="F15" s="344"/>
      <c r="G15" s="344"/>
      <c r="H15" s="344"/>
      <c r="I15" s="344"/>
      <c r="J15" s="344"/>
      <c r="K15" s="344"/>
      <c r="L15" s="344"/>
      <c r="M15" s="34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52" t="s">
        <v>28</v>
      </c>
      <c r="B17" s="353"/>
      <c r="C17" s="7"/>
      <c r="D17" s="32"/>
      <c r="E17" s="357"/>
      <c r="F17" s="358"/>
      <c r="G17" s="358"/>
      <c r="H17" s="358"/>
      <c r="I17" s="358"/>
      <c r="J17" s="358"/>
      <c r="K17" s="358"/>
      <c r="L17" s="358"/>
      <c r="M17" s="359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52" t="s">
        <v>29</v>
      </c>
      <c r="B19" s="353"/>
      <c r="C19" s="26"/>
      <c r="D19" s="189"/>
      <c r="E19" s="358" t="s">
        <v>154</v>
      </c>
      <c r="F19" s="358"/>
      <c r="G19" s="358"/>
      <c r="H19" s="358"/>
      <c r="I19" s="358"/>
      <c r="J19" s="358"/>
      <c r="K19" s="358"/>
      <c r="L19" s="358"/>
      <c r="M19" s="35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52" t="s">
        <v>30</v>
      </c>
      <c r="B21" s="353"/>
      <c r="C21" s="26"/>
      <c r="D21" s="360"/>
      <c r="E21" s="361"/>
      <c r="F21" s="361"/>
      <c r="G21" s="361"/>
      <c r="H21" s="361"/>
      <c r="I21" s="361"/>
      <c r="J21" s="361"/>
      <c r="K21" s="361"/>
      <c r="L21" s="361"/>
      <c r="M21" s="362"/>
      <c r="N21" s="27"/>
      <c r="O21" s="28"/>
    </row>
    <row r="22" spans="1:18" ht="16.5" thickBot="1" x14ac:dyDescent="0.3">
      <c r="A22" s="34"/>
      <c r="B22" s="35"/>
      <c r="C22" s="19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90"/>
      <c r="O22" s="38"/>
    </row>
    <row r="23" spans="1:18" ht="19.5" thickTop="1" thickBot="1" x14ac:dyDescent="0.3">
      <c r="A23" s="346" t="s">
        <v>31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  <c r="N23" s="7"/>
      <c r="O23" s="132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49" t="s">
        <v>32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1"/>
      <c r="N25" s="7"/>
      <c r="O25" s="38"/>
    </row>
    <row r="26" spans="1:18" ht="171.75" customHeight="1" thickBot="1" x14ac:dyDescent="0.3">
      <c r="A26" s="298" t="s">
        <v>33</v>
      </c>
      <c r="B26" s="300"/>
      <c r="C26" s="26"/>
      <c r="D26" s="397" t="s">
        <v>505</v>
      </c>
      <c r="E26" s="398"/>
      <c r="F26" s="398"/>
      <c r="G26" s="398"/>
      <c r="H26" s="398"/>
      <c r="I26" s="398"/>
      <c r="J26" s="398"/>
      <c r="K26" s="398"/>
      <c r="L26" s="398"/>
      <c r="M26" s="399"/>
      <c r="N26" s="27"/>
      <c r="O26" s="28">
        <f>2+0.25+0.28+0.33+0.25+0.042+0.07</f>
        <v>3.222</v>
      </c>
      <c r="Q26" s="41"/>
      <c r="R26" s="41"/>
    </row>
    <row r="27" spans="1:18" ht="16.5" thickBot="1" x14ac:dyDescent="0.3">
      <c r="A27" s="34"/>
      <c r="B27" s="35"/>
      <c r="C27" s="190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90"/>
      <c r="O27" s="38" t="s">
        <v>478</v>
      </c>
    </row>
    <row r="28" spans="1:18" ht="19.5" thickTop="1" thickBot="1" x14ac:dyDescent="0.3">
      <c r="A28" s="346" t="s">
        <v>34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8"/>
      <c r="N28" s="190"/>
      <c r="O28" s="132">
        <f>IF(O26&lt;=5,O26,"EXCEDE LOS 5 PUNTOS PERMITIDOS")</f>
        <v>3.222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49" t="s">
        <v>35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N30" s="43"/>
      <c r="O30" s="38"/>
    </row>
    <row r="31" spans="1:18" ht="47.25" customHeight="1" thickBot="1" x14ac:dyDescent="0.3">
      <c r="A31" s="298" t="s">
        <v>36</v>
      </c>
      <c r="B31" s="300"/>
      <c r="C31" s="26"/>
      <c r="D31" s="343" t="s">
        <v>379</v>
      </c>
      <c r="E31" s="344"/>
      <c r="F31" s="344"/>
      <c r="G31" s="344"/>
      <c r="H31" s="344"/>
      <c r="I31" s="344"/>
      <c r="J31" s="344"/>
      <c r="K31" s="344"/>
      <c r="L31" s="344"/>
      <c r="M31" s="345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46" t="s">
        <v>37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190"/>
      <c r="O33" s="132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49" t="s">
        <v>38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1"/>
      <c r="N35" s="7"/>
      <c r="O35" s="38"/>
    </row>
    <row r="36" spans="1:15" ht="127.5" customHeight="1" thickBot="1" x14ac:dyDescent="0.3">
      <c r="A36" s="352" t="s">
        <v>39</v>
      </c>
      <c r="B36" s="353"/>
      <c r="C36" s="26"/>
      <c r="D36" s="343" t="s">
        <v>502</v>
      </c>
      <c r="E36" s="344"/>
      <c r="F36" s="344"/>
      <c r="G36" s="344"/>
      <c r="H36" s="344"/>
      <c r="I36" s="344"/>
      <c r="J36" s="344"/>
      <c r="K36" s="344"/>
      <c r="L36" s="344"/>
      <c r="M36" s="345"/>
      <c r="N36" s="27"/>
      <c r="O36" s="28">
        <v>10</v>
      </c>
    </row>
    <row r="37" spans="1:15" ht="16.5" thickBot="1" x14ac:dyDescent="0.3">
      <c r="A37" s="34"/>
      <c r="B37" s="35"/>
      <c r="C37" s="19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90"/>
      <c r="O37" s="38"/>
    </row>
    <row r="38" spans="1:15" ht="19.5" thickTop="1" thickBot="1" x14ac:dyDescent="0.3">
      <c r="A38" s="346" t="s">
        <v>40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  <c r="N38" s="190"/>
      <c r="O38" s="132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0" t="s">
        <v>23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2"/>
      <c r="N41" s="46"/>
      <c r="O41" s="47">
        <f>IF((O23+O28+O33+O38)&lt;=30,(O23+O28+O33+O38),"ERROR EXCEDE LOS 30 PUNTOS")</f>
        <v>20.222000000000001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21" t="s">
        <v>43</v>
      </c>
      <c r="B58" s="322"/>
      <c r="C58" s="322"/>
      <c r="D58" s="322"/>
      <c r="E58" s="322"/>
      <c r="F58" s="324"/>
      <c r="G58" s="324"/>
      <c r="H58" s="325"/>
      <c r="I58" s="51" t="s">
        <v>44</v>
      </c>
      <c r="J58" s="52" t="s">
        <v>45</v>
      </c>
      <c r="K58" s="186" t="s">
        <v>46</v>
      </c>
      <c r="L58" s="54" t="s">
        <v>47</v>
      </c>
      <c r="M58" s="187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6" t="s">
        <v>49</v>
      </c>
      <c r="C59" s="326"/>
      <c r="D59" s="326"/>
      <c r="E59" s="326"/>
      <c r="F59" s="293"/>
      <c r="G59" s="293"/>
      <c r="H59" s="293"/>
      <c r="I59" s="57" t="s">
        <v>50</v>
      </c>
      <c r="J59" s="58">
        <v>2</v>
      </c>
      <c r="K59" s="58">
        <v>1.5</v>
      </c>
      <c r="L59" s="59">
        <v>1</v>
      </c>
      <c r="M59" s="43"/>
      <c r="N59" s="43"/>
      <c r="O59" s="60">
        <f>J59+K59+L59</f>
        <v>4.5</v>
      </c>
    </row>
    <row r="60" spans="1:15" ht="16.5" thickTop="1" thickBot="1" x14ac:dyDescent="0.3">
      <c r="A60" s="61">
        <v>2</v>
      </c>
      <c r="B60" s="294" t="s">
        <v>51</v>
      </c>
      <c r="C60" s="327"/>
      <c r="D60" s="327"/>
      <c r="E60" s="327"/>
      <c r="F60" s="295"/>
      <c r="G60" s="295"/>
      <c r="H60" s="295"/>
      <c r="I60" s="62" t="s">
        <v>50</v>
      </c>
      <c r="J60" s="63">
        <v>1</v>
      </c>
      <c r="K60" s="63">
        <v>1.5</v>
      </c>
      <c r="L60" s="64">
        <v>1</v>
      </c>
      <c r="M60" s="43"/>
      <c r="N60" s="43"/>
      <c r="O60" s="60">
        <f t="shared" ref="O60:O65" si="0">J60+K60+L60</f>
        <v>3.5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295"/>
      <c r="G61" s="295"/>
      <c r="H61" s="295"/>
      <c r="I61" s="62" t="s">
        <v>53</v>
      </c>
      <c r="J61" s="63">
        <v>7</v>
      </c>
      <c r="K61" s="63">
        <v>4</v>
      </c>
      <c r="L61" s="64">
        <v>4</v>
      </c>
      <c r="M61" s="43"/>
      <c r="N61" s="43"/>
      <c r="O61" s="60">
        <f t="shared" si="0"/>
        <v>15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295"/>
      <c r="G62" s="295"/>
      <c r="H62" s="295"/>
      <c r="I62" s="62" t="s">
        <v>53</v>
      </c>
      <c r="J62" s="63">
        <v>6</v>
      </c>
      <c r="K62" s="63">
        <v>4</v>
      </c>
      <c r="L62" s="64">
        <v>6</v>
      </c>
      <c r="M62" s="43"/>
      <c r="N62" s="43"/>
      <c r="O62" s="60">
        <f t="shared" si="0"/>
        <v>16</v>
      </c>
    </row>
    <row r="63" spans="1:15" ht="41.2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295"/>
      <c r="G63" s="295"/>
      <c r="H63" s="295"/>
      <c r="I63" s="62" t="s">
        <v>53</v>
      </c>
      <c r="J63" s="63">
        <v>6</v>
      </c>
      <c r="K63" s="63">
        <v>4</v>
      </c>
      <c r="L63" s="64">
        <v>4</v>
      </c>
      <c r="M63" s="43"/>
      <c r="N63" s="43"/>
      <c r="O63" s="60">
        <f t="shared" si="0"/>
        <v>14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295"/>
      <c r="G64" s="295"/>
      <c r="H64" s="295"/>
      <c r="I64" s="62" t="s">
        <v>57</v>
      </c>
      <c r="J64" s="63">
        <v>5</v>
      </c>
      <c r="K64" s="63">
        <v>3</v>
      </c>
      <c r="L64" s="64">
        <v>4</v>
      </c>
      <c r="M64" s="43"/>
      <c r="N64" s="43"/>
      <c r="O64" s="60">
        <f t="shared" si="0"/>
        <v>12</v>
      </c>
    </row>
    <row r="65" spans="1:15" ht="41.25" customHeight="1" thickTop="1" thickBot="1" x14ac:dyDescent="0.3">
      <c r="A65" s="65">
        <v>7</v>
      </c>
      <c r="B65" s="328" t="s">
        <v>58</v>
      </c>
      <c r="C65" s="328"/>
      <c r="D65" s="328"/>
      <c r="E65" s="328"/>
      <c r="F65" s="297"/>
      <c r="G65" s="297"/>
      <c r="H65" s="297"/>
      <c r="I65" s="66" t="s">
        <v>57</v>
      </c>
      <c r="J65" s="67">
        <v>3</v>
      </c>
      <c r="K65" s="67">
        <v>4</v>
      </c>
      <c r="L65" s="68">
        <v>3</v>
      </c>
      <c r="M65" s="43"/>
      <c r="N65" s="43"/>
      <c r="O65" s="60">
        <f t="shared" si="0"/>
        <v>10</v>
      </c>
    </row>
    <row r="66" spans="1:15" ht="16.5" thickBot="1" x14ac:dyDescent="0.3">
      <c r="A66" s="329" t="s">
        <v>59</v>
      </c>
      <c r="B66" s="330"/>
      <c r="C66" s="330"/>
      <c r="D66" s="330"/>
      <c r="E66" s="330"/>
      <c r="F66" s="330"/>
      <c r="G66" s="330"/>
      <c r="H66" s="330"/>
      <c r="I66" s="331"/>
      <c r="J66" s="69">
        <f>SUM(J59:J65)</f>
        <v>30</v>
      </c>
      <c r="K66" s="70">
        <f>SUM(K59:K65)</f>
        <v>22</v>
      </c>
      <c r="L66" s="71">
        <f>SUM(L59:L65)</f>
        <v>23</v>
      </c>
      <c r="M66" s="72"/>
      <c r="N66" s="43"/>
      <c r="O66" s="73">
        <f>SUM(O59:O65)</f>
        <v>75</v>
      </c>
    </row>
    <row r="67" spans="1:15" ht="19.5" thickTop="1" thickBot="1" x14ac:dyDescent="0.3">
      <c r="A67" s="332" t="s">
        <v>60</v>
      </c>
      <c r="B67" s="333"/>
      <c r="C67" s="333"/>
      <c r="D67" s="333"/>
      <c r="E67" s="333"/>
      <c r="F67" s="333"/>
      <c r="G67" s="333"/>
      <c r="H67" s="333"/>
      <c r="I67" s="333"/>
      <c r="J67" s="334"/>
      <c r="K67" s="334"/>
      <c r="L67" s="335"/>
      <c r="M67" s="7"/>
      <c r="N67" s="74"/>
      <c r="O67" s="75">
        <f>O66/3</f>
        <v>25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.75" customHeight="1" thickBot="1" x14ac:dyDescent="0.3">
      <c r="A69" s="321" t="s">
        <v>61</v>
      </c>
      <c r="B69" s="322"/>
      <c r="C69" s="322"/>
      <c r="D69" s="322"/>
      <c r="E69" s="322"/>
      <c r="F69" s="322"/>
      <c r="G69" s="322"/>
      <c r="H69" s="323"/>
      <c r="I69" s="76" t="s">
        <v>44</v>
      </c>
      <c r="J69" s="52" t="s">
        <v>45</v>
      </c>
      <c r="K69" s="186" t="s">
        <v>46</v>
      </c>
      <c r="L69" s="54" t="s">
        <v>47</v>
      </c>
      <c r="M69" s="187"/>
      <c r="N69" s="7"/>
      <c r="O69" s="55" t="s">
        <v>48</v>
      </c>
    </row>
    <row r="70" spans="1:15" ht="17.25" thickTop="1" thickBot="1" x14ac:dyDescent="0.3">
      <c r="A70" s="56">
        <v>1</v>
      </c>
      <c r="B70" s="292" t="s">
        <v>62</v>
      </c>
      <c r="C70" s="292"/>
      <c r="D70" s="292"/>
      <c r="E70" s="292"/>
      <c r="F70" s="293"/>
      <c r="G70" s="293"/>
      <c r="H70" s="293"/>
      <c r="I70" s="77" t="s">
        <v>63</v>
      </c>
      <c r="J70" s="78">
        <v>5</v>
      </c>
      <c r="K70" s="78">
        <v>4</v>
      </c>
      <c r="L70" s="79">
        <v>2.5</v>
      </c>
      <c r="M70" s="80"/>
      <c r="N70" s="43"/>
      <c r="O70" s="60">
        <f>J70+K70+L70</f>
        <v>11.5</v>
      </c>
    </row>
    <row r="71" spans="1:15" ht="35.25" customHeight="1" thickTop="1" thickBot="1" x14ac:dyDescent="0.3">
      <c r="A71" s="61">
        <v>2</v>
      </c>
      <c r="B71" s="294" t="s">
        <v>64</v>
      </c>
      <c r="C71" s="294"/>
      <c r="D71" s="294"/>
      <c r="E71" s="294"/>
      <c r="F71" s="295"/>
      <c r="G71" s="295"/>
      <c r="H71" s="295"/>
      <c r="I71" s="81" t="s">
        <v>63</v>
      </c>
      <c r="J71" s="82">
        <v>4</v>
      </c>
      <c r="K71" s="82">
        <v>2</v>
      </c>
      <c r="L71" s="83">
        <v>4</v>
      </c>
      <c r="M71" s="80"/>
      <c r="N71" s="43"/>
      <c r="O71" s="60">
        <f>J71+K71+L71</f>
        <v>10</v>
      </c>
    </row>
    <row r="72" spans="1:15" ht="17.25" thickTop="1" thickBot="1" x14ac:dyDescent="0.3">
      <c r="A72" s="65">
        <v>3</v>
      </c>
      <c r="B72" s="296" t="s">
        <v>65</v>
      </c>
      <c r="C72" s="296"/>
      <c r="D72" s="296"/>
      <c r="E72" s="296"/>
      <c r="F72" s="297"/>
      <c r="G72" s="297"/>
      <c r="H72" s="297"/>
      <c r="I72" s="84" t="s">
        <v>63</v>
      </c>
      <c r="J72" s="85">
        <v>3</v>
      </c>
      <c r="K72" s="85">
        <v>4</v>
      </c>
      <c r="L72" s="86">
        <v>4</v>
      </c>
      <c r="M72" s="80"/>
      <c r="N72" s="43"/>
      <c r="O72" s="60">
        <f>J72+K72+L72</f>
        <v>11</v>
      </c>
    </row>
    <row r="73" spans="1:15" ht="16.5" thickTop="1" thickBot="1" x14ac:dyDescent="0.3">
      <c r="A73" s="42"/>
      <c r="B73" s="298" t="s">
        <v>66</v>
      </c>
      <c r="C73" s="299"/>
      <c r="D73" s="299"/>
      <c r="E73" s="299"/>
      <c r="F73" s="299"/>
      <c r="G73" s="299"/>
      <c r="H73" s="299"/>
      <c r="I73" s="300"/>
      <c r="J73" s="87">
        <f>SUM(J70:J72)</f>
        <v>12</v>
      </c>
      <c r="K73" s="87">
        <f>SUM(K70:K72)</f>
        <v>10</v>
      </c>
      <c r="L73" s="88">
        <f>SUM(L70:L72)</f>
        <v>10.5</v>
      </c>
      <c r="M73" s="80"/>
      <c r="N73" s="43"/>
      <c r="O73" s="89">
        <f>SUM(O70:O72)</f>
        <v>32.5</v>
      </c>
    </row>
    <row r="74" spans="1:15" ht="19.5" thickTop="1" thickBot="1" x14ac:dyDescent="0.3">
      <c r="A74" s="301" t="s">
        <v>67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3"/>
      <c r="M74" s="80"/>
      <c r="N74" s="43"/>
      <c r="O74" s="75">
        <f>O73/3</f>
        <v>10.833333333333334</v>
      </c>
    </row>
    <row r="75" spans="1:15" ht="19.5" thickTop="1" thickBot="1" x14ac:dyDescent="0.3">
      <c r="A75" s="304"/>
      <c r="B75" s="305"/>
      <c r="C75" s="305"/>
      <c r="D75" s="305"/>
      <c r="E75" s="305"/>
      <c r="F75" s="305"/>
      <c r="G75" s="305"/>
      <c r="H75" s="305"/>
      <c r="I75" s="305"/>
      <c r="J75" s="305"/>
      <c r="K75" s="306"/>
      <c r="L75" s="306"/>
      <c r="M75" s="80"/>
      <c r="N75" s="43"/>
      <c r="O75" s="188"/>
    </row>
    <row r="76" spans="1:15" ht="37.5" customHeight="1" thickBot="1" x14ac:dyDescent="0.3">
      <c r="A76" s="307" t="s">
        <v>68</v>
      </c>
      <c r="B76" s="308"/>
      <c r="C76" s="308"/>
      <c r="D76" s="308"/>
      <c r="E76" s="308"/>
      <c r="F76" s="308"/>
      <c r="G76" s="308"/>
      <c r="H76" s="309"/>
      <c r="I76" s="91" t="s">
        <v>44</v>
      </c>
      <c r="J76" s="55" t="s">
        <v>45</v>
      </c>
      <c r="K76" s="187"/>
      <c r="L76" s="187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10" t="s">
        <v>69</v>
      </c>
      <c r="C77" s="310"/>
      <c r="D77" s="310"/>
      <c r="E77" s="310"/>
      <c r="F77" s="311"/>
      <c r="G77" s="312"/>
      <c r="H77" s="313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42.75" customHeight="1" thickBot="1" x14ac:dyDescent="0.3">
      <c r="A78" s="61">
        <v>2</v>
      </c>
      <c r="B78" s="294" t="s">
        <v>70</v>
      </c>
      <c r="C78" s="294"/>
      <c r="D78" s="294"/>
      <c r="E78" s="294"/>
      <c r="F78" s="295"/>
      <c r="G78" s="314"/>
      <c r="H78" s="315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42.75" customHeight="1" thickBot="1" x14ac:dyDescent="0.3">
      <c r="A79" s="65">
        <v>3</v>
      </c>
      <c r="B79" s="296" t="s">
        <v>71</v>
      </c>
      <c r="C79" s="296"/>
      <c r="D79" s="296"/>
      <c r="E79" s="296"/>
      <c r="F79" s="297"/>
      <c r="G79" s="316"/>
      <c r="H79" s="317"/>
      <c r="I79" s="98" t="s">
        <v>63</v>
      </c>
      <c r="J79" s="99">
        <v>3</v>
      </c>
      <c r="K79" s="80"/>
      <c r="L79" s="80"/>
      <c r="M79" s="80"/>
      <c r="N79" s="43"/>
      <c r="O79" s="95">
        <f>J79</f>
        <v>3</v>
      </c>
    </row>
    <row r="80" spans="1:15" ht="16.5" thickBot="1" x14ac:dyDescent="0.3">
      <c r="A80" s="318" t="s">
        <v>72</v>
      </c>
      <c r="B80" s="319"/>
      <c r="C80" s="319"/>
      <c r="D80" s="319"/>
      <c r="E80" s="319"/>
      <c r="F80" s="319"/>
      <c r="G80" s="319"/>
      <c r="H80" s="319"/>
      <c r="I80" s="320"/>
      <c r="J80" s="25">
        <f>SUM(J77:J79)</f>
        <v>9</v>
      </c>
      <c r="K80" s="72"/>
      <c r="L80" s="72"/>
      <c r="M80" s="72"/>
      <c r="N80" s="43"/>
      <c r="O80" s="38"/>
    </row>
    <row r="81" spans="1:15" ht="19.5" thickTop="1" thickBot="1" x14ac:dyDescent="0.3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9</v>
      </c>
    </row>
    <row r="82" spans="1:15" x14ac:dyDescent="0.25">
      <c r="A82" s="44"/>
      <c r="B82" s="7"/>
      <c r="C82" s="7"/>
      <c r="D82" s="7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66" t="s">
        <v>75</v>
      </c>
      <c r="B86" s="267"/>
      <c r="C86" s="267"/>
      <c r="D86" s="267"/>
      <c r="E86" s="267"/>
      <c r="F86" s="268"/>
      <c r="G86" s="268"/>
      <c r="H86" s="269"/>
      <c r="I86" s="91" t="s">
        <v>44</v>
      </c>
      <c r="J86" s="187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0" t="s">
        <v>76</v>
      </c>
      <c r="C87" s="271"/>
      <c r="D87" s="271"/>
      <c r="E87" s="271"/>
      <c r="F87" s="272"/>
      <c r="G87" s="272"/>
      <c r="H87" s="273"/>
      <c r="I87" s="101" t="s">
        <v>77</v>
      </c>
      <c r="J87" s="102"/>
      <c r="K87" s="49"/>
      <c r="L87" s="49"/>
      <c r="M87" s="49"/>
      <c r="N87" s="43"/>
      <c r="O87" s="103">
        <v>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74" t="s">
        <v>78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6"/>
      <c r="L89" s="102"/>
      <c r="M89" s="7"/>
      <c r="N89" s="107"/>
      <c r="O89" s="108">
        <f>O87</f>
        <v>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77" t="s">
        <v>79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0" t="s">
        <v>23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2"/>
      <c r="L93" s="109"/>
      <c r="M93" s="109"/>
      <c r="N93" s="110"/>
      <c r="O93" s="111">
        <f>O41</f>
        <v>20.222000000000001</v>
      </c>
    </row>
    <row r="94" spans="1:15" ht="18" x14ac:dyDescent="0.25">
      <c r="A94" s="283" t="s">
        <v>80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5"/>
      <c r="L94" s="109"/>
      <c r="M94" s="109"/>
      <c r="N94" s="110"/>
      <c r="O94" s="112">
        <f>O67</f>
        <v>25</v>
      </c>
    </row>
    <row r="95" spans="1:15" ht="18" x14ac:dyDescent="0.25">
      <c r="A95" s="283" t="s">
        <v>81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5"/>
      <c r="L95" s="109"/>
      <c r="M95" s="109"/>
      <c r="N95" s="110"/>
      <c r="O95" s="113">
        <f>O74</f>
        <v>10.833333333333334</v>
      </c>
    </row>
    <row r="96" spans="1:15" ht="18" x14ac:dyDescent="0.25">
      <c r="A96" s="283" t="s">
        <v>82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5"/>
      <c r="L96" s="109"/>
      <c r="M96" s="109"/>
      <c r="N96" s="110"/>
      <c r="O96" s="114">
        <f>O81</f>
        <v>9</v>
      </c>
    </row>
    <row r="97" spans="1:15" ht="18.75" thickBot="1" x14ac:dyDescent="0.3">
      <c r="A97" s="286" t="s">
        <v>83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8"/>
      <c r="L97" s="109"/>
      <c r="M97" s="109"/>
      <c r="N97" s="110"/>
      <c r="O97" s="114">
        <f>O87</f>
        <v>4</v>
      </c>
    </row>
    <row r="98" spans="1:15" ht="24.75" thickTop="1" thickBot="1" x14ac:dyDescent="0.3">
      <c r="A98" s="258" t="s">
        <v>84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60"/>
      <c r="L98" s="115"/>
      <c r="M98" s="116"/>
      <c r="N98" s="117"/>
      <c r="O98" s="118">
        <f>SUM(O93:O97)</f>
        <v>69.055333333333337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n8pafMg/vrKe96KcncSDlOIuMTVRWlip81qU7Z+ntsi3ry0bW0l1qCly7Ce80L0p5E+4zQdwDDC47G08Z424mQ==" saltValue="5/lXKsS55OxH5Qhwj6GMH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83"/>
      <c r="B1" s="384"/>
      <c r="C1" s="384"/>
      <c r="D1" s="384"/>
      <c r="E1" s="385"/>
      <c r="F1" s="392" t="s">
        <v>9</v>
      </c>
      <c r="G1" s="392"/>
      <c r="H1" s="392"/>
      <c r="I1" s="392"/>
      <c r="J1" s="392"/>
      <c r="K1" s="392"/>
      <c r="L1" s="392"/>
      <c r="M1" s="392"/>
      <c r="N1" s="392"/>
      <c r="O1" s="393"/>
    </row>
    <row r="2" spans="1:17" ht="45" customHeight="1" thickBot="1" x14ac:dyDescent="0.3">
      <c r="A2" s="386"/>
      <c r="B2" s="387"/>
      <c r="C2" s="387"/>
      <c r="D2" s="387"/>
      <c r="E2" s="388"/>
      <c r="F2" s="392" t="s">
        <v>10</v>
      </c>
      <c r="G2" s="392"/>
      <c r="H2" s="392"/>
      <c r="I2" s="392"/>
      <c r="J2" s="392"/>
      <c r="K2" s="392"/>
      <c r="L2" s="392"/>
      <c r="M2" s="392"/>
      <c r="N2" s="392"/>
      <c r="O2" s="393"/>
      <c r="Q2" s="133" t="str">
        <f ca="1">MID(CELL("nombrearchivo",'LUIS JOSE GARCIA'!E10),FIND("]", CELL("nombrearchivo",'LUIS JOSE GARCIA'!E10),1)+1,LEN(CELL("nombrearchivo",'LUIS JOSE GARCIA'!E10))-FIND("]",CELL("nombrearchivo",'LUIS JOSE GARCIA'!E10),1))</f>
        <v>LUIS JOSE GARCIA</v>
      </c>
    </row>
    <row r="3" spans="1:17" ht="19.5" customHeight="1" thickBot="1" x14ac:dyDescent="0.3">
      <c r="A3" s="389"/>
      <c r="B3" s="390"/>
      <c r="C3" s="390"/>
      <c r="D3" s="390"/>
      <c r="E3" s="391"/>
      <c r="F3" s="392" t="s">
        <v>95</v>
      </c>
      <c r="G3" s="392"/>
      <c r="H3" s="392"/>
      <c r="I3" s="392"/>
      <c r="J3" s="392"/>
      <c r="K3" s="392"/>
      <c r="L3" s="392"/>
      <c r="M3" s="392"/>
      <c r="N3" s="392"/>
      <c r="O3" s="393"/>
      <c r="Q3" s="133"/>
    </row>
    <row r="4" spans="1:17" ht="15.75" x14ac:dyDescent="0.25">
      <c r="A4" s="394" t="s">
        <v>11</v>
      </c>
      <c r="B4" s="395"/>
      <c r="C4" s="395"/>
      <c r="D4" s="395"/>
      <c r="E4" s="396" t="s">
        <v>483</v>
      </c>
      <c r="F4" s="396"/>
      <c r="G4" s="396"/>
      <c r="H4" s="134"/>
      <c r="I4" s="134"/>
      <c r="J4" s="134"/>
      <c r="K4" s="134"/>
      <c r="L4" s="134"/>
      <c r="M4" s="134"/>
      <c r="N4" s="134"/>
      <c r="O4" s="135"/>
    </row>
    <row r="5" spans="1:17" ht="15.75" x14ac:dyDescent="0.25">
      <c r="A5" s="363" t="s">
        <v>12</v>
      </c>
      <c r="B5" s="364"/>
      <c r="C5" s="364"/>
      <c r="D5" s="364"/>
      <c r="E5" s="365" t="s">
        <v>102</v>
      </c>
      <c r="F5" s="365"/>
      <c r="G5" s="36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63" t="s">
        <v>13</v>
      </c>
      <c r="B6" s="364"/>
      <c r="C6" s="364"/>
      <c r="D6" s="364"/>
      <c r="E6" s="7" t="s">
        <v>445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66" t="s">
        <v>15</v>
      </c>
      <c r="B9" s="367"/>
      <c r="C9" s="370" t="s">
        <v>16</v>
      </c>
      <c r="D9" s="156"/>
      <c r="E9" s="372" t="s">
        <v>17</v>
      </c>
      <c r="F9" s="373"/>
      <c r="G9" s="372" t="s">
        <v>18</v>
      </c>
      <c r="H9" s="373"/>
      <c r="I9" s="375" t="s">
        <v>19</v>
      </c>
      <c r="J9" s="375" t="s">
        <v>20</v>
      </c>
      <c r="K9" s="375" t="s">
        <v>21</v>
      </c>
      <c r="L9" s="377" t="s">
        <v>22</v>
      </c>
      <c r="M9" s="379"/>
      <c r="N9" s="379"/>
      <c r="O9" s="381" t="s">
        <v>23</v>
      </c>
    </row>
    <row r="10" spans="1:17" ht="31.5" customHeight="1" thickBot="1" x14ac:dyDescent="0.3">
      <c r="A10" s="368"/>
      <c r="B10" s="369"/>
      <c r="C10" s="371"/>
      <c r="D10" s="160"/>
      <c r="E10" s="371"/>
      <c r="F10" s="374"/>
      <c r="G10" s="371"/>
      <c r="H10" s="374"/>
      <c r="I10" s="376"/>
      <c r="J10" s="376"/>
      <c r="K10" s="376"/>
      <c r="L10" s="378"/>
      <c r="M10" s="380"/>
      <c r="N10" s="380"/>
      <c r="O10" s="382"/>
    </row>
    <row r="11" spans="1:17" ht="44.25" customHeight="1" thickBot="1" x14ac:dyDescent="0.3">
      <c r="A11" s="336" t="s">
        <v>494</v>
      </c>
      <c r="B11" s="337"/>
      <c r="C11" s="161">
        <f>O15</f>
        <v>4</v>
      </c>
      <c r="D11" s="162"/>
      <c r="E11" s="338">
        <f>O17</f>
        <v>0</v>
      </c>
      <c r="F11" s="339"/>
      <c r="G11" s="338">
        <f>O19</f>
        <v>3</v>
      </c>
      <c r="H11" s="339"/>
      <c r="I11" s="19">
        <f>O21</f>
        <v>0</v>
      </c>
      <c r="J11" s="19">
        <f>O28</f>
        <v>5</v>
      </c>
      <c r="K11" s="19">
        <f>O33</f>
        <v>1.8</v>
      </c>
      <c r="L11" s="20">
        <f>O38</f>
        <v>3.02</v>
      </c>
      <c r="M11" s="21"/>
      <c r="N11" s="21"/>
      <c r="O11" s="22">
        <f>IF( SUM(C11:L11)&lt;=30,SUM(C11:L11),"EXCEDE LOS 30 PUNTOS")</f>
        <v>16.82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4" t="s">
        <v>24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6"/>
      <c r="O13" s="25" t="s">
        <v>25</v>
      </c>
    </row>
    <row r="14" spans="1:17" ht="24" thickBot="1" x14ac:dyDescent="0.3">
      <c r="A14" s="349" t="s">
        <v>26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1"/>
      <c r="N14" s="7"/>
      <c r="O14" s="24"/>
    </row>
    <row r="15" spans="1:17" ht="31.5" customHeight="1" thickBot="1" x14ac:dyDescent="0.3">
      <c r="A15" s="298" t="s">
        <v>27</v>
      </c>
      <c r="B15" s="300"/>
      <c r="C15" s="26"/>
      <c r="D15" s="343" t="s">
        <v>275</v>
      </c>
      <c r="E15" s="344"/>
      <c r="F15" s="344"/>
      <c r="G15" s="344"/>
      <c r="H15" s="344"/>
      <c r="I15" s="344"/>
      <c r="J15" s="344"/>
      <c r="K15" s="344"/>
      <c r="L15" s="344"/>
      <c r="M15" s="34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52" t="s">
        <v>28</v>
      </c>
      <c r="B17" s="353"/>
      <c r="C17" s="7"/>
      <c r="D17" s="32"/>
      <c r="E17" s="357"/>
      <c r="F17" s="358"/>
      <c r="G17" s="358"/>
      <c r="H17" s="358"/>
      <c r="I17" s="358"/>
      <c r="J17" s="358"/>
      <c r="K17" s="358"/>
      <c r="L17" s="358"/>
      <c r="M17" s="359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52" t="s">
        <v>29</v>
      </c>
      <c r="B19" s="353"/>
      <c r="C19" s="26"/>
      <c r="D19" s="155"/>
      <c r="E19" s="358" t="s">
        <v>411</v>
      </c>
      <c r="F19" s="358"/>
      <c r="G19" s="358"/>
      <c r="H19" s="358"/>
      <c r="I19" s="358"/>
      <c r="J19" s="358"/>
      <c r="K19" s="358"/>
      <c r="L19" s="358"/>
      <c r="M19" s="35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52" t="s">
        <v>30</v>
      </c>
      <c r="B21" s="353"/>
      <c r="C21" s="26"/>
      <c r="D21" s="360"/>
      <c r="E21" s="361"/>
      <c r="F21" s="361"/>
      <c r="G21" s="361"/>
      <c r="H21" s="361"/>
      <c r="I21" s="361"/>
      <c r="J21" s="361"/>
      <c r="K21" s="361"/>
      <c r="L21" s="361"/>
      <c r="M21" s="362"/>
      <c r="N21" s="27"/>
      <c r="O21" s="28"/>
    </row>
    <row r="22" spans="1:18" ht="16.5" thickBot="1" x14ac:dyDescent="0.3">
      <c r="A22" s="34"/>
      <c r="B22" s="35"/>
      <c r="C22" s="15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4"/>
      <c r="O22" s="38"/>
    </row>
    <row r="23" spans="1:18" ht="19.5" thickTop="1" thickBot="1" x14ac:dyDescent="0.3">
      <c r="A23" s="346" t="s">
        <v>31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  <c r="N23" s="7"/>
      <c r="O23" s="132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49" t="s">
        <v>32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1"/>
      <c r="N25" s="7"/>
      <c r="O25" s="38"/>
    </row>
    <row r="26" spans="1:18" ht="69.75" customHeight="1" thickBot="1" x14ac:dyDescent="0.3">
      <c r="A26" s="298" t="s">
        <v>33</v>
      </c>
      <c r="B26" s="300"/>
      <c r="C26" s="26"/>
      <c r="D26" s="343" t="s">
        <v>495</v>
      </c>
      <c r="E26" s="344"/>
      <c r="F26" s="344"/>
      <c r="G26" s="344"/>
      <c r="H26" s="344"/>
      <c r="I26" s="344"/>
      <c r="J26" s="344"/>
      <c r="K26" s="344"/>
      <c r="L26" s="344"/>
      <c r="M26" s="345"/>
      <c r="N26" s="27"/>
      <c r="O26" s="28">
        <v>5</v>
      </c>
      <c r="Q26" s="41"/>
    </row>
    <row r="27" spans="1:18" ht="16.5" thickBot="1" x14ac:dyDescent="0.3">
      <c r="A27" s="34"/>
      <c r="B27" s="35"/>
      <c r="C27" s="15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4"/>
      <c r="O27" s="38"/>
    </row>
    <row r="28" spans="1:18" ht="19.5" thickTop="1" thickBot="1" x14ac:dyDescent="0.3">
      <c r="A28" s="346" t="s">
        <v>34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8"/>
      <c r="N28" s="154"/>
      <c r="O28" s="132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49" t="s">
        <v>35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N30" s="43"/>
      <c r="O30" s="38"/>
    </row>
    <row r="31" spans="1:18" ht="104.25" customHeight="1" thickBot="1" x14ac:dyDescent="0.3">
      <c r="A31" s="298" t="s">
        <v>36</v>
      </c>
      <c r="B31" s="300"/>
      <c r="C31" s="26"/>
      <c r="D31" s="343" t="s">
        <v>498</v>
      </c>
      <c r="E31" s="344"/>
      <c r="F31" s="344"/>
      <c r="G31" s="344"/>
      <c r="H31" s="344"/>
      <c r="I31" s="344"/>
      <c r="J31" s="344"/>
      <c r="K31" s="344"/>
      <c r="L31" s="344"/>
      <c r="M31" s="345"/>
      <c r="N31" s="27"/>
      <c r="O31" s="28">
        <v>1.8</v>
      </c>
      <c r="R31" s="41"/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46" t="s">
        <v>37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154"/>
      <c r="O33" s="132">
        <f>IF(O31&lt;=5,O31,"EXCEDE LOS 5 PUNTOS PERMITIDOS")</f>
        <v>1.8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49" t="s">
        <v>38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1"/>
      <c r="N35" s="7"/>
      <c r="O35" s="38"/>
    </row>
    <row r="36" spans="1:15" ht="222" customHeight="1" thickBot="1" x14ac:dyDescent="0.3">
      <c r="A36" s="352" t="s">
        <v>39</v>
      </c>
      <c r="B36" s="353"/>
      <c r="C36" s="26"/>
      <c r="D36" s="343" t="s">
        <v>497</v>
      </c>
      <c r="E36" s="344"/>
      <c r="F36" s="344"/>
      <c r="G36" s="344"/>
      <c r="H36" s="344"/>
      <c r="I36" s="344"/>
      <c r="J36" s="344"/>
      <c r="K36" s="344"/>
      <c r="L36" s="344"/>
      <c r="M36" s="345"/>
      <c r="N36" s="27"/>
      <c r="O36" s="28">
        <f>0.97+1.05+1</f>
        <v>3.02</v>
      </c>
    </row>
    <row r="37" spans="1:15" ht="16.5" thickBot="1" x14ac:dyDescent="0.3">
      <c r="A37" s="34"/>
      <c r="B37" s="35"/>
      <c r="C37" s="15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4"/>
      <c r="O37" s="38"/>
    </row>
    <row r="38" spans="1:15" ht="19.5" thickTop="1" thickBot="1" x14ac:dyDescent="0.3">
      <c r="A38" s="346" t="s">
        <v>40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  <c r="N38" s="154"/>
      <c r="O38" s="132">
        <f>IF(O36&lt;=10,O36,"EXCEDE LOS 10 PUNTOS PERMITIDOS")</f>
        <v>3.02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0" t="s">
        <v>23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2"/>
      <c r="N41" s="46"/>
      <c r="O41" s="47">
        <f>IF((O23+O28+O33+O38)&lt;=30,(O23+O28+O33+O38),"ERROR EXCEDE LOS 30 PUNTOS")</f>
        <v>16.82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5.25" customHeight="1" thickBot="1" x14ac:dyDescent="0.3">
      <c r="A58" s="321" t="s">
        <v>43</v>
      </c>
      <c r="B58" s="322"/>
      <c r="C58" s="322"/>
      <c r="D58" s="322"/>
      <c r="E58" s="322"/>
      <c r="F58" s="324"/>
      <c r="G58" s="324"/>
      <c r="H58" s="325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6" t="s">
        <v>49</v>
      </c>
      <c r="C59" s="326"/>
      <c r="D59" s="326"/>
      <c r="E59" s="326"/>
      <c r="F59" s="293"/>
      <c r="G59" s="293"/>
      <c r="H59" s="293"/>
      <c r="I59" s="57" t="s">
        <v>50</v>
      </c>
      <c r="J59" s="58">
        <v>2</v>
      </c>
      <c r="K59" s="58">
        <v>1.5</v>
      </c>
      <c r="L59" s="59">
        <v>1</v>
      </c>
      <c r="M59" s="43"/>
      <c r="N59" s="43"/>
      <c r="O59" s="60">
        <f t="shared" ref="O59:O65" si="0">J59+K59+L59</f>
        <v>4.5</v>
      </c>
    </row>
    <row r="60" spans="1:15" ht="16.5" thickTop="1" thickBot="1" x14ac:dyDescent="0.3">
      <c r="A60" s="61">
        <v>2</v>
      </c>
      <c r="B60" s="294" t="s">
        <v>51</v>
      </c>
      <c r="C60" s="327"/>
      <c r="D60" s="327"/>
      <c r="E60" s="327"/>
      <c r="F60" s="295"/>
      <c r="G60" s="295"/>
      <c r="H60" s="295"/>
      <c r="I60" s="62" t="s">
        <v>50</v>
      </c>
      <c r="J60" s="63">
        <v>1</v>
      </c>
      <c r="K60" s="63">
        <v>1</v>
      </c>
      <c r="L60" s="64">
        <v>1</v>
      </c>
      <c r="M60" s="43"/>
      <c r="N60" s="43"/>
      <c r="O60" s="60">
        <f t="shared" si="0"/>
        <v>3</v>
      </c>
    </row>
    <row r="61" spans="1:15" ht="36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295"/>
      <c r="G61" s="295"/>
      <c r="H61" s="295"/>
      <c r="I61" s="62" t="s">
        <v>53</v>
      </c>
      <c r="J61" s="63">
        <v>5</v>
      </c>
      <c r="K61" s="63">
        <v>4</v>
      </c>
      <c r="L61" s="64">
        <v>3</v>
      </c>
      <c r="M61" s="43"/>
      <c r="N61" s="43"/>
      <c r="O61" s="60">
        <f t="shared" si="0"/>
        <v>12</v>
      </c>
    </row>
    <row r="62" spans="1:15" ht="36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295"/>
      <c r="G62" s="295"/>
      <c r="H62" s="295"/>
      <c r="I62" s="62" t="s">
        <v>53</v>
      </c>
      <c r="J62" s="63">
        <v>6</v>
      </c>
      <c r="K62" s="63">
        <v>6</v>
      </c>
      <c r="L62" s="64">
        <v>2</v>
      </c>
      <c r="M62" s="43"/>
      <c r="N62" s="43"/>
      <c r="O62" s="60">
        <f t="shared" si="0"/>
        <v>14</v>
      </c>
    </row>
    <row r="63" spans="1:15" ht="36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295"/>
      <c r="G63" s="295"/>
      <c r="H63" s="295"/>
      <c r="I63" s="62" t="s">
        <v>53</v>
      </c>
      <c r="J63" s="63">
        <v>5</v>
      </c>
      <c r="K63" s="63">
        <v>4</v>
      </c>
      <c r="L63" s="64">
        <v>3</v>
      </c>
      <c r="M63" s="43"/>
      <c r="N63" s="43"/>
      <c r="O63" s="60">
        <f t="shared" si="0"/>
        <v>12</v>
      </c>
    </row>
    <row r="64" spans="1:15" ht="36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295"/>
      <c r="G64" s="295"/>
      <c r="H64" s="295"/>
      <c r="I64" s="62" t="s">
        <v>57</v>
      </c>
      <c r="J64" s="63">
        <v>3</v>
      </c>
      <c r="K64" s="63">
        <v>4</v>
      </c>
      <c r="L64" s="64">
        <v>3</v>
      </c>
      <c r="M64" s="43"/>
      <c r="N64" s="43"/>
      <c r="O64" s="60">
        <f t="shared" si="0"/>
        <v>10</v>
      </c>
    </row>
    <row r="65" spans="1:15" ht="36" customHeight="1" thickTop="1" thickBot="1" x14ac:dyDescent="0.3">
      <c r="A65" s="65">
        <v>7</v>
      </c>
      <c r="B65" s="328" t="s">
        <v>58</v>
      </c>
      <c r="C65" s="328"/>
      <c r="D65" s="328"/>
      <c r="E65" s="328"/>
      <c r="F65" s="297"/>
      <c r="G65" s="297"/>
      <c r="H65" s="297"/>
      <c r="I65" s="66" t="s">
        <v>57</v>
      </c>
      <c r="J65" s="67">
        <v>2</v>
      </c>
      <c r="K65" s="67">
        <v>3.5</v>
      </c>
      <c r="L65" s="68">
        <v>2</v>
      </c>
      <c r="M65" s="43"/>
      <c r="N65" s="43"/>
      <c r="O65" s="60">
        <f t="shared" si="0"/>
        <v>7.5</v>
      </c>
    </row>
    <row r="66" spans="1:15" ht="16.5" thickBot="1" x14ac:dyDescent="0.3">
      <c r="A66" s="329" t="s">
        <v>59</v>
      </c>
      <c r="B66" s="330"/>
      <c r="C66" s="330"/>
      <c r="D66" s="330"/>
      <c r="E66" s="330"/>
      <c r="F66" s="330"/>
      <c r="G66" s="330"/>
      <c r="H66" s="330"/>
      <c r="I66" s="331"/>
      <c r="J66" s="69">
        <f>SUM(J59:J65)</f>
        <v>24</v>
      </c>
      <c r="K66" s="70">
        <f>SUM(K59:K65)</f>
        <v>24</v>
      </c>
      <c r="L66" s="71">
        <f>SUM(L59:L65)</f>
        <v>15</v>
      </c>
      <c r="M66" s="72"/>
      <c r="N66" s="43"/>
      <c r="O66" s="73">
        <f>SUM(O59:O65)</f>
        <v>63</v>
      </c>
    </row>
    <row r="67" spans="1:15" ht="19.5" thickTop="1" thickBot="1" x14ac:dyDescent="0.3">
      <c r="A67" s="332" t="s">
        <v>60</v>
      </c>
      <c r="B67" s="333"/>
      <c r="C67" s="333"/>
      <c r="D67" s="333"/>
      <c r="E67" s="333"/>
      <c r="F67" s="333"/>
      <c r="G67" s="333"/>
      <c r="H67" s="333"/>
      <c r="I67" s="333"/>
      <c r="J67" s="334"/>
      <c r="K67" s="334"/>
      <c r="L67" s="335"/>
      <c r="M67" s="7"/>
      <c r="N67" s="74"/>
      <c r="O67" s="75">
        <f>O66/3</f>
        <v>21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5.25" customHeight="1" thickBot="1" x14ac:dyDescent="0.3">
      <c r="A69" s="321" t="s">
        <v>61</v>
      </c>
      <c r="B69" s="322"/>
      <c r="C69" s="322"/>
      <c r="D69" s="322"/>
      <c r="E69" s="322"/>
      <c r="F69" s="322"/>
      <c r="G69" s="322"/>
      <c r="H69" s="323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7.25" thickTop="1" thickBot="1" x14ac:dyDescent="0.3">
      <c r="A70" s="56">
        <v>1</v>
      </c>
      <c r="B70" s="292" t="s">
        <v>62</v>
      </c>
      <c r="C70" s="292"/>
      <c r="D70" s="292"/>
      <c r="E70" s="292"/>
      <c r="F70" s="293"/>
      <c r="G70" s="293"/>
      <c r="H70" s="293"/>
      <c r="I70" s="77" t="s">
        <v>63</v>
      </c>
      <c r="J70" s="78">
        <v>5</v>
      </c>
      <c r="K70" s="78">
        <v>4.5</v>
      </c>
      <c r="L70" s="79">
        <v>4</v>
      </c>
      <c r="M70" s="80"/>
      <c r="N70" s="43"/>
      <c r="O70" s="60">
        <f>J70+K70+L70</f>
        <v>13.5</v>
      </c>
    </row>
    <row r="71" spans="1:15" ht="33.75" customHeight="1" thickTop="1" thickBot="1" x14ac:dyDescent="0.3">
      <c r="A71" s="61">
        <v>2</v>
      </c>
      <c r="B71" s="294" t="s">
        <v>64</v>
      </c>
      <c r="C71" s="294"/>
      <c r="D71" s="294"/>
      <c r="E71" s="294"/>
      <c r="F71" s="295"/>
      <c r="G71" s="295"/>
      <c r="H71" s="295"/>
      <c r="I71" s="81" t="s">
        <v>63</v>
      </c>
      <c r="J71" s="82">
        <v>4</v>
      </c>
      <c r="K71" s="82">
        <v>4</v>
      </c>
      <c r="L71" s="83">
        <v>5</v>
      </c>
      <c r="M71" s="80"/>
      <c r="N71" s="43"/>
      <c r="O71" s="60">
        <f>J71+K71+L71</f>
        <v>13</v>
      </c>
    </row>
    <row r="72" spans="1:15" ht="17.25" thickTop="1" thickBot="1" x14ac:dyDescent="0.3">
      <c r="A72" s="65">
        <v>3</v>
      </c>
      <c r="B72" s="296" t="s">
        <v>65</v>
      </c>
      <c r="C72" s="296"/>
      <c r="D72" s="296"/>
      <c r="E72" s="296"/>
      <c r="F72" s="297"/>
      <c r="G72" s="297"/>
      <c r="H72" s="297"/>
      <c r="I72" s="84" t="s">
        <v>63</v>
      </c>
      <c r="J72" s="85">
        <v>3</v>
      </c>
      <c r="K72" s="85">
        <v>3</v>
      </c>
      <c r="L72" s="86">
        <v>4</v>
      </c>
      <c r="M72" s="80"/>
      <c r="N72" s="43"/>
      <c r="O72" s="60">
        <f>J72+K72+L72</f>
        <v>10</v>
      </c>
    </row>
    <row r="73" spans="1:15" ht="16.5" thickTop="1" thickBot="1" x14ac:dyDescent="0.3">
      <c r="A73" s="42"/>
      <c r="B73" s="298" t="s">
        <v>66</v>
      </c>
      <c r="C73" s="299"/>
      <c r="D73" s="299"/>
      <c r="E73" s="299"/>
      <c r="F73" s="299"/>
      <c r="G73" s="299"/>
      <c r="H73" s="299"/>
      <c r="I73" s="300"/>
      <c r="J73" s="87">
        <f>SUM(J70:J72)</f>
        <v>12</v>
      </c>
      <c r="K73" s="87">
        <f>SUM(K70:K72)</f>
        <v>11.5</v>
      </c>
      <c r="L73" s="88">
        <f>SUM(L70:L72)</f>
        <v>13</v>
      </c>
      <c r="M73" s="80"/>
      <c r="N73" s="43"/>
      <c r="O73" s="89">
        <f>SUM(O70:O72)</f>
        <v>36.5</v>
      </c>
    </row>
    <row r="74" spans="1:15" ht="19.5" thickTop="1" thickBot="1" x14ac:dyDescent="0.3">
      <c r="A74" s="301" t="s">
        <v>67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3"/>
      <c r="M74" s="80"/>
      <c r="N74" s="43"/>
      <c r="O74" s="75">
        <f>O73/3</f>
        <v>12.166666666666666</v>
      </c>
    </row>
    <row r="75" spans="1:15" ht="19.5" thickTop="1" thickBot="1" x14ac:dyDescent="0.3">
      <c r="A75" s="304"/>
      <c r="B75" s="305"/>
      <c r="C75" s="305"/>
      <c r="D75" s="305"/>
      <c r="E75" s="305"/>
      <c r="F75" s="305"/>
      <c r="G75" s="305"/>
      <c r="H75" s="305"/>
      <c r="I75" s="305"/>
      <c r="J75" s="305"/>
      <c r="K75" s="306"/>
      <c r="L75" s="306"/>
      <c r="M75" s="80"/>
      <c r="N75" s="43"/>
      <c r="O75" s="159"/>
    </row>
    <row r="76" spans="1:15" ht="30.75" customHeight="1" thickBot="1" x14ac:dyDescent="0.3">
      <c r="A76" s="307" t="s">
        <v>68</v>
      </c>
      <c r="B76" s="308"/>
      <c r="C76" s="308"/>
      <c r="D76" s="308"/>
      <c r="E76" s="308"/>
      <c r="F76" s="308"/>
      <c r="G76" s="308"/>
      <c r="H76" s="309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10" t="s">
        <v>69</v>
      </c>
      <c r="C77" s="310"/>
      <c r="D77" s="310"/>
      <c r="E77" s="310"/>
      <c r="F77" s="311"/>
      <c r="G77" s="312"/>
      <c r="H77" s="313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42.75" customHeight="1" thickBot="1" x14ac:dyDescent="0.3">
      <c r="A78" s="61">
        <v>2</v>
      </c>
      <c r="B78" s="294" t="s">
        <v>70</v>
      </c>
      <c r="C78" s="294"/>
      <c r="D78" s="294"/>
      <c r="E78" s="294"/>
      <c r="F78" s="295"/>
      <c r="G78" s="314"/>
      <c r="H78" s="315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42.75" customHeight="1" thickBot="1" x14ac:dyDescent="0.3">
      <c r="A79" s="65">
        <v>3</v>
      </c>
      <c r="B79" s="296" t="s">
        <v>71</v>
      </c>
      <c r="C79" s="296"/>
      <c r="D79" s="296"/>
      <c r="E79" s="296"/>
      <c r="F79" s="297"/>
      <c r="G79" s="316"/>
      <c r="H79" s="317"/>
      <c r="I79" s="98" t="s">
        <v>63</v>
      </c>
      <c r="J79" s="99">
        <v>3</v>
      </c>
      <c r="K79" s="80"/>
      <c r="L79" s="80"/>
      <c r="M79" s="80"/>
      <c r="N79" s="43"/>
      <c r="O79" s="95">
        <f>J79</f>
        <v>3</v>
      </c>
    </row>
    <row r="80" spans="1:15" ht="16.5" thickBot="1" x14ac:dyDescent="0.3">
      <c r="A80" s="318" t="s">
        <v>72</v>
      </c>
      <c r="B80" s="319"/>
      <c r="C80" s="319"/>
      <c r="D80" s="319"/>
      <c r="E80" s="319"/>
      <c r="F80" s="319"/>
      <c r="G80" s="319"/>
      <c r="H80" s="319"/>
      <c r="I80" s="320"/>
      <c r="J80" s="25">
        <f>SUM(J77:J79)</f>
        <v>10</v>
      </c>
      <c r="K80" s="72"/>
      <c r="L80" s="72"/>
      <c r="M80" s="72"/>
      <c r="N80" s="43"/>
      <c r="O80" s="38"/>
    </row>
    <row r="81" spans="1:15" ht="19.5" thickTop="1" thickBot="1" x14ac:dyDescent="0.3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10</v>
      </c>
    </row>
    <row r="82" spans="1:15" x14ac:dyDescent="0.25">
      <c r="A82" s="44"/>
      <c r="B82" s="7"/>
      <c r="C82" s="7"/>
      <c r="D82" s="7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66" t="s">
        <v>75</v>
      </c>
      <c r="B86" s="267"/>
      <c r="C86" s="267"/>
      <c r="D86" s="267"/>
      <c r="E86" s="267"/>
      <c r="F86" s="268"/>
      <c r="G86" s="268"/>
      <c r="H86" s="269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0" t="s">
        <v>76</v>
      </c>
      <c r="C87" s="271"/>
      <c r="D87" s="271"/>
      <c r="E87" s="271"/>
      <c r="F87" s="272"/>
      <c r="G87" s="272"/>
      <c r="H87" s="273"/>
      <c r="I87" s="101" t="s">
        <v>77</v>
      </c>
      <c r="J87" s="102"/>
      <c r="K87" s="49"/>
      <c r="L87" s="49"/>
      <c r="M87" s="49"/>
      <c r="N87" s="43"/>
      <c r="O87" s="103">
        <v>2.8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74" t="s">
        <v>78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6"/>
      <c r="L89" s="102"/>
      <c r="M89" s="7"/>
      <c r="N89" s="107"/>
      <c r="O89" s="108">
        <f>O87</f>
        <v>2.8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77" t="s">
        <v>79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0" t="s">
        <v>23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2"/>
      <c r="L93" s="109"/>
      <c r="M93" s="109"/>
      <c r="N93" s="110"/>
      <c r="O93" s="111">
        <f>O41</f>
        <v>16.82</v>
      </c>
    </row>
    <row r="94" spans="1:15" ht="18" x14ac:dyDescent="0.25">
      <c r="A94" s="283" t="s">
        <v>80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5"/>
      <c r="L94" s="109"/>
      <c r="M94" s="109"/>
      <c r="N94" s="110"/>
      <c r="O94" s="112">
        <f>O67</f>
        <v>21</v>
      </c>
    </row>
    <row r="95" spans="1:15" ht="18" x14ac:dyDescent="0.25">
      <c r="A95" s="283" t="s">
        <v>81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5"/>
      <c r="L95" s="109"/>
      <c r="M95" s="109"/>
      <c r="N95" s="110"/>
      <c r="O95" s="113">
        <f>O74</f>
        <v>12.166666666666666</v>
      </c>
    </row>
    <row r="96" spans="1:15" ht="18" x14ac:dyDescent="0.25">
      <c r="A96" s="283" t="s">
        <v>82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5"/>
      <c r="L96" s="109"/>
      <c r="M96" s="109"/>
      <c r="N96" s="110"/>
      <c r="O96" s="114">
        <f>O81</f>
        <v>10</v>
      </c>
    </row>
    <row r="97" spans="1:15" ht="18.75" thickBot="1" x14ac:dyDescent="0.3">
      <c r="A97" s="286" t="s">
        <v>83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8"/>
      <c r="L97" s="109"/>
      <c r="M97" s="109"/>
      <c r="N97" s="110"/>
      <c r="O97" s="114">
        <f>O87</f>
        <v>2.8</v>
      </c>
    </row>
    <row r="98" spans="1:15" ht="24.75" thickTop="1" thickBot="1" x14ac:dyDescent="0.3">
      <c r="A98" s="258" t="s">
        <v>84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60"/>
      <c r="L98" s="115"/>
      <c r="M98" s="116"/>
      <c r="N98" s="117"/>
      <c r="O98" s="118">
        <f>SUM(O93:O97)</f>
        <v>62.786666666666662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vzrr5fqx2EM1QhJtK6qp0OA+a7j4h4TSrWaM7GQzoRc0IYnZjpmMTycvbLKqTOxwSO7dq4ZDDxHAvH6fkLo2xQ==" saltValue="HzECCUwWo32EtwjRr6yLP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83"/>
      <c r="B1" s="384"/>
      <c r="C1" s="384"/>
      <c r="D1" s="384"/>
      <c r="E1" s="385"/>
      <c r="F1" s="392" t="s">
        <v>9</v>
      </c>
      <c r="G1" s="392"/>
      <c r="H1" s="392"/>
      <c r="I1" s="392"/>
      <c r="J1" s="392"/>
      <c r="K1" s="392"/>
      <c r="L1" s="392"/>
      <c r="M1" s="392"/>
      <c r="N1" s="392"/>
      <c r="O1" s="393"/>
    </row>
    <row r="2" spans="1:17" ht="45" customHeight="1" thickBot="1" x14ac:dyDescent="0.3">
      <c r="A2" s="386"/>
      <c r="B2" s="387"/>
      <c r="C2" s="387"/>
      <c r="D2" s="387"/>
      <c r="E2" s="388"/>
      <c r="F2" s="392" t="s">
        <v>10</v>
      </c>
      <c r="G2" s="392"/>
      <c r="H2" s="392"/>
      <c r="I2" s="392"/>
      <c r="J2" s="392"/>
      <c r="K2" s="392"/>
      <c r="L2" s="392"/>
      <c r="M2" s="392"/>
      <c r="N2" s="392"/>
      <c r="O2" s="393"/>
      <c r="Q2" s="133" t="str">
        <f ca="1">MID(CELL("nombrearchivo",'ADRIANA FORERO'!E10),FIND("]", CELL("nombrearchivo",'ADRIANA FORERO'!E10),1)+1,LEN(CELL("nombrearchivo",'ADRIANA FORERO'!E10))-FIND("]",CELL("nombrearchivo",'ADRIANA FORERO'!E10),1))</f>
        <v>ADRIANA FORERO</v>
      </c>
    </row>
    <row r="3" spans="1:17" ht="19.5" customHeight="1" thickBot="1" x14ac:dyDescent="0.3">
      <c r="A3" s="389"/>
      <c r="B3" s="390"/>
      <c r="C3" s="390"/>
      <c r="D3" s="390"/>
      <c r="E3" s="391"/>
      <c r="F3" s="392" t="s">
        <v>95</v>
      </c>
      <c r="G3" s="392"/>
      <c r="H3" s="392"/>
      <c r="I3" s="392"/>
      <c r="J3" s="392"/>
      <c r="K3" s="392"/>
      <c r="L3" s="392"/>
      <c r="M3" s="392"/>
      <c r="N3" s="392"/>
      <c r="O3" s="393"/>
      <c r="Q3" s="133"/>
    </row>
    <row r="4" spans="1:17" ht="15.75" x14ac:dyDescent="0.25">
      <c r="A4" s="394" t="s">
        <v>11</v>
      </c>
      <c r="B4" s="395"/>
      <c r="C4" s="395"/>
      <c r="D4" s="395"/>
      <c r="E4" s="396" t="str">
        <f>'C-P-07-2'!AC$2</f>
        <v>PLANTA</v>
      </c>
      <c r="F4" s="396"/>
      <c r="G4" s="396"/>
      <c r="H4" s="134"/>
      <c r="I4" s="134"/>
      <c r="J4" s="134"/>
      <c r="K4" s="134"/>
      <c r="L4" s="134"/>
      <c r="M4" s="134"/>
      <c r="N4" s="134"/>
      <c r="O4" s="135"/>
    </row>
    <row r="5" spans="1:17" ht="15.75" x14ac:dyDescent="0.25">
      <c r="A5" s="363" t="s">
        <v>12</v>
      </c>
      <c r="B5" s="364"/>
      <c r="C5" s="364"/>
      <c r="D5" s="364"/>
      <c r="E5" s="365" t="str">
        <f>'C-P-07-2'!A$2</f>
        <v>C-P-07-2</v>
      </c>
      <c r="F5" s="365"/>
      <c r="G5" s="36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63" t="s">
        <v>13</v>
      </c>
      <c r="B6" s="364"/>
      <c r="C6" s="364"/>
      <c r="D6" s="364"/>
      <c r="E6" s="7" t="str">
        <f>'C-P-07-2'!A$1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66" t="s">
        <v>15</v>
      </c>
      <c r="B9" s="367"/>
      <c r="C9" s="370" t="s">
        <v>16</v>
      </c>
      <c r="D9" s="156"/>
      <c r="E9" s="372" t="s">
        <v>17</v>
      </c>
      <c r="F9" s="373"/>
      <c r="G9" s="372" t="s">
        <v>18</v>
      </c>
      <c r="H9" s="373"/>
      <c r="I9" s="375" t="s">
        <v>19</v>
      </c>
      <c r="J9" s="375" t="s">
        <v>20</v>
      </c>
      <c r="K9" s="375" t="s">
        <v>21</v>
      </c>
      <c r="L9" s="377" t="s">
        <v>22</v>
      </c>
      <c r="M9" s="379"/>
      <c r="N9" s="379"/>
      <c r="O9" s="381" t="s">
        <v>23</v>
      </c>
    </row>
    <row r="10" spans="1:17" ht="31.5" customHeight="1" thickBot="1" x14ac:dyDescent="0.3">
      <c r="A10" s="368"/>
      <c r="B10" s="369"/>
      <c r="C10" s="371"/>
      <c r="D10" s="160"/>
      <c r="E10" s="371"/>
      <c r="F10" s="374"/>
      <c r="G10" s="371"/>
      <c r="H10" s="374"/>
      <c r="I10" s="376"/>
      <c r="J10" s="376"/>
      <c r="K10" s="376"/>
      <c r="L10" s="378"/>
      <c r="M10" s="380"/>
      <c r="N10" s="380"/>
      <c r="O10" s="382"/>
    </row>
    <row r="11" spans="1:17" ht="44.25" customHeight="1" thickBot="1" x14ac:dyDescent="0.3">
      <c r="A11" s="336" t="s">
        <v>455</v>
      </c>
      <c r="B11" s="337"/>
      <c r="C11" s="161">
        <f>O15</f>
        <v>4</v>
      </c>
      <c r="D11" s="162"/>
      <c r="E11" s="338">
        <f>O17</f>
        <v>0</v>
      </c>
      <c r="F11" s="339"/>
      <c r="G11" s="338">
        <f>O19</f>
        <v>3</v>
      </c>
      <c r="H11" s="339"/>
      <c r="I11" s="19">
        <f>O21</f>
        <v>0</v>
      </c>
      <c r="J11" s="19">
        <f>O28</f>
        <v>3.44</v>
      </c>
      <c r="K11" s="19">
        <f>O33</f>
        <v>0.37</v>
      </c>
      <c r="L11" s="20">
        <f>O38</f>
        <v>10</v>
      </c>
      <c r="M11" s="21"/>
      <c r="N11" s="21"/>
      <c r="O11" s="22">
        <f>IF( SUM(C11:L11)&lt;=30,SUM(C11:L11),"EXCEDE LOS 30 PUNTOS")</f>
        <v>20.81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4" t="s">
        <v>24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6"/>
      <c r="O13" s="25" t="s">
        <v>25</v>
      </c>
    </row>
    <row r="14" spans="1:17" ht="24" thickBot="1" x14ac:dyDescent="0.3">
      <c r="A14" s="349" t="s">
        <v>26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1"/>
      <c r="N14" s="7"/>
      <c r="O14" s="24"/>
    </row>
    <row r="15" spans="1:17" ht="31.5" customHeight="1" thickBot="1" x14ac:dyDescent="0.3">
      <c r="A15" s="298" t="s">
        <v>27</v>
      </c>
      <c r="B15" s="300"/>
      <c r="C15" s="26"/>
      <c r="D15" s="343" t="s">
        <v>325</v>
      </c>
      <c r="E15" s="344"/>
      <c r="F15" s="344"/>
      <c r="G15" s="344"/>
      <c r="H15" s="344"/>
      <c r="I15" s="344"/>
      <c r="J15" s="344"/>
      <c r="K15" s="344"/>
      <c r="L15" s="344"/>
      <c r="M15" s="34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52" t="s">
        <v>28</v>
      </c>
      <c r="B17" s="353"/>
      <c r="C17" s="7"/>
      <c r="D17" s="32"/>
      <c r="E17" s="357"/>
      <c r="F17" s="358"/>
      <c r="G17" s="358"/>
      <c r="H17" s="358"/>
      <c r="I17" s="358"/>
      <c r="J17" s="358"/>
      <c r="K17" s="358"/>
      <c r="L17" s="358"/>
      <c r="M17" s="359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52" t="s">
        <v>29</v>
      </c>
      <c r="B19" s="353"/>
      <c r="C19" s="26"/>
      <c r="D19" s="155"/>
      <c r="E19" s="358" t="s">
        <v>154</v>
      </c>
      <c r="F19" s="358"/>
      <c r="G19" s="358"/>
      <c r="H19" s="358"/>
      <c r="I19" s="358"/>
      <c r="J19" s="358"/>
      <c r="K19" s="358"/>
      <c r="L19" s="358"/>
      <c r="M19" s="35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52" t="s">
        <v>30</v>
      </c>
      <c r="B21" s="353"/>
      <c r="C21" s="26"/>
      <c r="D21" s="360"/>
      <c r="E21" s="361"/>
      <c r="F21" s="361"/>
      <c r="G21" s="361"/>
      <c r="H21" s="361"/>
      <c r="I21" s="361"/>
      <c r="J21" s="361"/>
      <c r="K21" s="361"/>
      <c r="L21" s="361"/>
      <c r="M21" s="362"/>
      <c r="N21" s="27"/>
      <c r="O21" s="28"/>
    </row>
    <row r="22" spans="1:18" ht="16.5" thickBot="1" x14ac:dyDescent="0.3">
      <c r="A22" s="34"/>
      <c r="B22" s="35"/>
      <c r="C22" s="15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4"/>
      <c r="O22" s="38"/>
    </row>
    <row r="23" spans="1:18" ht="19.5" thickTop="1" thickBot="1" x14ac:dyDescent="0.3">
      <c r="A23" s="346" t="s">
        <v>31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  <c r="N23" s="7"/>
      <c r="O23" s="132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49" t="s">
        <v>32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1"/>
      <c r="N25" s="7"/>
      <c r="O25" s="38"/>
    </row>
    <row r="26" spans="1:18" ht="105" customHeight="1" thickBot="1" x14ac:dyDescent="0.3">
      <c r="A26" s="298" t="s">
        <v>33</v>
      </c>
      <c r="B26" s="300"/>
      <c r="C26" s="26"/>
      <c r="D26" s="397" t="s">
        <v>488</v>
      </c>
      <c r="E26" s="398"/>
      <c r="F26" s="398"/>
      <c r="G26" s="398"/>
      <c r="H26" s="398"/>
      <c r="I26" s="398"/>
      <c r="J26" s="398"/>
      <c r="K26" s="398"/>
      <c r="L26" s="398"/>
      <c r="M26" s="399"/>
      <c r="N26" s="27"/>
      <c r="O26" s="28">
        <f>2.52+0.65+0.06+0.21</f>
        <v>3.44</v>
      </c>
      <c r="Q26" s="41"/>
      <c r="R26" s="41"/>
    </row>
    <row r="27" spans="1:18" ht="16.5" thickBot="1" x14ac:dyDescent="0.3">
      <c r="A27" s="34"/>
      <c r="B27" s="35"/>
      <c r="C27" s="15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4"/>
      <c r="O27" s="38" t="s">
        <v>478</v>
      </c>
    </row>
    <row r="28" spans="1:18" ht="19.5" thickTop="1" thickBot="1" x14ac:dyDescent="0.3">
      <c r="A28" s="346" t="s">
        <v>34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8"/>
      <c r="N28" s="154"/>
      <c r="O28" s="132">
        <f>IF(O26&lt;=5,O26,"EXCEDE LOS 5 PUNTOS PERMITIDOS")</f>
        <v>3.44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49" t="s">
        <v>35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N30" s="43"/>
      <c r="O30" s="38"/>
    </row>
    <row r="31" spans="1:18" ht="104.25" customHeight="1" thickBot="1" x14ac:dyDescent="0.3">
      <c r="A31" s="298" t="s">
        <v>36</v>
      </c>
      <c r="B31" s="300"/>
      <c r="C31" s="26"/>
      <c r="D31" s="343" t="s">
        <v>489</v>
      </c>
      <c r="E31" s="344"/>
      <c r="F31" s="344"/>
      <c r="G31" s="344"/>
      <c r="H31" s="344"/>
      <c r="I31" s="344"/>
      <c r="J31" s="344"/>
      <c r="K31" s="344"/>
      <c r="L31" s="344"/>
      <c r="M31" s="345"/>
      <c r="N31" s="27"/>
      <c r="O31" s="28">
        <v>0.37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46" t="s">
        <v>37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154"/>
      <c r="O33" s="132">
        <f>IF(O31&lt;=5,O31,"EXCEDE LOS 5 PUNTOS PERMITIDOS")</f>
        <v>0.37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49" t="s">
        <v>38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1"/>
      <c r="N35" s="7"/>
      <c r="O35" s="38"/>
    </row>
    <row r="36" spans="1:15" ht="127.5" customHeight="1" thickBot="1" x14ac:dyDescent="0.3">
      <c r="A36" s="352" t="s">
        <v>39</v>
      </c>
      <c r="B36" s="353"/>
      <c r="C36" s="26"/>
      <c r="D36" s="343" t="s">
        <v>490</v>
      </c>
      <c r="E36" s="344"/>
      <c r="F36" s="344"/>
      <c r="G36" s="344"/>
      <c r="H36" s="344"/>
      <c r="I36" s="344"/>
      <c r="J36" s="344"/>
      <c r="K36" s="344"/>
      <c r="L36" s="344"/>
      <c r="M36" s="345"/>
      <c r="N36" s="27"/>
      <c r="O36" s="28">
        <v>10</v>
      </c>
    </row>
    <row r="37" spans="1:15" ht="16.5" thickBot="1" x14ac:dyDescent="0.3">
      <c r="A37" s="34"/>
      <c r="B37" s="35"/>
      <c r="C37" s="15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4"/>
      <c r="O37" s="38"/>
    </row>
    <row r="38" spans="1:15" ht="19.5" thickTop="1" thickBot="1" x14ac:dyDescent="0.3">
      <c r="A38" s="346" t="s">
        <v>40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  <c r="N38" s="154"/>
      <c r="O38" s="132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40" t="s">
        <v>23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2"/>
      <c r="N41" s="46"/>
      <c r="O41" s="47">
        <f>IF((O23+O28+O33+O38)&lt;=30,(O23+O28+O33+O38),"ERROR EXCEDE LOS 30 PUNTOS")</f>
        <v>20.81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21" t="s">
        <v>43</v>
      </c>
      <c r="B58" s="322"/>
      <c r="C58" s="322"/>
      <c r="D58" s="322"/>
      <c r="E58" s="322"/>
      <c r="F58" s="324"/>
      <c r="G58" s="324"/>
      <c r="H58" s="325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6" t="s">
        <v>49</v>
      </c>
      <c r="C59" s="326"/>
      <c r="D59" s="326"/>
      <c r="E59" s="326"/>
      <c r="F59" s="293"/>
      <c r="G59" s="293"/>
      <c r="H59" s="293"/>
      <c r="I59" s="57" t="s">
        <v>50</v>
      </c>
      <c r="J59" s="58">
        <v>0.5</v>
      </c>
      <c r="K59" s="58">
        <v>1.6</v>
      </c>
      <c r="L59" s="59">
        <v>2</v>
      </c>
      <c r="M59" s="43"/>
      <c r="N59" s="43"/>
      <c r="O59" s="60">
        <f>J59+K59+L59</f>
        <v>4.0999999999999996</v>
      </c>
    </row>
    <row r="60" spans="1:15" ht="16.5" thickTop="1" thickBot="1" x14ac:dyDescent="0.3">
      <c r="A60" s="61">
        <v>2</v>
      </c>
      <c r="B60" s="294" t="s">
        <v>51</v>
      </c>
      <c r="C60" s="327"/>
      <c r="D60" s="327"/>
      <c r="E60" s="327"/>
      <c r="F60" s="295"/>
      <c r="G60" s="295"/>
      <c r="H60" s="295"/>
      <c r="I60" s="62" t="s">
        <v>50</v>
      </c>
      <c r="J60" s="63">
        <v>0.5</v>
      </c>
      <c r="K60" s="63">
        <v>1</v>
      </c>
      <c r="L60" s="64">
        <v>0</v>
      </c>
      <c r="M60" s="43"/>
      <c r="N60" s="43"/>
      <c r="O60" s="60">
        <f t="shared" ref="O60:O65" si="0">J60+K60+L60</f>
        <v>1.5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295"/>
      <c r="G61" s="295"/>
      <c r="H61" s="295"/>
      <c r="I61" s="62" t="s">
        <v>53</v>
      </c>
      <c r="J61" s="63">
        <v>4</v>
      </c>
      <c r="K61" s="63">
        <v>5</v>
      </c>
      <c r="L61" s="64">
        <v>7</v>
      </c>
      <c r="M61" s="43"/>
      <c r="N61" s="43"/>
      <c r="O61" s="60">
        <f t="shared" si="0"/>
        <v>16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295"/>
      <c r="G62" s="295"/>
      <c r="H62" s="295"/>
      <c r="I62" s="62" t="s">
        <v>53</v>
      </c>
      <c r="J62" s="63">
        <v>7</v>
      </c>
      <c r="K62" s="63">
        <v>4</v>
      </c>
      <c r="L62" s="64">
        <v>6</v>
      </c>
      <c r="M62" s="43"/>
      <c r="N62" s="43"/>
      <c r="O62" s="60">
        <f t="shared" si="0"/>
        <v>17</v>
      </c>
    </row>
    <row r="63" spans="1:15" ht="41.2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295"/>
      <c r="G63" s="295"/>
      <c r="H63" s="295"/>
      <c r="I63" s="62" t="s">
        <v>53</v>
      </c>
      <c r="J63" s="63">
        <v>3</v>
      </c>
      <c r="K63" s="63">
        <v>5</v>
      </c>
      <c r="L63" s="64">
        <v>7</v>
      </c>
      <c r="M63" s="43"/>
      <c r="N63" s="43"/>
      <c r="O63" s="60">
        <f t="shared" si="0"/>
        <v>15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295"/>
      <c r="G64" s="295"/>
      <c r="H64" s="295"/>
      <c r="I64" s="62" t="s">
        <v>57</v>
      </c>
      <c r="J64" s="63">
        <v>2</v>
      </c>
      <c r="K64" s="63">
        <v>3</v>
      </c>
      <c r="L64" s="64">
        <v>2.5</v>
      </c>
      <c r="M64" s="43"/>
      <c r="N64" s="43"/>
      <c r="O64" s="60">
        <f t="shared" si="0"/>
        <v>7.5</v>
      </c>
    </row>
    <row r="65" spans="1:15" ht="41.25" customHeight="1" thickTop="1" thickBot="1" x14ac:dyDescent="0.3">
      <c r="A65" s="65">
        <v>7</v>
      </c>
      <c r="B65" s="328" t="s">
        <v>58</v>
      </c>
      <c r="C65" s="328"/>
      <c r="D65" s="328"/>
      <c r="E65" s="328"/>
      <c r="F65" s="297"/>
      <c r="G65" s="297"/>
      <c r="H65" s="297"/>
      <c r="I65" s="66" t="s">
        <v>57</v>
      </c>
      <c r="J65" s="67">
        <v>3</v>
      </c>
      <c r="K65" s="67">
        <v>3.5</v>
      </c>
      <c r="L65" s="68">
        <v>2.5</v>
      </c>
      <c r="M65" s="43"/>
      <c r="N65" s="43"/>
      <c r="O65" s="60">
        <f t="shared" si="0"/>
        <v>9</v>
      </c>
    </row>
    <row r="66" spans="1:15" ht="16.5" thickBot="1" x14ac:dyDescent="0.3">
      <c r="A66" s="329" t="s">
        <v>59</v>
      </c>
      <c r="B66" s="330"/>
      <c r="C66" s="330"/>
      <c r="D66" s="330"/>
      <c r="E66" s="330"/>
      <c r="F66" s="330"/>
      <c r="G66" s="330"/>
      <c r="H66" s="330"/>
      <c r="I66" s="331"/>
      <c r="J66" s="69">
        <f>SUM(J59:J65)</f>
        <v>20</v>
      </c>
      <c r="K66" s="70">
        <f>SUM(K59:K65)</f>
        <v>23.1</v>
      </c>
      <c r="L66" s="71">
        <f>SUM(L59:L65)</f>
        <v>27</v>
      </c>
      <c r="M66" s="72"/>
      <c r="N66" s="43"/>
      <c r="O66" s="73">
        <f>SUM(O59:O65)</f>
        <v>70.099999999999994</v>
      </c>
    </row>
    <row r="67" spans="1:15" ht="19.5" thickTop="1" thickBot="1" x14ac:dyDescent="0.3">
      <c r="A67" s="332" t="s">
        <v>60</v>
      </c>
      <c r="B67" s="333"/>
      <c r="C67" s="333"/>
      <c r="D67" s="333"/>
      <c r="E67" s="333"/>
      <c r="F67" s="333"/>
      <c r="G67" s="333"/>
      <c r="H67" s="333"/>
      <c r="I67" s="333"/>
      <c r="J67" s="334"/>
      <c r="K67" s="334"/>
      <c r="L67" s="335"/>
      <c r="M67" s="7"/>
      <c r="N67" s="74"/>
      <c r="O67" s="75">
        <f>O66/3</f>
        <v>23.366666666666664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.75" customHeight="1" thickBot="1" x14ac:dyDescent="0.3">
      <c r="A69" s="321" t="s">
        <v>61</v>
      </c>
      <c r="B69" s="322"/>
      <c r="C69" s="322"/>
      <c r="D69" s="322"/>
      <c r="E69" s="322"/>
      <c r="F69" s="322"/>
      <c r="G69" s="322"/>
      <c r="H69" s="323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7.25" thickTop="1" thickBot="1" x14ac:dyDescent="0.3">
      <c r="A70" s="56">
        <v>1</v>
      </c>
      <c r="B70" s="292" t="s">
        <v>62</v>
      </c>
      <c r="C70" s="292"/>
      <c r="D70" s="292"/>
      <c r="E70" s="292"/>
      <c r="F70" s="293"/>
      <c r="G70" s="293"/>
      <c r="H70" s="293"/>
      <c r="I70" s="77" t="s">
        <v>63</v>
      </c>
      <c r="J70" s="78">
        <v>3</v>
      </c>
      <c r="K70" s="78">
        <v>3.5</v>
      </c>
      <c r="L70" s="79">
        <v>4</v>
      </c>
      <c r="M70" s="80"/>
      <c r="N70" s="43"/>
      <c r="O70" s="60">
        <f>J70+K70+L70</f>
        <v>10.5</v>
      </c>
    </row>
    <row r="71" spans="1:15" ht="35.25" customHeight="1" thickTop="1" thickBot="1" x14ac:dyDescent="0.3">
      <c r="A71" s="61">
        <v>2</v>
      </c>
      <c r="B71" s="294" t="s">
        <v>64</v>
      </c>
      <c r="C71" s="294"/>
      <c r="D71" s="294"/>
      <c r="E71" s="294"/>
      <c r="F71" s="295"/>
      <c r="G71" s="295"/>
      <c r="H71" s="295"/>
      <c r="I71" s="81" t="s">
        <v>63</v>
      </c>
      <c r="J71" s="82">
        <v>2</v>
      </c>
      <c r="K71" s="82">
        <v>4</v>
      </c>
      <c r="L71" s="83">
        <v>3</v>
      </c>
      <c r="M71" s="80"/>
      <c r="N71" s="43"/>
      <c r="O71" s="60">
        <f>J71+K71+L71</f>
        <v>9</v>
      </c>
    </row>
    <row r="72" spans="1:15" ht="17.25" thickTop="1" thickBot="1" x14ac:dyDescent="0.3">
      <c r="A72" s="65">
        <v>3</v>
      </c>
      <c r="B72" s="296" t="s">
        <v>65</v>
      </c>
      <c r="C72" s="296"/>
      <c r="D72" s="296"/>
      <c r="E72" s="296"/>
      <c r="F72" s="297"/>
      <c r="G72" s="297"/>
      <c r="H72" s="297"/>
      <c r="I72" s="84" t="s">
        <v>63</v>
      </c>
      <c r="J72" s="85">
        <v>2</v>
      </c>
      <c r="K72" s="85">
        <v>1</v>
      </c>
      <c r="L72" s="86">
        <v>1</v>
      </c>
      <c r="M72" s="80"/>
      <c r="N72" s="43"/>
      <c r="O72" s="60">
        <f>J72+K72+L72</f>
        <v>4</v>
      </c>
    </row>
    <row r="73" spans="1:15" ht="16.5" thickTop="1" thickBot="1" x14ac:dyDescent="0.3">
      <c r="A73" s="42"/>
      <c r="B73" s="298" t="s">
        <v>66</v>
      </c>
      <c r="C73" s="299"/>
      <c r="D73" s="299"/>
      <c r="E73" s="299"/>
      <c r="F73" s="299"/>
      <c r="G73" s="299"/>
      <c r="H73" s="299"/>
      <c r="I73" s="300"/>
      <c r="J73" s="87">
        <f>SUM(J70:J72)</f>
        <v>7</v>
      </c>
      <c r="K73" s="87">
        <f>SUM(K70:K72)</f>
        <v>8.5</v>
      </c>
      <c r="L73" s="88">
        <f>SUM(L70:L72)</f>
        <v>8</v>
      </c>
      <c r="M73" s="80"/>
      <c r="N73" s="43"/>
      <c r="O73" s="89">
        <f>SUM(O70:O72)</f>
        <v>23.5</v>
      </c>
    </row>
    <row r="74" spans="1:15" ht="19.5" thickTop="1" thickBot="1" x14ac:dyDescent="0.3">
      <c r="A74" s="301" t="s">
        <v>67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3"/>
      <c r="M74" s="80"/>
      <c r="N74" s="43"/>
      <c r="O74" s="75">
        <f>O73/3</f>
        <v>7.833333333333333</v>
      </c>
    </row>
    <row r="75" spans="1:15" ht="19.5" thickTop="1" thickBot="1" x14ac:dyDescent="0.3">
      <c r="A75" s="304"/>
      <c r="B75" s="305"/>
      <c r="C75" s="305"/>
      <c r="D75" s="305"/>
      <c r="E75" s="305"/>
      <c r="F75" s="305"/>
      <c r="G75" s="305"/>
      <c r="H75" s="305"/>
      <c r="I75" s="305"/>
      <c r="J75" s="305"/>
      <c r="K75" s="306"/>
      <c r="L75" s="306"/>
      <c r="M75" s="80"/>
      <c r="N75" s="43"/>
      <c r="O75" s="159"/>
    </row>
    <row r="76" spans="1:15" ht="37.5" customHeight="1" thickBot="1" x14ac:dyDescent="0.3">
      <c r="A76" s="307" t="s">
        <v>68</v>
      </c>
      <c r="B76" s="308"/>
      <c r="C76" s="308"/>
      <c r="D76" s="308"/>
      <c r="E76" s="308"/>
      <c r="F76" s="308"/>
      <c r="G76" s="308"/>
      <c r="H76" s="309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10" t="s">
        <v>69</v>
      </c>
      <c r="C77" s="310"/>
      <c r="D77" s="310"/>
      <c r="E77" s="310"/>
      <c r="F77" s="311"/>
      <c r="G77" s="312"/>
      <c r="H77" s="313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42.75" customHeight="1" thickBot="1" x14ac:dyDescent="0.3">
      <c r="A78" s="61">
        <v>2</v>
      </c>
      <c r="B78" s="294" t="s">
        <v>70</v>
      </c>
      <c r="C78" s="294"/>
      <c r="D78" s="294"/>
      <c r="E78" s="294"/>
      <c r="F78" s="295"/>
      <c r="G78" s="314"/>
      <c r="H78" s="315"/>
      <c r="I78" s="96" t="s">
        <v>63</v>
      </c>
      <c r="J78" s="97">
        <v>2</v>
      </c>
      <c r="K78" s="80"/>
      <c r="L78" s="80"/>
      <c r="M78" s="80"/>
      <c r="N78" s="43"/>
      <c r="O78" s="95">
        <f>J78</f>
        <v>2</v>
      </c>
    </row>
    <row r="79" spans="1:15" ht="42.75" customHeight="1" thickBot="1" x14ac:dyDescent="0.3">
      <c r="A79" s="65">
        <v>3</v>
      </c>
      <c r="B79" s="296" t="s">
        <v>71</v>
      </c>
      <c r="C79" s="296"/>
      <c r="D79" s="296"/>
      <c r="E79" s="296"/>
      <c r="F79" s="297"/>
      <c r="G79" s="316"/>
      <c r="H79" s="317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18" t="s">
        <v>72</v>
      </c>
      <c r="B80" s="319"/>
      <c r="C80" s="319"/>
      <c r="D80" s="319"/>
      <c r="E80" s="319"/>
      <c r="F80" s="319"/>
      <c r="G80" s="319"/>
      <c r="H80" s="319"/>
      <c r="I80" s="320"/>
      <c r="J80" s="25">
        <f>SUM(J77:J79)</f>
        <v>8</v>
      </c>
      <c r="K80" s="72"/>
      <c r="L80" s="72"/>
      <c r="M80" s="72"/>
      <c r="N80" s="43"/>
      <c r="O80" s="38"/>
    </row>
    <row r="81" spans="1:15" ht="19.5" thickTop="1" thickBot="1" x14ac:dyDescent="0.3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8</v>
      </c>
    </row>
    <row r="82" spans="1:15" x14ac:dyDescent="0.25">
      <c r="A82" s="44"/>
      <c r="B82" s="7"/>
      <c r="C82" s="7"/>
      <c r="D82" s="7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66" t="s">
        <v>75</v>
      </c>
      <c r="B86" s="267"/>
      <c r="C86" s="267"/>
      <c r="D86" s="267"/>
      <c r="E86" s="267"/>
      <c r="F86" s="268"/>
      <c r="G86" s="268"/>
      <c r="H86" s="269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70" t="s">
        <v>76</v>
      </c>
      <c r="C87" s="271"/>
      <c r="D87" s="271"/>
      <c r="E87" s="271"/>
      <c r="F87" s="272"/>
      <c r="G87" s="272"/>
      <c r="H87" s="273"/>
      <c r="I87" s="101" t="s">
        <v>77</v>
      </c>
      <c r="J87" s="102"/>
      <c r="K87" s="49"/>
      <c r="L87" s="49"/>
      <c r="M87" s="49"/>
      <c r="N87" s="43"/>
      <c r="O87" s="103">
        <v>1.9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74" t="s">
        <v>78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6"/>
      <c r="L89" s="102"/>
      <c r="M89" s="7"/>
      <c r="N89" s="107"/>
      <c r="O89" s="108">
        <f>O87</f>
        <v>1.9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77" t="s">
        <v>79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80" t="s">
        <v>23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2"/>
      <c r="L93" s="109"/>
      <c r="M93" s="109"/>
      <c r="N93" s="110"/>
      <c r="O93" s="111">
        <f>O41</f>
        <v>20.81</v>
      </c>
    </row>
    <row r="94" spans="1:15" ht="18" x14ac:dyDescent="0.25">
      <c r="A94" s="283" t="s">
        <v>80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5"/>
      <c r="L94" s="109"/>
      <c r="M94" s="109"/>
      <c r="N94" s="110"/>
      <c r="O94" s="112">
        <f>O67</f>
        <v>23.366666666666664</v>
      </c>
    </row>
    <row r="95" spans="1:15" ht="18" x14ac:dyDescent="0.25">
      <c r="A95" s="283" t="s">
        <v>81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5"/>
      <c r="L95" s="109"/>
      <c r="M95" s="109"/>
      <c r="N95" s="110"/>
      <c r="O95" s="113">
        <f>O74</f>
        <v>7.833333333333333</v>
      </c>
    </row>
    <row r="96" spans="1:15" ht="18" x14ac:dyDescent="0.25">
      <c r="A96" s="283" t="s">
        <v>82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5"/>
      <c r="L96" s="109"/>
      <c r="M96" s="109"/>
      <c r="N96" s="110"/>
      <c r="O96" s="114">
        <f>O81</f>
        <v>8</v>
      </c>
    </row>
    <row r="97" spans="1:15" ht="18.75" thickBot="1" x14ac:dyDescent="0.3">
      <c r="A97" s="286" t="s">
        <v>83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8"/>
      <c r="L97" s="109"/>
      <c r="M97" s="109"/>
      <c r="N97" s="110"/>
      <c r="O97" s="114">
        <f>O87</f>
        <v>1.9</v>
      </c>
    </row>
    <row r="98" spans="1:15" ht="24.75" thickTop="1" thickBot="1" x14ac:dyDescent="0.3">
      <c r="A98" s="258" t="s">
        <v>84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60"/>
      <c r="L98" s="115"/>
      <c r="M98" s="116"/>
      <c r="N98" s="117"/>
      <c r="O98" s="118">
        <f>SUM(O93:O97)</f>
        <v>61.91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gLDT3yfbgdM9Jw6rzKEOWsAZ97nP4p4QDrzvAX6VZXgXqFfsCtzY4BRdEEUJlByI2gPBiaeRB0g0L29T7hWpwg==" saltValue="XIm7oS48kBKo1IOeFdBFCg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C-P-07-2</vt:lpstr>
      <vt:lpstr>RESULTADOS</vt:lpstr>
      <vt:lpstr>GIOVANY GUEVARA</vt:lpstr>
      <vt:lpstr>JORGE E GARCIA</vt:lpstr>
      <vt:lpstr>JOSE W BELTRAN</vt:lpstr>
      <vt:lpstr>MARCO RADA</vt:lpstr>
      <vt:lpstr>LILIANA HENAO</vt:lpstr>
      <vt:lpstr>LUIS JOSE GARCIA</vt:lpstr>
      <vt:lpstr>ADRIANA FORERO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2015-03-21T18:20:39Z</cp:lastPrinted>
  <dcterms:created xsi:type="dcterms:W3CDTF">2014-02-18T13:10:52Z</dcterms:created>
  <dcterms:modified xsi:type="dcterms:W3CDTF">2015-06-06T02:40:53Z</dcterms:modified>
</cp:coreProperties>
</file>