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S\"/>
    </mc:Choice>
  </mc:AlternateContent>
  <workbookProtection workbookAlgorithmName="SHA-512" workbookHashValue="bJq43QJ/6CemmtVjgYImyBOwsIrHcPmNt/yulEaNhwX1mUYzI3hw5ffkOpoCAk/dR35gSUyrWthN/jAFhfJIUg==" workbookSaltValue="C5M9/yGocwG3rwpfPAF5y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21" r:id="rId2"/>
    <sheet name="RESULTADOS" sheetId="27" r:id="rId3"/>
    <sheet name="4" sheetId="2" state="hidden" r:id="rId4"/>
    <sheet name="5" sheetId="18" state="hidden" r:id="rId5"/>
    <sheet name="3" sheetId="19" state="hidden" r:id="rId6"/>
    <sheet name="6" sheetId="22" state="hidden" r:id="rId7"/>
    <sheet name="7" sheetId="23" state="hidden" r:id="rId8"/>
    <sheet name="8" sheetId="24" state="hidden" r:id="rId9"/>
    <sheet name="9" sheetId="25" state="hidden" r:id="rId10"/>
    <sheet name="10" sheetId="26" state="hidden" r:id="rId11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1" l="1"/>
  <c r="D20" i="21"/>
  <c r="N96" i="26" l="1"/>
  <c r="N88" i="26"/>
  <c r="I79" i="26"/>
  <c r="N78" i="26"/>
  <c r="N77" i="26"/>
  <c r="N76" i="26"/>
  <c r="K72" i="26"/>
  <c r="J72" i="26"/>
  <c r="I72" i="26"/>
  <c r="N71" i="26"/>
  <c r="N70" i="26"/>
  <c r="N69" i="26"/>
  <c r="N72" i="26" s="1"/>
  <c r="N73" i="26" s="1"/>
  <c r="N94" i="26" s="1"/>
  <c r="K65" i="26"/>
  <c r="J65" i="26"/>
  <c r="I65" i="26"/>
  <c r="N64" i="26"/>
  <c r="N63" i="26"/>
  <c r="N62" i="26"/>
  <c r="N61" i="26"/>
  <c r="N60" i="26"/>
  <c r="N59" i="26"/>
  <c r="N58" i="26"/>
  <c r="N37" i="26"/>
  <c r="N32" i="26"/>
  <c r="I10" i="26" s="1"/>
  <c r="N27" i="26"/>
  <c r="H10" i="26" s="1"/>
  <c r="N22" i="26"/>
  <c r="J10" i="26"/>
  <c r="G10" i="26"/>
  <c r="F10" i="26"/>
  <c r="E10" i="26"/>
  <c r="C10" i="26"/>
  <c r="E5" i="26"/>
  <c r="E4" i="26"/>
  <c r="P2" i="26"/>
  <c r="N96" i="25"/>
  <c r="N88" i="25"/>
  <c r="I79" i="25"/>
  <c r="N78" i="25"/>
  <c r="N77" i="25"/>
  <c r="N76" i="25"/>
  <c r="K72" i="25"/>
  <c r="J72" i="25"/>
  <c r="I72" i="25"/>
  <c r="N71" i="25"/>
  <c r="N70" i="25"/>
  <c r="N69" i="25"/>
  <c r="N72" i="25" s="1"/>
  <c r="N73" i="25" s="1"/>
  <c r="N94" i="25" s="1"/>
  <c r="K65" i="25"/>
  <c r="J65" i="25"/>
  <c r="I65" i="25"/>
  <c r="N64" i="25"/>
  <c r="N63" i="25"/>
  <c r="N62" i="25"/>
  <c r="N61" i="25"/>
  <c r="N60" i="25"/>
  <c r="N59" i="25"/>
  <c r="N58" i="25"/>
  <c r="N37" i="25"/>
  <c r="N32" i="25"/>
  <c r="I10" i="25" s="1"/>
  <c r="N27" i="25"/>
  <c r="H10" i="25" s="1"/>
  <c r="N22" i="25"/>
  <c r="J10" i="25"/>
  <c r="G10" i="25"/>
  <c r="F10" i="25"/>
  <c r="E10" i="25"/>
  <c r="C10" i="25"/>
  <c r="E5" i="25"/>
  <c r="E4" i="25"/>
  <c r="P2" i="25"/>
  <c r="N96" i="24"/>
  <c r="N88" i="24"/>
  <c r="I79" i="24"/>
  <c r="N78" i="24"/>
  <c r="N77" i="24"/>
  <c r="N76" i="24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37" i="24"/>
  <c r="N32" i="24"/>
  <c r="I10" i="24" s="1"/>
  <c r="N27" i="24"/>
  <c r="H10" i="24" s="1"/>
  <c r="N22" i="24"/>
  <c r="J10" i="24"/>
  <c r="G10" i="24"/>
  <c r="F10" i="24"/>
  <c r="E10" i="24"/>
  <c r="C10" i="24"/>
  <c r="E5" i="24"/>
  <c r="E4" i="24"/>
  <c r="P2" i="24"/>
  <c r="N96" i="23"/>
  <c r="N88" i="23"/>
  <c r="I79" i="23"/>
  <c r="N78" i="23"/>
  <c r="N77" i="23"/>
  <c r="N76" i="23"/>
  <c r="K72" i="23"/>
  <c r="J72" i="23"/>
  <c r="I72" i="23"/>
  <c r="N71" i="23"/>
  <c r="N70" i="23"/>
  <c r="N69" i="23"/>
  <c r="K65" i="23"/>
  <c r="J65" i="23"/>
  <c r="I65" i="23"/>
  <c r="N64" i="23"/>
  <c r="N63" i="23"/>
  <c r="N62" i="23"/>
  <c r="N61" i="23"/>
  <c r="N60" i="23"/>
  <c r="N59" i="23"/>
  <c r="N58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P2" i="23"/>
  <c r="N96" i="22"/>
  <c r="N88" i="22"/>
  <c r="I79" i="22"/>
  <c r="N78" i="22"/>
  <c r="N77" i="22"/>
  <c r="N76" i="22"/>
  <c r="N80" i="22" s="1"/>
  <c r="N95" i="22" s="1"/>
  <c r="K72" i="22"/>
  <c r="J72" i="22"/>
  <c r="I72" i="22"/>
  <c r="N71" i="22"/>
  <c r="N70" i="22"/>
  <c r="N69" i="22"/>
  <c r="K65" i="22"/>
  <c r="J65" i="22"/>
  <c r="I65" i="22"/>
  <c r="N64" i="22"/>
  <c r="N63" i="22"/>
  <c r="N62" i="22"/>
  <c r="N61" i="22"/>
  <c r="N60" i="22"/>
  <c r="N59" i="22"/>
  <c r="N58" i="22"/>
  <c r="N65" i="22" s="1"/>
  <c r="N66" i="22" s="1"/>
  <c r="N93" i="22" s="1"/>
  <c r="N37" i="22"/>
  <c r="N32" i="22"/>
  <c r="I10" i="22" s="1"/>
  <c r="N27" i="22"/>
  <c r="H10" i="22" s="1"/>
  <c r="N22" i="22"/>
  <c r="N40" i="22" s="1"/>
  <c r="N92" i="22" s="1"/>
  <c r="J10" i="22"/>
  <c r="G10" i="22"/>
  <c r="F10" i="22"/>
  <c r="E10" i="22"/>
  <c r="C10" i="22"/>
  <c r="E5" i="22"/>
  <c r="E4" i="22"/>
  <c r="P2" i="22"/>
  <c r="D14" i="22"/>
  <c r="E16" i="21"/>
  <c r="D14" i="26"/>
  <c r="D14" i="23"/>
  <c r="D14" i="24"/>
  <c r="E18" i="25"/>
  <c r="N10" i="25" l="1"/>
  <c r="N10" i="22"/>
  <c r="N65" i="23"/>
  <c r="N66" i="23" s="1"/>
  <c r="N93" i="23" s="1"/>
  <c r="N72" i="22"/>
  <c r="N73" i="22" s="1"/>
  <c r="N94" i="22" s="1"/>
  <c r="N97" i="22" s="1"/>
  <c r="N40" i="23"/>
  <c r="N92" i="23" s="1"/>
  <c r="N72" i="23"/>
  <c r="N73" i="23" s="1"/>
  <c r="N94" i="23" s="1"/>
  <c r="N80" i="23"/>
  <c r="N95" i="23" s="1"/>
  <c r="N10" i="24"/>
  <c r="N40" i="24"/>
  <c r="N92" i="24" s="1"/>
  <c r="N97" i="24" s="1"/>
  <c r="N65" i="24"/>
  <c r="N66" i="24" s="1"/>
  <c r="N93" i="24" s="1"/>
  <c r="N80" i="24"/>
  <c r="N95" i="24" s="1"/>
  <c r="N40" i="25"/>
  <c r="N92" i="25" s="1"/>
  <c r="N65" i="25"/>
  <c r="N66" i="25" s="1"/>
  <c r="N93" i="25" s="1"/>
  <c r="N80" i="25"/>
  <c r="N95" i="25" s="1"/>
  <c r="N10" i="26"/>
  <c r="N40" i="26"/>
  <c r="N92" i="26" s="1"/>
  <c r="N65" i="26"/>
  <c r="N66" i="26" s="1"/>
  <c r="N93" i="26" s="1"/>
  <c r="N80" i="26"/>
  <c r="N95" i="26" s="1"/>
  <c r="N10" i="23"/>
  <c r="N93" i="21"/>
  <c r="N85" i="21"/>
  <c r="I7" i="27" s="1"/>
  <c r="I76" i="21"/>
  <c r="N75" i="21"/>
  <c r="N74" i="21"/>
  <c r="N73" i="21"/>
  <c r="K69" i="21"/>
  <c r="J69" i="21"/>
  <c r="I69" i="21"/>
  <c r="N68" i="21"/>
  <c r="N67" i="21"/>
  <c r="N66" i="21"/>
  <c r="K62" i="21"/>
  <c r="J62" i="21"/>
  <c r="I62" i="21"/>
  <c r="N61" i="21"/>
  <c r="N60" i="21"/>
  <c r="N59" i="21"/>
  <c r="N58" i="21"/>
  <c r="N57" i="21"/>
  <c r="N56" i="21"/>
  <c r="N55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J10" i="19" s="1"/>
  <c r="N32" i="19"/>
  <c r="N27" i="19"/>
  <c r="H10" i="19" s="1"/>
  <c r="N22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I10" i="18" s="1"/>
  <c r="N27" i="18"/>
  <c r="N22" i="18"/>
  <c r="J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20" i="26"/>
  <c r="E16" i="24"/>
  <c r="E16" i="26"/>
  <c r="D20" i="25"/>
  <c r="E16" i="23"/>
  <c r="A10" i="26"/>
  <c r="E18" i="24"/>
  <c r="A10" i="22"/>
  <c r="E18" i="22"/>
  <c r="E16" i="22"/>
  <c r="D20" i="23"/>
  <c r="E18" i="23"/>
  <c r="E16" i="25"/>
  <c r="A10" i="23"/>
  <c r="E18" i="26"/>
  <c r="D20" i="22"/>
  <c r="D14" i="25"/>
  <c r="D20" i="24"/>
  <c r="A10" i="25"/>
  <c r="A10" i="24"/>
  <c r="E16" i="18"/>
  <c r="D20" i="2"/>
  <c r="D14" i="19"/>
  <c r="N69" i="21" l="1"/>
  <c r="N70" i="21" s="1"/>
  <c r="N77" i="21"/>
  <c r="N10" i="19"/>
  <c r="N65" i="18"/>
  <c r="N66" i="18" s="1"/>
  <c r="N93" i="18" s="1"/>
  <c r="N40" i="18"/>
  <c r="N92" i="18" s="1"/>
  <c r="N40" i="19"/>
  <c r="N92" i="19" s="1"/>
  <c r="N65" i="19"/>
  <c r="N66" i="19" s="1"/>
  <c r="N93" i="19" s="1"/>
  <c r="N62" i="21"/>
  <c r="N63" i="21" s="1"/>
  <c r="N97" i="23"/>
  <c r="N97" i="26"/>
  <c r="N97" i="25"/>
  <c r="N40" i="21"/>
  <c r="N89" i="21" s="1"/>
  <c r="N40" i="2"/>
  <c r="I10" i="21"/>
  <c r="N10" i="21" s="1"/>
  <c r="N97" i="18"/>
  <c r="H10" i="18"/>
  <c r="N10" i="18" s="1"/>
  <c r="Z2" i="1"/>
  <c r="D14" i="18"/>
  <c r="A10" i="18"/>
  <c r="A10" i="2"/>
  <c r="E16" i="2"/>
  <c r="E18" i="18"/>
  <c r="E18" i="21"/>
  <c r="A10" i="21"/>
  <c r="D20" i="19"/>
  <c r="E18" i="19"/>
  <c r="E16" i="19"/>
  <c r="D20" i="18"/>
  <c r="D14" i="21"/>
  <c r="A10" i="19"/>
  <c r="D14" i="2"/>
  <c r="E18" i="2"/>
  <c r="N92" i="21" l="1"/>
  <c r="H7" i="27"/>
  <c r="N91" i="21"/>
  <c r="G7" i="27"/>
  <c r="N90" i="21"/>
  <c r="F7" i="27"/>
  <c r="J7" i="27" s="1"/>
  <c r="N94" i="21"/>
  <c r="E3" i="23"/>
  <c r="E3" i="22"/>
  <c r="E3" i="26"/>
  <c r="E3" i="25"/>
  <c r="E3" i="24"/>
  <c r="N97" i="19"/>
  <c r="E3" i="19"/>
  <c r="E3" i="18"/>
  <c r="E3" i="2"/>
  <c r="E3" i="21"/>
  <c r="Z1" i="1"/>
  <c r="E31" i="1" l="1"/>
  <c r="E30" i="1"/>
  <c r="N96" i="2" l="1"/>
  <c r="N88" i="2"/>
  <c r="I79" i="2"/>
  <c r="N78" i="2"/>
  <c r="N77" i="2"/>
  <c r="N76" i="2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N80" i="2" l="1"/>
  <c r="N95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<sst xmlns="http://schemas.openxmlformats.org/spreadsheetml/2006/main" count="1059" uniqueCount="220">
  <si>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</si>
  <si>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</si>
  <si>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</si>
  <si>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</si>
  <si>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</si>
  <si>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</si>
  <si>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</si>
  <si>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</si>
  <si>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</si>
  <si>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</si>
  <si>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</si>
  <si>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</si>
  <si>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</si>
  <si>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</si>
  <si>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</si>
  <si>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</si>
  <si>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</si>
  <si>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</si>
  <si>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</si>
  <si>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</si>
  <si>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</si>
  <si>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</si>
  <si>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</si>
  <si>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</si>
  <si>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</si>
  <si>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</si>
  <si>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</si>
  <si>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</si>
  <si>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</si>
  <si>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</si>
  <si>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</si>
  <si>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</si>
  <si>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</si>
  <si>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</si>
  <si>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</si>
  <si>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</si>
  <si>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</si>
  <si>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</si>
  <si>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</si>
  <si>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</si>
  <si>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</si>
  <si>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</si>
  <si>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</si>
  <si>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</si>
  <si>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</si>
  <si>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</si>
  <si>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</si>
  <si>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</si>
  <si>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</si>
  <si>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</si>
  <si>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</si>
  <si>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</si>
  <si>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</si>
  <si>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</si>
  <si>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</si>
  <si>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</si>
  <si>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</si>
  <si>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</si>
  <si>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</si>
  <si>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</si>
  <si>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</si>
  <si>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</si>
  <si>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</si>
  <si>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</si>
  <si>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</si>
  <si>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</si>
  <si>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</si>
  <si>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</si>
  <si>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</si>
  <si>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</si>
  <si>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</si>
  <si>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</si>
  <si>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</si>
  <si>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</si>
  <si>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</si>
  <si>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</si>
  <si>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</si>
  <si>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</si>
  <si>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</si>
  <si>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</si>
  <si>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</si>
  <si>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</si>
  <si>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</si>
  <si>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</si>
  <si>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</si>
  <si>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</si>
  <si>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</si>
  <si>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</si>
  <si>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</si>
  <si>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</si>
  <si>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</si>
  <si>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</si>
  <si>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</si>
  <si>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</si>
  <si>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</si>
  <si>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</si>
  <si>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</si>
  <si>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</si>
  <si>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</si>
  <si>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</si>
  <si>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CS-O-08-4</t>
  </si>
  <si>
    <t>ROMERO VERGARA</t>
  </si>
  <si>
    <t>MAURICIO JAVIER</t>
  </si>
  <si>
    <t>sarahola10@yahoo.es</t>
  </si>
  <si>
    <t>CARRERA 12 NO. 69-113 TORRE 3 APTO 704</t>
  </si>
  <si>
    <t>MEDICO CIRUJANO GENERAL /ESCUELA DE MEDICINA JUAN N CORPAS /1981</t>
  </si>
  <si>
    <t xml:space="preserve">ESPECILAISTA EN ADMINISTRACION HOSPITALARIA /ESCUELA DE ADMINISTRACION DE NEGOCIOS/1993 </t>
  </si>
  <si>
    <t>MOLINA SANCHEZ</t>
  </si>
  <si>
    <t>MARIA YANETH</t>
  </si>
  <si>
    <t>Mayamosa_62@hotmail.com</t>
  </si>
  <si>
    <t xml:space="preserve">CARRERA 8 NO 5-05 </t>
  </si>
  <si>
    <t>NEIVA</t>
  </si>
  <si>
    <t>ENFERMERA/UNIVERSIDAD SURCOLOMBIANA/1985</t>
  </si>
  <si>
    <t>ESPECIALISTA EN ADMINISTRACION HOSPITALARIA/ESCUELA DE ADMINISTRACION DE NEGOCIOS EAN/2001</t>
  </si>
  <si>
    <t>FLOREZ CARRERO</t>
  </si>
  <si>
    <t>ALVARO GUILLERMO</t>
  </si>
  <si>
    <t>alvaroflorez16@gmail.com / agflorezc@ut.edu.co</t>
  </si>
  <si>
    <t>CALLE 33C NO. 3°-36 B/ DEPARTAMENTAL</t>
  </si>
  <si>
    <t>MEDICO Y CIRUJANO/UNIVERSIDAD METROPOLITANA/1996</t>
  </si>
  <si>
    <t>ESPECIALISTA EN GESTION DE LA SALUD/UNIVERSIDAD ICESI/2001</t>
  </si>
  <si>
    <t>OSPINA ANGARITA</t>
  </si>
  <si>
    <t>HECTOR AUGUSTO</t>
  </si>
  <si>
    <t>haospina@ut.edu.co</t>
  </si>
  <si>
    <t>CARRERA 5SUR NO. 83-200 FLORIDA I APTO 502A</t>
  </si>
  <si>
    <t>MEDICO CIRUJANO/UNIVERSIDAD NACIONAL DE COLOMBIA/1995</t>
  </si>
  <si>
    <t>MAGISTER EN EDUCACION/UNIVERSIDAD DEL TOLIMA /2012</t>
  </si>
  <si>
    <t>RAMIREZ GALINDO</t>
  </si>
  <si>
    <t>ANDRES ENRIQUE</t>
  </si>
  <si>
    <t>anyu.10ero@yahoo.es</t>
  </si>
  <si>
    <t>PASEO DEL VERGEL T 6 APTO 102</t>
  </si>
  <si>
    <t>ENFERMERO/UNIVERSIDAD DEL TOLIMA/1999</t>
  </si>
  <si>
    <t>ESPECIALISTA EN GERENCIA HOSPITALARIA/ESCUELA SUPERIOR DE ADMINISTRACION PUBLICA (ESAP)/2006</t>
  </si>
  <si>
    <t xml:space="preserve">MAESTRIA EN EDUCACION/ UNIVERSIDAD DEL TOLIMA EN 2 SEMESTRE </t>
  </si>
  <si>
    <t>PIZA FERNANDEZ</t>
  </si>
  <si>
    <t>PATRICIA</t>
  </si>
  <si>
    <t>patriciapizaf@yahoo.es</t>
  </si>
  <si>
    <t>MANZANA 5 CASA 10 ETAPA IV B/ JORDAN</t>
  </si>
  <si>
    <t>ENFERMERA/ UNIVERSIDAD DEL NORTE /1985</t>
  </si>
  <si>
    <t>ESPECIALISTA EN PEDAGOGIA PARA EL DESARROLLO DEL APRENDIZAJE AUTONOMO/UNIVERSIDAD NACIONAL ABIERTA Y ADISTANCIA UNAD/2003</t>
  </si>
  <si>
    <t>MAGISTER EN ENFERMERIA CON ENFASIS EN SALUD FAMILIAR/ UNIVERSIDAD NACIONAL DE COLOMBIA/2007</t>
  </si>
  <si>
    <t>CASTELLANOS HERRERA</t>
  </si>
  <si>
    <t>VICTOR HUGO</t>
  </si>
  <si>
    <t>(8) 2655484 - 3133764806</t>
  </si>
  <si>
    <t>vhcastellanos@hotmail.com</t>
  </si>
  <si>
    <t>CALLE 46 No. 5BIS-22 APTO 101</t>
  </si>
  <si>
    <t>IBAGUE - TOLIMA</t>
  </si>
  <si>
    <t>MEDICO CIRUJANO /UNIVERSIDAD NACIONAL /1986  -  ADMINISTRADOR PUBLICO /ESAP /1991</t>
  </si>
  <si>
    <t>ESPECIALISTA EN GERENCIA SOCIAL /ESAP /1997</t>
  </si>
  <si>
    <t>MAGISTER EN MEDICINA ALTERNATIVA /UNIVERSIDAD NACIONAL /2010</t>
  </si>
  <si>
    <t>NO CUMPLE EL PERFIL. NO ACREDITA LA FORMACION DE POSGRADO SOLICITADA EN EL PERFIL.</t>
  </si>
  <si>
    <t>NO CUMPLE PERFIL. NO ACREDITA LA EXPERIENCIA PROFESIONAL SOLICITADA.</t>
  </si>
  <si>
    <t>ENFERMERO /CLINICA MINERVA /7 AÑOS = 5 PUNTOS.  -  EXCEDE TOTAL MAXIMO DE PUNTAJE.</t>
  </si>
  <si>
    <t>CATEDRATICO /UNIVERSIDAD DEL TOLIMA /1,4 AÑOS = 1,4 PUNTOS  -  CATEDRATICO /UNAD /3,17 AÑOS = 3,17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</si>
  <si>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</si>
  <si>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</si>
  <si>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</si>
  <si>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</si>
  <si>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</si>
  <si>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</si>
  <si>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OSPINA ANGARITA HECTOR AUGUSTO</t>
  </si>
  <si>
    <t>RAMIREZ GALINDO ANDRES ENRIQUE</t>
  </si>
  <si>
    <t>PROFESIONAL DEL ÁREA DE LA SALUD, CON TÍTULO DE POSGRADO EN ADMINISTRACIÓN HOSPITALARIA O EN ADMINISTRACIÓN DE SERVICIOS DE SALUD, CON EXPERIENCIA PROFESIONAL DE TRES AÑOS.</t>
  </si>
  <si>
    <t>ESPECIALISTA EN GERENCIA DE SERVICIOS DE SALUD/UNIVERSIDAD COOPERATIVA DE COLOMBIA/1999/ESPECIALISTA EN PEDAGOGIA/UNVERSIDAD DEL TOLIMA/2009</t>
  </si>
  <si>
    <t>3</t>
  </si>
  <si>
    <t>4</t>
  </si>
  <si>
    <t>5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</si>
  <si>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</si>
  <si>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</si>
  <si>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</si>
  <si>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</si>
  <si>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</si>
  <si>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</si>
  <si>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</si>
  <si>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</si>
  <si>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</si>
  <si>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</si>
  <si>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</si>
  <si>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</si>
  <si>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</si>
  <si>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</si>
  <si>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</si>
  <si>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</si>
  <si>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</si>
  <si>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</si>
  <si>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</si>
  <si>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</si>
  <si>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</si>
  <si>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</si>
  <si>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</si>
  <si>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</si>
  <si>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</si>
  <si>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</si>
  <si>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</si>
  <si>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</si>
  <si>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</si>
  <si>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</si>
  <si>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</si>
  <si>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</si>
  <si>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</si>
  <si>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</si>
  <si>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</si>
  <si>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</si>
  <si>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</si>
  <si>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</si>
  <si>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</si>
  <si>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</si>
  <si>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</si>
  <si>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</si>
  <si>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</si>
  <si>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</si>
  <si>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</si>
  <si>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</si>
  <si>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</si>
  <si>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</si>
  <si>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</si>
  <si>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</si>
  <si>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 xml:space="preserve">NO PRESENTÓ PRUEBAS DE CONOCIMIENTOS </t>
  </si>
  <si>
    <r>
      <t xml:space="preserve">NO GANADOR
</t>
    </r>
    <r>
      <rPr>
        <sz val="11"/>
        <rFont val="Arial"/>
        <family val="2"/>
      </rPr>
      <t>NO ALCANZÓ EL PUNTAJE MÍNIMO REQUERIDO</t>
    </r>
  </si>
  <si>
    <t>CONVOCATORIA DECLARADA DESIERTA EL ASPIRANTE QUE PRESENTÓ PRUEBAS DE CONOCIMIENTOS NO ALCANZÓ EL PUNTAJE MÍNIMO REQUERIDO PARA SER GANADOR. - PARÁGRAFO 1, ARTÍCULO 11, ACUERDO DEL CONSEJO SUPERIOR N° 039 DE 2008.</t>
  </si>
  <si>
    <t>RESULTADOS DEFINITIVOS DE LAS PRUEBAS DE CONOCIMIENTOS, DEL CÓDIGO DE CONCURSO CS-O-08-4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</si>
</sst>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9" fillId="7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13" fillId="0" borderId="52" xfId="1" applyNumberFormat="1" applyFont="1" applyFill="1" applyBorder="1" applyAlignment="1" applyProtection="1">
      <alignment horizontal="center" vertical="center"/>
    </xf>
    <xf numFmtId="2" fontId="32" fillId="0" borderId="53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7" fillId="0" borderId="46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31" fillId="7" borderId="1" xfId="4" applyNumberFormat="1" applyFont="1" applyFill="1" applyBorder="1" applyAlignment="1">
      <alignment horizontal="center" vertical="center" wrapText="1"/>
    </xf>
    <xf numFmtId="0" fontId="31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38102</xdr:rowOff>
    </xdr:from>
    <xdr:to>
      <xdr:col>2</xdr:col>
      <xdr:colOff>895350</xdr:colOff>
      <xdr:row>2</xdr:row>
      <xdr:rowOff>47625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2"/>
          <a:ext cx="2114550" cy="428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ospina@ut.edu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yamosa_62@hotmail.com" TargetMode="External"/><Relationship Id="rId1" Type="http://schemas.openxmlformats.org/officeDocument/2006/relationships/hyperlink" Target="mailto:sarahola10@yahoo.es" TargetMode="External"/><Relationship Id="rId6" Type="http://schemas.openxmlformats.org/officeDocument/2006/relationships/hyperlink" Target="mailto:vhcastellanos@hotmail.com" TargetMode="External"/><Relationship Id="rId5" Type="http://schemas.openxmlformats.org/officeDocument/2006/relationships/hyperlink" Target="mailto:patriciapizaf@yahoo.es" TargetMode="External"/><Relationship Id="rId4" Type="http://schemas.openxmlformats.org/officeDocument/2006/relationships/hyperlink" Target="mailto:anyu.10ero@yahoo.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10" sqref="A10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7" t="s">
        <v>99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Z1" s="121">
        <f>COUNTA(C:C)-1</f>
        <v>7</v>
      </c>
    </row>
    <row r="2" spans="1:26" ht="17.25" thickBot="1" x14ac:dyDescent="0.35">
      <c r="A2" s="197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201" t="s">
        <v>93</v>
      </c>
      <c r="B3" s="191" t="s">
        <v>91</v>
      </c>
      <c r="C3" s="191" t="s">
        <v>92</v>
      </c>
      <c r="D3" s="191" t="s">
        <v>89</v>
      </c>
      <c r="E3" s="191" t="s">
        <v>90</v>
      </c>
      <c r="F3" s="191" t="s">
        <v>0</v>
      </c>
      <c r="G3" s="191" t="s">
        <v>1</v>
      </c>
      <c r="H3" s="191" t="s">
        <v>2</v>
      </c>
      <c r="I3" s="194" t="s">
        <v>3</v>
      </c>
      <c r="J3" s="204" t="s">
        <v>4</v>
      </c>
      <c r="K3" s="205"/>
      <c r="L3" s="205"/>
      <c r="M3" s="206"/>
      <c r="N3" s="191" t="s">
        <v>5</v>
      </c>
      <c r="O3" s="191" t="s">
        <v>88</v>
      </c>
      <c r="P3" s="191" t="s">
        <v>6</v>
      </c>
      <c r="Q3" s="199" t="s">
        <v>16</v>
      </c>
      <c r="R3" s="199" t="s">
        <v>17</v>
      </c>
      <c r="S3" s="199" t="s">
        <v>18</v>
      </c>
      <c r="T3" s="199" t="s">
        <v>19</v>
      </c>
      <c r="U3" s="199" t="s">
        <v>20</v>
      </c>
      <c r="V3" s="199" t="s">
        <v>21</v>
      </c>
      <c r="W3" s="199" t="s">
        <v>22</v>
      </c>
      <c r="X3" s="194" t="s">
        <v>97</v>
      </c>
    </row>
    <row r="4" spans="1:26" s="1" customFormat="1" ht="15.75" customHeight="1" thickBot="1" x14ac:dyDescent="0.25">
      <c r="A4" s="202"/>
      <c r="B4" s="192"/>
      <c r="C4" s="192"/>
      <c r="D4" s="192"/>
      <c r="E4" s="192"/>
      <c r="F4" s="192"/>
      <c r="G4" s="192"/>
      <c r="H4" s="192"/>
      <c r="I4" s="195"/>
      <c r="J4" s="194" t="s">
        <v>7</v>
      </c>
      <c r="K4" s="123"/>
      <c r="L4" s="123" t="s">
        <v>8</v>
      </c>
      <c r="M4" s="124"/>
      <c r="N4" s="192"/>
      <c r="O4" s="192"/>
      <c r="P4" s="192"/>
      <c r="Q4" s="200"/>
      <c r="R4" s="200"/>
      <c r="S4" s="200"/>
      <c r="T4" s="200"/>
      <c r="U4" s="200"/>
      <c r="V4" s="200"/>
      <c r="W4" s="200"/>
      <c r="X4" s="195"/>
    </row>
    <row r="5" spans="1:26" s="1" customFormat="1" ht="13.5" customHeight="1" thickBot="1" x14ac:dyDescent="0.25">
      <c r="A5" s="203"/>
      <c r="B5" s="193"/>
      <c r="C5" s="193"/>
      <c r="D5" s="193"/>
      <c r="E5" s="193"/>
      <c r="F5" s="193"/>
      <c r="G5" s="193"/>
      <c r="H5" s="193"/>
      <c r="I5" s="196"/>
      <c r="J5" s="196"/>
      <c r="K5" s="124" t="s">
        <v>85</v>
      </c>
      <c r="L5" s="126" t="s">
        <v>86</v>
      </c>
      <c r="M5" s="126" t="s">
        <v>87</v>
      </c>
      <c r="N5" s="193"/>
      <c r="O5" s="193"/>
      <c r="P5" s="193"/>
      <c r="Q5" s="200"/>
      <c r="R5" s="200"/>
      <c r="S5" s="200"/>
      <c r="T5" s="200"/>
      <c r="U5" s="200"/>
      <c r="V5" s="200"/>
      <c r="W5" s="200"/>
      <c r="X5" s="196"/>
    </row>
    <row r="6" spans="1:26" s="1" customFormat="1" ht="38.25" x14ac:dyDescent="0.2">
      <c r="A6" s="183" t="s">
        <v>163</v>
      </c>
      <c r="B6" s="130" t="s">
        <v>94</v>
      </c>
      <c r="C6" s="171">
        <v>14316396</v>
      </c>
      <c r="D6" s="168" t="s">
        <v>101</v>
      </c>
      <c r="E6" s="125" t="s">
        <v>102</v>
      </c>
      <c r="F6" s="125">
        <v>3183440553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23</v>
      </c>
      <c r="O6" s="125" t="s">
        <v>96</v>
      </c>
      <c r="P6" s="128" t="s">
        <v>150</v>
      </c>
      <c r="Q6" s="13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51" x14ac:dyDescent="0.2">
      <c r="A7" s="184" t="s">
        <v>164</v>
      </c>
      <c r="B7" s="133" t="s">
        <v>94</v>
      </c>
      <c r="C7" s="170">
        <v>36169013</v>
      </c>
      <c r="D7" s="169" t="s">
        <v>107</v>
      </c>
      <c r="E7" s="122" t="s">
        <v>108</v>
      </c>
      <c r="F7" s="122">
        <v>3146176223</v>
      </c>
      <c r="G7" s="153" t="s">
        <v>109</v>
      </c>
      <c r="H7" s="122" t="s">
        <v>110</v>
      </c>
      <c r="I7" s="122" t="s">
        <v>111</v>
      </c>
      <c r="J7" s="122" t="s">
        <v>112</v>
      </c>
      <c r="K7" s="122" t="s">
        <v>113</v>
      </c>
      <c r="L7" s="122" t="s">
        <v>98</v>
      </c>
      <c r="M7" s="122" t="s">
        <v>98</v>
      </c>
      <c r="N7" s="122">
        <v>20</v>
      </c>
      <c r="O7" s="122" t="s">
        <v>96</v>
      </c>
      <c r="P7" s="128" t="s">
        <v>150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38.25" x14ac:dyDescent="0.2">
      <c r="A8" s="184" t="s">
        <v>165</v>
      </c>
      <c r="B8" s="133" t="s">
        <v>94</v>
      </c>
      <c r="C8" s="170">
        <v>11319911</v>
      </c>
      <c r="D8" s="169" t="s">
        <v>114</v>
      </c>
      <c r="E8" s="122" t="s">
        <v>115</v>
      </c>
      <c r="F8" s="122">
        <v>3167462809</v>
      </c>
      <c r="G8" s="122" t="s">
        <v>116</v>
      </c>
      <c r="H8" s="122" t="s">
        <v>117</v>
      </c>
      <c r="I8" s="122" t="s">
        <v>95</v>
      </c>
      <c r="J8" s="122" t="s">
        <v>118</v>
      </c>
      <c r="K8" s="122" t="s">
        <v>119</v>
      </c>
      <c r="L8" s="122" t="s">
        <v>98</v>
      </c>
      <c r="M8" s="122" t="s">
        <v>98</v>
      </c>
      <c r="N8" s="122">
        <v>25</v>
      </c>
      <c r="O8" s="122" t="s">
        <v>96</v>
      </c>
      <c r="P8" s="128" t="s">
        <v>150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76.5" x14ac:dyDescent="0.2">
      <c r="A9" s="184" t="s">
        <v>167</v>
      </c>
      <c r="B9" s="133" t="s">
        <v>94</v>
      </c>
      <c r="C9" s="170">
        <v>14243079</v>
      </c>
      <c r="D9" s="169" t="s">
        <v>120</v>
      </c>
      <c r="E9" s="122" t="s">
        <v>121</v>
      </c>
      <c r="F9" s="122">
        <v>3175109991</v>
      </c>
      <c r="G9" s="153" t="s">
        <v>122</v>
      </c>
      <c r="H9" s="122" t="s">
        <v>123</v>
      </c>
      <c r="I9" s="122" t="s">
        <v>95</v>
      </c>
      <c r="J9" s="122" t="s">
        <v>124</v>
      </c>
      <c r="K9" s="122" t="s">
        <v>162</v>
      </c>
      <c r="L9" s="122" t="s">
        <v>125</v>
      </c>
      <c r="M9" s="122" t="s">
        <v>98</v>
      </c>
      <c r="N9" s="122">
        <v>76</v>
      </c>
      <c r="O9" s="122" t="s">
        <v>96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38.25" x14ac:dyDescent="0.2">
      <c r="A10" s="184" t="s">
        <v>166</v>
      </c>
      <c r="B10" s="133" t="s">
        <v>94</v>
      </c>
      <c r="C10" s="170">
        <v>93404276</v>
      </c>
      <c r="D10" s="169" t="s">
        <v>126</v>
      </c>
      <c r="E10" s="122" t="s">
        <v>127</v>
      </c>
      <c r="F10" s="122">
        <v>3158004571</v>
      </c>
      <c r="G10" s="153" t="s">
        <v>128</v>
      </c>
      <c r="H10" s="122" t="s">
        <v>129</v>
      </c>
      <c r="I10" s="122" t="s">
        <v>95</v>
      </c>
      <c r="J10" s="122" t="s">
        <v>130</v>
      </c>
      <c r="K10" s="122" t="s">
        <v>131</v>
      </c>
      <c r="L10" s="122" t="s">
        <v>132</v>
      </c>
      <c r="M10" s="122" t="s">
        <v>98</v>
      </c>
      <c r="N10" s="122">
        <v>25</v>
      </c>
      <c r="O10" s="122" t="s">
        <v>96</v>
      </c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51" x14ac:dyDescent="0.2">
      <c r="A11" s="184" t="s">
        <v>168</v>
      </c>
      <c r="B11" s="133" t="s">
        <v>94</v>
      </c>
      <c r="C11" s="170">
        <v>39551264</v>
      </c>
      <c r="D11" s="169" t="s">
        <v>133</v>
      </c>
      <c r="E11" s="122" t="s">
        <v>134</v>
      </c>
      <c r="F11" s="122">
        <v>3017688242</v>
      </c>
      <c r="G11" s="153" t="s">
        <v>135</v>
      </c>
      <c r="H11" s="122" t="s">
        <v>136</v>
      </c>
      <c r="I11" s="122" t="s">
        <v>95</v>
      </c>
      <c r="J11" s="122" t="s">
        <v>137</v>
      </c>
      <c r="K11" s="122" t="s">
        <v>138</v>
      </c>
      <c r="L11" s="122" t="s">
        <v>139</v>
      </c>
      <c r="M11" s="122" t="s">
        <v>98</v>
      </c>
      <c r="N11" s="122">
        <v>35</v>
      </c>
      <c r="O11" s="122" t="s">
        <v>96</v>
      </c>
      <c r="P11" s="128" t="s">
        <v>150</v>
      </c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38.25" x14ac:dyDescent="0.2">
      <c r="A12" s="184" t="s">
        <v>169</v>
      </c>
      <c r="B12" s="133" t="s">
        <v>94</v>
      </c>
      <c r="C12" s="170">
        <v>19262572</v>
      </c>
      <c r="D12" s="169" t="s">
        <v>140</v>
      </c>
      <c r="E12" s="122" t="s">
        <v>141</v>
      </c>
      <c r="F12" s="122" t="s">
        <v>142</v>
      </c>
      <c r="G12" s="153" t="s">
        <v>143</v>
      </c>
      <c r="H12" s="122" t="s">
        <v>144</v>
      </c>
      <c r="I12" s="122" t="s">
        <v>145</v>
      </c>
      <c r="J12" s="122" t="s">
        <v>146</v>
      </c>
      <c r="K12" s="122" t="s">
        <v>147</v>
      </c>
      <c r="L12" s="122" t="s">
        <v>148</v>
      </c>
      <c r="M12" s="122" t="s">
        <v>98</v>
      </c>
      <c r="N12" s="122">
        <v>16</v>
      </c>
      <c r="O12" s="122" t="s">
        <v>96</v>
      </c>
      <c r="P12" s="129" t="s">
        <v>149</v>
      </c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84" t="s">
        <v>170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84" t="s">
        <v>171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84" t="s">
        <v>172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84" t="s">
        <v>173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84" t="s">
        <v>174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84" t="s">
        <v>175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84" t="s">
        <v>176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84" t="s">
        <v>177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84" t="s">
        <v>178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84" t="s">
        <v>179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84" t="s">
        <v>180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84" t="s">
        <v>181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84" t="s">
        <v>182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84" t="s">
        <v>183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84" t="s">
        <v>184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84" t="s">
        <v>185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84" t="s">
        <v>186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84" t="s">
        <v>187</v>
      </c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84" t="s">
        <v>188</v>
      </c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84" t="s">
        <v>189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84" t="s">
        <v>190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84" t="s">
        <v>191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84" t="s">
        <v>192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84" t="s">
        <v>193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84" t="s">
        <v>194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84" t="s">
        <v>195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84" t="s">
        <v>196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84" t="s">
        <v>197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84" t="s">
        <v>198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84" t="s">
        <v>199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84" t="s">
        <v>200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84" t="s">
        <v>201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84" t="s">
        <v>202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84" t="s">
        <v>203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84" t="s">
        <v>204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84" t="s">
        <v>205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84" t="s">
        <v>206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84" t="s">
        <v>207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84" t="s">
        <v>208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84" t="s">
        <v>209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84" t="s">
        <v>210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84" t="s">
        <v>211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85" t="s">
        <v>212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9" r:id="rId3"/>
    <hyperlink ref="G10" r:id="rId4"/>
    <hyperlink ref="G11" r:id="rId5"/>
    <hyperlink ref="G12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MID(CELL("nombrearchivo",'9'!E9),FIND("]", CELL("nombrearchivo",'9'!E9),1)+1,LEN(CELL("nombrearchivo",'9'!E9))-FIND("]",CELL("nombrearchivo",'9'!E9),1))</f>
        <v>9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64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65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66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 xml:space="preserve"> 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>
        <f ca="1">(INDIRECT("GENERAL!J"&amp;P2+5))</f>
        <v>0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>
        <f ca="1">(INDIRECT("GENERAL!K"&amp;P2+5))</f>
        <v>0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63"/>
      <c r="E18" s="255">
        <f ca="1">(INDIRECT("GENERAL!L"&amp;P2+5))</f>
        <v>0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>
        <f ca="1">(INDIRECT("GENERAL!M"&amp;P2+5))</f>
        <v>0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67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A10" sqref="A10:B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64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65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66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 xml:space="preserve"> 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>
        <f ca="1">(INDIRECT("GENERAL!J"&amp;P2+5))</f>
        <v>0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>
        <f ca="1">(INDIRECT("GENERAL!K"&amp;P2+5))</f>
        <v>0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63"/>
      <c r="E18" s="255">
        <f ca="1">(INDIRECT("GENERAL!L"&amp;P2+5))</f>
        <v>0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>
        <f ca="1">(INDIRECT("GENERAL!M"&amp;P2+5))</f>
        <v>0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67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5"/>
  <sheetViews>
    <sheetView workbookViewId="0">
      <selection activeCell="H11" sqref="H1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140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2" style="6" customWidth="1"/>
    <col min="12" max="12" width="9.28515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>
        <f ca="1">MATCH(MID(CELL("nombrearchivo",'1'!E9),FIND("]", CELL("nombrearchivo",'1'!E9),1)+1,LEN(CELL("nombrearchivo",'1'!E9))-FIND("]",CELL("nombrearchivo",'1'!E9),1)),GENERAL!A6:A55,0)</f>
        <v>5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56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57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58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>RAMIREZ GALINDO ANDRES ENRIQUE</v>
      </c>
      <c r="B10" s="243"/>
      <c r="C10" s="19">
        <f>N14</f>
        <v>4</v>
      </c>
      <c r="D10" s="20"/>
      <c r="E10" s="21">
        <f>N16</f>
        <v>1</v>
      </c>
      <c r="F10" s="21">
        <f>N18</f>
        <v>1</v>
      </c>
      <c r="G10" s="21">
        <f>N20</f>
        <v>0</v>
      </c>
      <c r="H10" s="21">
        <f>N27</f>
        <v>5</v>
      </c>
      <c r="I10" s="21">
        <f>N32</f>
        <v>4.5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15.5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 t="str">
        <f ca="1">(INDIRECT("GENERAL!J"&amp;P2+5))</f>
        <v>ENFERMERO/UNIVERSIDAD DEL TOLIMA/1999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 t="str">
        <f ca="1">(INDIRECT("GENERAL!K"&amp;P2+5))</f>
        <v>ESPECIALISTA EN GERENCIA HOSPITALARIA/ESCUELA SUPERIOR DE ADMINISTRACION PUBLICA (ESAP)/2006</v>
      </c>
      <c r="F16" s="255"/>
      <c r="G16" s="255"/>
      <c r="H16" s="255"/>
      <c r="I16" s="255"/>
      <c r="J16" s="255"/>
      <c r="K16" s="255"/>
      <c r="L16" s="256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55"/>
      <c r="E18" s="255" t="str">
        <f ca="1">(INDIRECT("GENERAL!L"&amp;P2+5))</f>
        <v xml:space="preserve">MAESTRIA EN EDUCACION/ UNIVERSIDAD DEL TOLIMA EN 2 SEMESTRE </v>
      </c>
      <c r="F18" s="255"/>
      <c r="G18" s="255"/>
      <c r="H18" s="255"/>
      <c r="I18" s="255"/>
      <c r="J18" s="255"/>
      <c r="K18" s="255"/>
      <c r="L18" s="256"/>
      <c r="M18" s="29"/>
      <c r="N18" s="30">
        <v>1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 t="str">
        <f ca="1">(INDIRECT("GENERAL!M"&amp;P2+5))</f>
        <v>NO REGISTRA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6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 t="s">
        <v>151</v>
      </c>
      <c r="E25" s="250"/>
      <c r="F25" s="250"/>
      <c r="G25" s="250"/>
      <c r="H25" s="250"/>
      <c r="I25" s="250"/>
      <c r="J25" s="250"/>
      <c r="K25" s="250"/>
      <c r="L25" s="251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 t="s">
        <v>152</v>
      </c>
      <c r="E30" s="250"/>
      <c r="F30" s="250"/>
      <c r="G30" s="250"/>
      <c r="H30" s="250"/>
      <c r="I30" s="250"/>
      <c r="J30" s="250"/>
      <c r="K30" s="250"/>
      <c r="L30" s="251"/>
      <c r="M30" s="29"/>
      <c r="N30" s="30">
        <v>4.5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54"/>
      <c r="N32" s="160">
        <f>IF(N30&lt;=5,N30,"EXCEDE LOS 5 PUNTOS PERMITIDOS")</f>
        <v>4.5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 t="s">
        <v>98</v>
      </c>
      <c r="E35" s="250"/>
      <c r="F35" s="250"/>
      <c r="G35" s="250"/>
      <c r="H35" s="250"/>
      <c r="I35" s="250"/>
      <c r="J35" s="250"/>
      <c r="K35" s="250"/>
      <c r="L35" s="251"/>
      <c r="M35" s="29"/>
      <c r="N35" s="30">
        <v>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15.5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ht="8.25" customHeight="1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2" t="s">
        <v>41</v>
      </c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ht="15.75" thickBot="1" x14ac:dyDescent="0.3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ht="27" thickBot="1" x14ac:dyDescent="0.3">
      <c r="A52" s="225" t="s">
        <v>42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</row>
    <row r="53" spans="1:14" ht="15.75" thickBot="1" x14ac:dyDescent="0.3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6"/>
    </row>
    <row r="54" spans="1:14" ht="34.5" customHeight="1" thickBot="1" x14ac:dyDescent="0.3">
      <c r="A54" s="263" t="s">
        <v>43</v>
      </c>
      <c r="B54" s="264"/>
      <c r="C54" s="264"/>
      <c r="D54" s="264"/>
      <c r="E54" s="264"/>
      <c r="F54" s="265"/>
      <c r="G54" s="266"/>
      <c r="H54" s="53" t="s">
        <v>44</v>
      </c>
      <c r="I54" s="54" t="s">
        <v>45</v>
      </c>
      <c r="J54" s="55" t="s">
        <v>46</v>
      </c>
      <c r="K54" s="56" t="s">
        <v>47</v>
      </c>
      <c r="L54" s="157"/>
      <c r="M54" s="8"/>
      <c r="N54" s="57" t="s">
        <v>48</v>
      </c>
    </row>
    <row r="55" spans="1:14" ht="23.25" customHeight="1" thickTop="1" thickBot="1" x14ac:dyDescent="0.3">
      <c r="A55" s="58">
        <v>1</v>
      </c>
      <c r="B55" s="272" t="s">
        <v>49</v>
      </c>
      <c r="C55" s="272"/>
      <c r="D55" s="272"/>
      <c r="E55" s="272"/>
      <c r="F55" s="273"/>
      <c r="G55" s="273"/>
      <c r="H55" s="59" t="s">
        <v>50</v>
      </c>
      <c r="I55" s="60">
        <v>2</v>
      </c>
      <c r="J55" s="60">
        <v>1.8</v>
      </c>
      <c r="K55" s="61">
        <v>0.8</v>
      </c>
      <c r="L55" s="45"/>
      <c r="M55" s="45"/>
      <c r="N55" s="62">
        <f>I55+J55+K55</f>
        <v>4.5999999999999996</v>
      </c>
    </row>
    <row r="56" spans="1:14" ht="16.5" thickTop="1" thickBot="1" x14ac:dyDescent="0.3">
      <c r="A56" s="63">
        <v>2</v>
      </c>
      <c r="B56" s="270" t="s">
        <v>51</v>
      </c>
      <c r="C56" s="274"/>
      <c r="D56" s="274"/>
      <c r="E56" s="274"/>
      <c r="F56" s="271"/>
      <c r="G56" s="271"/>
      <c r="H56" s="64" t="s">
        <v>50</v>
      </c>
      <c r="I56" s="65">
        <v>2</v>
      </c>
      <c r="J56" s="65">
        <v>2</v>
      </c>
      <c r="K56" s="66">
        <v>1</v>
      </c>
      <c r="L56" s="45"/>
      <c r="M56" s="45"/>
      <c r="N56" s="62">
        <f t="shared" ref="N56:N61" si="0">I56+J56+K56</f>
        <v>5</v>
      </c>
    </row>
    <row r="57" spans="1:14" ht="41.25" customHeight="1" thickTop="1" thickBot="1" x14ac:dyDescent="0.3">
      <c r="A57" s="63">
        <v>3</v>
      </c>
      <c r="B57" s="274" t="s">
        <v>52</v>
      </c>
      <c r="C57" s="274"/>
      <c r="D57" s="274"/>
      <c r="E57" s="274"/>
      <c r="F57" s="271"/>
      <c r="G57" s="271"/>
      <c r="H57" s="64" t="s">
        <v>53</v>
      </c>
      <c r="I57" s="65">
        <v>7</v>
      </c>
      <c r="J57" s="65">
        <v>5.8</v>
      </c>
      <c r="K57" s="66">
        <v>3.5</v>
      </c>
      <c r="L57" s="45"/>
      <c r="M57" s="45"/>
      <c r="N57" s="62">
        <f t="shared" si="0"/>
        <v>16.3</v>
      </c>
    </row>
    <row r="58" spans="1:14" ht="41.25" customHeight="1" thickTop="1" thickBot="1" x14ac:dyDescent="0.3">
      <c r="A58" s="63">
        <v>4</v>
      </c>
      <c r="B58" s="274" t="s">
        <v>54</v>
      </c>
      <c r="C58" s="274"/>
      <c r="D58" s="274"/>
      <c r="E58" s="274"/>
      <c r="F58" s="271"/>
      <c r="G58" s="271"/>
      <c r="H58" s="64" t="s">
        <v>53</v>
      </c>
      <c r="I58" s="65">
        <v>7</v>
      </c>
      <c r="J58" s="65">
        <v>7</v>
      </c>
      <c r="K58" s="66">
        <v>3.5</v>
      </c>
      <c r="L58" s="45"/>
      <c r="M58" s="45"/>
      <c r="N58" s="62">
        <f t="shared" si="0"/>
        <v>17.5</v>
      </c>
    </row>
    <row r="59" spans="1:14" ht="30" customHeight="1" thickTop="1" thickBot="1" x14ac:dyDescent="0.3">
      <c r="A59" s="63">
        <v>5</v>
      </c>
      <c r="B59" s="274" t="s">
        <v>55</v>
      </c>
      <c r="C59" s="274"/>
      <c r="D59" s="274"/>
      <c r="E59" s="274"/>
      <c r="F59" s="271"/>
      <c r="G59" s="271"/>
      <c r="H59" s="64" t="s">
        <v>53</v>
      </c>
      <c r="I59" s="65">
        <v>5</v>
      </c>
      <c r="J59" s="65">
        <v>6.5</v>
      </c>
      <c r="K59" s="66">
        <v>2.5</v>
      </c>
      <c r="L59" s="45"/>
      <c r="M59" s="45"/>
      <c r="N59" s="62">
        <f t="shared" si="0"/>
        <v>14</v>
      </c>
    </row>
    <row r="60" spans="1:14" ht="38.25" customHeight="1" thickTop="1" thickBot="1" x14ac:dyDescent="0.3">
      <c r="A60" s="63">
        <v>6</v>
      </c>
      <c r="B60" s="274" t="s">
        <v>56</v>
      </c>
      <c r="C60" s="274"/>
      <c r="D60" s="274"/>
      <c r="E60" s="274"/>
      <c r="F60" s="271"/>
      <c r="G60" s="271"/>
      <c r="H60" s="64" t="s">
        <v>57</v>
      </c>
      <c r="I60" s="65">
        <v>4</v>
      </c>
      <c r="J60" s="65">
        <v>4.5</v>
      </c>
      <c r="K60" s="66">
        <v>1</v>
      </c>
      <c r="L60" s="45"/>
      <c r="M60" s="45"/>
      <c r="N60" s="62">
        <f t="shared" si="0"/>
        <v>9.5</v>
      </c>
    </row>
    <row r="61" spans="1:14" ht="38.25" customHeight="1" thickTop="1" thickBot="1" x14ac:dyDescent="0.3">
      <c r="A61" s="67">
        <v>7</v>
      </c>
      <c r="B61" s="275" t="s">
        <v>58</v>
      </c>
      <c r="C61" s="275"/>
      <c r="D61" s="275"/>
      <c r="E61" s="275"/>
      <c r="F61" s="276"/>
      <c r="G61" s="276"/>
      <c r="H61" s="68" t="s">
        <v>57</v>
      </c>
      <c r="I61" s="69">
        <v>4</v>
      </c>
      <c r="J61" s="69">
        <v>4</v>
      </c>
      <c r="K61" s="70">
        <v>3.5</v>
      </c>
      <c r="L61" s="45"/>
      <c r="M61" s="45"/>
      <c r="N61" s="62">
        <f t="shared" si="0"/>
        <v>11.5</v>
      </c>
    </row>
    <row r="62" spans="1:14" ht="16.5" thickBot="1" x14ac:dyDescent="0.3">
      <c r="A62" s="277" t="s">
        <v>59</v>
      </c>
      <c r="B62" s="278"/>
      <c r="C62" s="278"/>
      <c r="D62" s="278"/>
      <c r="E62" s="278"/>
      <c r="F62" s="278"/>
      <c r="G62" s="278"/>
      <c r="H62" s="279"/>
      <c r="I62" s="71">
        <f>SUM(I55:I61)</f>
        <v>31</v>
      </c>
      <c r="J62" s="72">
        <f>SUM(J55:J61)</f>
        <v>31.6</v>
      </c>
      <c r="K62" s="73">
        <f>SUM(K55:K61)</f>
        <v>15.8</v>
      </c>
      <c r="L62" s="74"/>
      <c r="M62" s="45"/>
      <c r="N62" s="75">
        <f>SUM(N55:N61)</f>
        <v>78.400000000000006</v>
      </c>
    </row>
    <row r="63" spans="1:14" ht="19.5" thickTop="1" thickBot="1" x14ac:dyDescent="0.3">
      <c r="A63" s="280" t="s">
        <v>60</v>
      </c>
      <c r="B63" s="281"/>
      <c r="C63" s="281"/>
      <c r="D63" s="281"/>
      <c r="E63" s="281"/>
      <c r="F63" s="281"/>
      <c r="G63" s="281"/>
      <c r="H63" s="281"/>
      <c r="I63" s="282"/>
      <c r="J63" s="282"/>
      <c r="K63" s="283"/>
      <c r="L63" s="8"/>
      <c r="M63" s="76"/>
      <c r="N63" s="77">
        <f>N62/3</f>
        <v>26.133333333333336</v>
      </c>
    </row>
    <row r="64" spans="1:14" ht="15.75" thickBot="1" x14ac:dyDescent="0.3">
      <c r="A64" s="4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6"/>
    </row>
    <row r="65" spans="1:14" ht="41.25" customHeight="1" thickBot="1" x14ac:dyDescent="0.3">
      <c r="A65" s="263" t="s">
        <v>61</v>
      </c>
      <c r="B65" s="264"/>
      <c r="C65" s="264"/>
      <c r="D65" s="264"/>
      <c r="E65" s="264"/>
      <c r="F65" s="264"/>
      <c r="G65" s="284"/>
      <c r="H65" s="78" t="s">
        <v>44</v>
      </c>
      <c r="I65" s="54" t="s">
        <v>45</v>
      </c>
      <c r="J65" s="55" t="s">
        <v>46</v>
      </c>
      <c r="K65" s="56" t="s">
        <v>47</v>
      </c>
      <c r="L65" s="157"/>
      <c r="M65" s="8"/>
      <c r="N65" s="57" t="s">
        <v>48</v>
      </c>
    </row>
    <row r="66" spans="1:14" ht="17.25" thickTop="1" thickBot="1" x14ac:dyDescent="0.3">
      <c r="A66" s="58">
        <v>1</v>
      </c>
      <c r="B66" s="285" t="s">
        <v>62</v>
      </c>
      <c r="C66" s="285"/>
      <c r="D66" s="285"/>
      <c r="E66" s="285"/>
      <c r="F66" s="273"/>
      <c r="G66" s="273"/>
      <c r="H66" s="79" t="s">
        <v>63</v>
      </c>
      <c r="I66" s="80">
        <v>5</v>
      </c>
      <c r="J66" s="80">
        <v>5</v>
      </c>
      <c r="K66" s="81">
        <v>5</v>
      </c>
      <c r="L66" s="82"/>
      <c r="M66" s="45"/>
      <c r="N66" s="62">
        <f>I66+J66+K66</f>
        <v>15</v>
      </c>
    </row>
    <row r="67" spans="1:14" ht="27" customHeight="1" thickTop="1" thickBot="1" x14ac:dyDescent="0.3">
      <c r="A67" s="63">
        <v>2</v>
      </c>
      <c r="B67" s="270" t="s">
        <v>64</v>
      </c>
      <c r="C67" s="270"/>
      <c r="D67" s="270"/>
      <c r="E67" s="270"/>
      <c r="F67" s="271"/>
      <c r="G67" s="271"/>
      <c r="H67" s="83" t="s">
        <v>63</v>
      </c>
      <c r="I67" s="84">
        <v>5</v>
      </c>
      <c r="J67" s="84">
        <v>4</v>
      </c>
      <c r="K67" s="85">
        <v>3</v>
      </c>
      <c r="L67" s="82"/>
      <c r="M67" s="45"/>
      <c r="N67" s="62">
        <f>I67+J67+K67</f>
        <v>12</v>
      </c>
    </row>
    <row r="68" spans="1:14" ht="17.25" thickTop="1" thickBot="1" x14ac:dyDescent="0.3">
      <c r="A68" s="67">
        <v>3</v>
      </c>
      <c r="B68" s="286" t="s">
        <v>65</v>
      </c>
      <c r="C68" s="286"/>
      <c r="D68" s="286"/>
      <c r="E68" s="286"/>
      <c r="F68" s="276"/>
      <c r="G68" s="276"/>
      <c r="H68" s="86" t="s">
        <v>63</v>
      </c>
      <c r="I68" s="87">
        <v>4</v>
      </c>
      <c r="J68" s="87">
        <v>4.5</v>
      </c>
      <c r="K68" s="88">
        <v>2</v>
      </c>
      <c r="L68" s="82"/>
      <c r="M68" s="45"/>
      <c r="N68" s="62">
        <f>I68+J68+K68</f>
        <v>10.5</v>
      </c>
    </row>
    <row r="69" spans="1:14" ht="16.5" thickTop="1" thickBot="1" x14ac:dyDescent="0.3">
      <c r="A69" s="44"/>
      <c r="B69" s="247" t="s">
        <v>66</v>
      </c>
      <c r="C69" s="287"/>
      <c r="D69" s="287"/>
      <c r="E69" s="287"/>
      <c r="F69" s="287"/>
      <c r="G69" s="287"/>
      <c r="H69" s="248"/>
      <c r="I69" s="89">
        <f>SUM(I66:I68)</f>
        <v>14</v>
      </c>
      <c r="J69" s="89">
        <f>SUM(J66:J68)</f>
        <v>13.5</v>
      </c>
      <c r="K69" s="90">
        <f>SUM(K66:K68)</f>
        <v>10</v>
      </c>
      <c r="L69" s="82"/>
      <c r="M69" s="45"/>
      <c r="N69" s="91">
        <f>SUM(N66:N68)</f>
        <v>37.5</v>
      </c>
    </row>
    <row r="70" spans="1:14" ht="19.5" thickTop="1" thickBot="1" x14ac:dyDescent="0.3">
      <c r="A70" s="288" t="s">
        <v>67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90"/>
      <c r="L70" s="82"/>
      <c r="M70" s="45"/>
      <c r="N70" s="77">
        <f>N69/3</f>
        <v>12.5</v>
      </c>
    </row>
    <row r="71" spans="1:14" ht="19.5" thickTop="1" thickBot="1" x14ac:dyDescent="0.3">
      <c r="A71" s="291"/>
      <c r="B71" s="292"/>
      <c r="C71" s="292"/>
      <c r="D71" s="292"/>
      <c r="E71" s="292"/>
      <c r="F71" s="292"/>
      <c r="G71" s="292"/>
      <c r="H71" s="292"/>
      <c r="I71" s="292"/>
      <c r="J71" s="293"/>
      <c r="K71" s="293"/>
      <c r="L71" s="82"/>
      <c r="M71" s="45"/>
      <c r="N71" s="159"/>
    </row>
    <row r="72" spans="1:14" ht="32.25" customHeight="1" thickBot="1" x14ac:dyDescent="0.3">
      <c r="A72" s="294" t="s">
        <v>68</v>
      </c>
      <c r="B72" s="295"/>
      <c r="C72" s="295"/>
      <c r="D72" s="295"/>
      <c r="E72" s="295"/>
      <c r="F72" s="295"/>
      <c r="G72" s="296"/>
      <c r="H72" s="93" t="s">
        <v>44</v>
      </c>
      <c r="I72" s="57" t="s">
        <v>45</v>
      </c>
      <c r="J72" s="157"/>
      <c r="K72" s="157"/>
      <c r="L72" s="82"/>
      <c r="M72" s="45"/>
      <c r="N72" s="94" t="s">
        <v>48</v>
      </c>
    </row>
    <row r="73" spans="1:14" ht="43.5" customHeight="1" thickBot="1" x14ac:dyDescent="0.3">
      <c r="A73" s="95">
        <v>1</v>
      </c>
      <c r="B73" s="297" t="s">
        <v>69</v>
      </c>
      <c r="C73" s="297"/>
      <c r="D73" s="297"/>
      <c r="E73" s="297"/>
      <c r="F73" s="298"/>
      <c r="G73" s="299"/>
      <c r="H73" s="96" t="s">
        <v>63</v>
      </c>
      <c r="I73" s="90">
        <v>1</v>
      </c>
      <c r="J73" s="82"/>
      <c r="K73" s="82"/>
      <c r="L73" s="82"/>
      <c r="M73" s="45"/>
      <c r="N73" s="97">
        <f>I73</f>
        <v>1</v>
      </c>
    </row>
    <row r="74" spans="1:14" ht="32.25" customHeight="1" thickBot="1" x14ac:dyDescent="0.3">
      <c r="A74" s="63">
        <v>2</v>
      </c>
      <c r="B74" s="270" t="s">
        <v>70</v>
      </c>
      <c r="C74" s="270"/>
      <c r="D74" s="270"/>
      <c r="E74" s="270"/>
      <c r="F74" s="271"/>
      <c r="G74" s="300"/>
      <c r="H74" s="98" t="s">
        <v>63</v>
      </c>
      <c r="I74" s="99">
        <v>4</v>
      </c>
      <c r="J74" s="82"/>
      <c r="K74" s="82"/>
      <c r="L74" s="82"/>
      <c r="M74" s="45"/>
      <c r="N74" s="97">
        <f>I74</f>
        <v>4</v>
      </c>
    </row>
    <row r="75" spans="1:14" ht="32.25" customHeight="1" thickBot="1" x14ac:dyDescent="0.3">
      <c r="A75" s="67">
        <v>3</v>
      </c>
      <c r="B75" s="286" t="s">
        <v>71</v>
      </c>
      <c r="C75" s="286"/>
      <c r="D75" s="286"/>
      <c r="E75" s="286"/>
      <c r="F75" s="276"/>
      <c r="G75" s="301"/>
      <c r="H75" s="100" t="s">
        <v>63</v>
      </c>
      <c r="I75" s="101">
        <v>1</v>
      </c>
      <c r="J75" s="82"/>
      <c r="K75" s="82"/>
      <c r="L75" s="82"/>
      <c r="M75" s="45"/>
      <c r="N75" s="97">
        <f>I75</f>
        <v>1</v>
      </c>
    </row>
    <row r="76" spans="1:14" ht="16.5" thickBot="1" x14ac:dyDescent="0.3">
      <c r="A76" s="302" t="s">
        <v>72</v>
      </c>
      <c r="B76" s="303"/>
      <c r="C76" s="303"/>
      <c r="D76" s="303"/>
      <c r="E76" s="303"/>
      <c r="F76" s="303"/>
      <c r="G76" s="303"/>
      <c r="H76" s="304"/>
      <c r="I76" s="27">
        <f>SUM(I73:I75)</f>
        <v>6</v>
      </c>
      <c r="J76" s="74"/>
      <c r="K76" s="74"/>
      <c r="L76" s="74"/>
      <c r="M76" s="45"/>
      <c r="N76" s="40"/>
    </row>
    <row r="77" spans="1:14" ht="19.5" thickTop="1" thickBot="1" x14ac:dyDescent="0.3">
      <c r="A77" s="305" t="s">
        <v>73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7"/>
      <c r="L77" s="74"/>
      <c r="M77" s="45"/>
      <c r="N77" s="77">
        <f>SUM(N73:N75)</f>
        <v>6</v>
      </c>
    </row>
    <row r="78" spans="1:14" x14ac:dyDescent="0.25">
      <c r="A78" s="46"/>
      <c r="B78" s="8"/>
      <c r="C78" s="8"/>
      <c r="D78" s="8"/>
      <c r="E78" s="308"/>
      <c r="F78" s="308"/>
      <c r="G78" s="308"/>
      <c r="H78" s="308"/>
      <c r="I78" s="308"/>
      <c r="J78" s="308"/>
      <c r="K78" s="308"/>
      <c r="L78" s="308"/>
      <c r="M78" s="308"/>
      <c r="N78" s="309"/>
    </row>
    <row r="79" spans="1:14" ht="15.75" thickBot="1" x14ac:dyDescent="0.3">
      <c r="A79" s="4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6"/>
    </row>
    <row r="80" spans="1:14" ht="27" thickBot="1" x14ac:dyDescent="0.3">
      <c r="A80" s="225" t="s">
        <v>74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7"/>
    </row>
    <row r="81" spans="1:14" ht="15.75" thickBot="1" x14ac:dyDescent="0.3">
      <c r="A81" s="4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6"/>
    </row>
    <row r="82" spans="1:14" ht="24.75" thickBot="1" x14ac:dyDescent="0.3">
      <c r="A82" s="319" t="s">
        <v>75</v>
      </c>
      <c r="B82" s="320"/>
      <c r="C82" s="320"/>
      <c r="D82" s="320"/>
      <c r="E82" s="320"/>
      <c r="F82" s="321"/>
      <c r="G82" s="322"/>
      <c r="H82" s="93" t="s">
        <v>44</v>
      </c>
      <c r="I82" s="157"/>
      <c r="J82" s="8"/>
      <c r="K82" s="8"/>
      <c r="L82" s="8"/>
      <c r="M82" s="8"/>
      <c r="N82" s="93" t="s">
        <v>48</v>
      </c>
    </row>
    <row r="83" spans="1:14" ht="17.25" thickTop="1" thickBot="1" x14ac:dyDescent="0.3">
      <c r="A83" s="102">
        <v>1</v>
      </c>
      <c r="B83" s="323" t="s">
        <v>76</v>
      </c>
      <c r="C83" s="324"/>
      <c r="D83" s="324"/>
      <c r="E83" s="324"/>
      <c r="F83" s="325"/>
      <c r="G83" s="326"/>
      <c r="H83" s="103" t="s">
        <v>77</v>
      </c>
      <c r="I83" s="104"/>
      <c r="J83" s="51"/>
      <c r="K83" s="51"/>
      <c r="L83" s="51"/>
      <c r="M83" s="45"/>
      <c r="N83" s="105">
        <v>2.5</v>
      </c>
    </row>
    <row r="84" spans="1:14" ht="16.5" thickBot="1" x14ac:dyDescent="0.3">
      <c r="A84" s="106"/>
      <c r="B84" s="107"/>
      <c r="C84" s="107"/>
      <c r="D84" s="107"/>
      <c r="E84" s="107"/>
      <c r="F84" s="45"/>
      <c r="G84" s="45"/>
      <c r="H84" s="74"/>
      <c r="I84" s="74"/>
      <c r="J84" s="51"/>
      <c r="K84" s="51"/>
      <c r="L84" s="51"/>
      <c r="M84" s="45"/>
      <c r="N84" s="108"/>
    </row>
    <row r="85" spans="1:14" ht="19.5" thickTop="1" thickBot="1" x14ac:dyDescent="0.3">
      <c r="A85" s="327" t="s">
        <v>78</v>
      </c>
      <c r="B85" s="328"/>
      <c r="C85" s="328"/>
      <c r="D85" s="328"/>
      <c r="E85" s="328"/>
      <c r="F85" s="328"/>
      <c r="G85" s="328"/>
      <c r="H85" s="328"/>
      <c r="I85" s="328"/>
      <c r="J85" s="329"/>
      <c r="K85" s="104"/>
      <c r="L85" s="8"/>
      <c r="M85" s="109"/>
      <c r="N85" s="110">
        <f>N83</f>
        <v>2.5</v>
      </c>
    </row>
    <row r="86" spans="1:14" ht="16.5" thickTop="1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8.5" thickBot="1" x14ac:dyDescent="0.3">
      <c r="A87" s="330" t="s">
        <v>79</v>
      </c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2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18.75" thickTop="1" x14ac:dyDescent="0.25">
      <c r="A89" s="333" t="s">
        <v>23</v>
      </c>
      <c r="B89" s="334"/>
      <c r="C89" s="334"/>
      <c r="D89" s="334"/>
      <c r="E89" s="334"/>
      <c r="F89" s="334"/>
      <c r="G89" s="334"/>
      <c r="H89" s="334"/>
      <c r="I89" s="334"/>
      <c r="J89" s="335"/>
      <c r="K89" s="111"/>
      <c r="L89" s="111"/>
      <c r="M89" s="112"/>
      <c r="N89" s="113">
        <f>N40</f>
        <v>15.5</v>
      </c>
    </row>
    <row r="90" spans="1:14" ht="18" x14ac:dyDescent="0.25">
      <c r="A90" s="310" t="s">
        <v>80</v>
      </c>
      <c r="B90" s="311"/>
      <c r="C90" s="311"/>
      <c r="D90" s="311"/>
      <c r="E90" s="311"/>
      <c r="F90" s="311"/>
      <c r="G90" s="311"/>
      <c r="H90" s="311"/>
      <c r="I90" s="311"/>
      <c r="J90" s="312"/>
      <c r="K90" s="111"/>
      <c r="L90" s="111"/>
      <c r="M90" s="112"/>
      <c r="N90" s="114">
        <f>N63</f>
        <v>26.133333333333336</v>
      </c>
    </row>
    <row r="91" spans="1:14" ht="18" x14ac:dyDescent="0.25">
      <c r="A91" s="310" t="s">
        <v>81</v>
      </c>
      <c r="B91" s="311"/>
      <c r="C91" s="311"/>
      <c r="D91" s="311"/>
      <c r="E91" s="311"/>
      <c r="F91" s="311"/>
      <c r="G91" s="311"/>
      <c r="H91" s="311"/>
      <c r="I91" s="311"/>
      <c r="J91" s="312"/>
      <c r="K91" s="111"/>
      <c r="L91" s="111"/>
      <c r="M91" s="112"/>
      <c r="N91" s="115">
        <f>N70</f>
        <v>12.5</v>
      </c>
    </row>
    <row r="92" spans="1:14" ht="18" x14ac:dyDescent="0.25">
      <c r="A92" s="310" t="s">
        <v>82</v>
      </c>
      <c r="B92" s="311"/>
      <c r="C92" s="311"/>
      <c r="D92" s="311"/>
      <c r="E92" s="311"/>
      <c r="F92" s="311"/>
      <c r="G92" s="311"/>
      <c r="H92" s="311"/>
      <c r="I92" s="311"/>
      <c r="J92" s="312"/>
      <c r="K92" s="111"/>
      <c r="L92" s="111"/>
      <c r="M92" s="112"/>
      <c r="N92" s="116">
        <f>N77</f>
        <v>6</v>
      </c>
    </row>
    <row r="93" spans="1:14" ht="18.75" thickBot="1" x14ac:dyDescent="0.3">
      <c r="A93" s="313" t="s">
        <v>83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11"/>
      <c r="L93" s="111"/>
      <c r="M93" s="112"/>
      <c r="N93" s="116">
        <f>N83</f>
        <v>2.5</v>
      </c>
    </row>
    <row r="94" spans="1:14" ht="24.75" thickTop="1" thickBot="1" x14ac:dyDescent="0.3">
      <c r="A94" s="316" t="s">
        <v>84</v>
      </c>
      <c r="B94" s="317"/>
      <c r="C94" s="317"/>
      <c r="D94" s="317"/>
      <c r="E94" s="317"/>
      <c r="F94" s="317"/>
      <c r="G94" s="317"/>
      <c r="H94" s="317"/>
      <c r="I94" s="317"/>
      <c r="J94" s="318"/>
      <c r="K94" s="117"/>
      <c r="L94" s="118"/>
      <c r="M94" s="119"/>
      <c r="N94" s="120">
        <f>SUM(N89:N93)</f>
        <v>62.63333333333334</v>
      </c>
    </row>
    <row r="95" spans="1:14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</sheetData>
  <sheetProtection algorithmName="SHA-512" hashValue="x1v6viKXPyLYKTgD1nqwlAfLyC7BN1bXDheA8hBrF98R3fhzRsywPPeQJgl+2lwUewJbJ4JqR0iBRRRYeiLMVw==" saltValue="PoK4dBDmX8f158G4t1uBRg==" spinCount="100000" sheet="1" objects="1" scenarios="1" selectLockedCells="1" selectUnlockedCells="1"/>
  <mergeCells count="81">
    <mergeCell ref="A91:J91"/>
    <mergeCell ref="A92:J92"/>
    <mergeCell ref="A93:J93"/>
    <mergeCell ref="A94:J94"/>
    <mergeCell ref="A82:G82"/>
    <mergeCell ref="B83:G83"/>
    <mergeCell ref="A85:J85"/>
    <mergeCell ref="A87:N87"/>
    <mergeCell ref="A89:J89"/>
    <mergeCell ref="A90:J90"/>
    <mergeCell ref="A80:N80"/>
    <mergeCell ref="B68:G68"/>
    <mergeCell ref="B69:H69"/>
    <mergeCell ref="A70:K70"/>
    <mergeCell ref="A71:K71"/>
    <mergeCell ref="A72:G72"/>
    <mergeCell ref="B73:G73"/>
    <mergeCell ref="B74:G74"/>
    <mergeCell ref="B75:G75"/>
    <mergeCell ref="A76:H76"/>
    <mergeCell ref="A77:K77"/>
    <mergeCell ref="E78:N78"/>
    <mergeCell ref="B67:G67"/>
    <mergeCell ref="B55:G55"/>
    <mergeCell ref="B56:G56"/>
    <mergeCell ref="B57:G57"/>
    <mergeCell ref="B58:G58"/>
    <mergeCell ref="B59:G59"/>
    <mergeCell ref="B60:G60"/>
    <mergeCell ref="B61:G61"/>
    <mergeCell ref="A62:H62"/>
    <mergeCell ref="A63:K63"/>
    <mergeCell ref="A65:G65"/>
    <mergeCell ref="B66:G66"/>
    <mergeCell ref="A54:G54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2:N52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" footer="0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3.42578125" customWidth="1"/>
    <col min="5" max="5" width="20.140625" customWidth="1"/>
    <col min="6" max="9" width="17.7109375" customWidth="1"/>
    <col min="10" max="10" width="16.85546875" customWidth="1"/>
    <col min="11" max="11" width="31.7109375" customWidth="1"/>
  </cols>
  <sheetData>
    <row r="1" spans="1:11" ht="18" x14ac:dyDescent="0.25">
      <c r="A1" s="336" t="s">
        <v>153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x14ac:dyDescent="0.25">
      <c r="A2" s="337" t="s">
        <v>219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6.75" customHeight="1" thickBot="1" x14ac:dyDescent="0.3">
      <c r="A3" s="172"/>
      <c r="B3" s="172"/>
      <c r="C3" s="172"/>
      <c r="D3" s="172"/>
    </row>
    <row r="4" spans="1:11" ht="48.75" customHeight="1" thickBot="1" x14ac:dyDescent="0.3">
      <c r="A4" s="338" t="s">
        <v>218</v>
      </c>
      <c r="B4" s="339"/>
      <c r="C4" s="339"/>
      <c r="D4" s="339"/>
      <c r="E4" s="339"/>
      <c r="F4" s="339"/>
      <c r="G4" s="339"/>
      <c r="H4" s="339"/>
      <c r="I4" s="339"/>
      <c r="J4" s="339"/>
      <c r="K4" s="340"/>
    </row>
    <row r="5" spans="1:11" ht="39" customHeight="1" thickBot="1" x14ac:dyDescent="0.3">
      <c r="A5" s="343" t="s">
        <v>154</v>
      </c>
      <c r="B5" s="343" t="s">
        <v>155</v>
      </c>
      <c r="C5" s="343" t="s">
        <v>156</v>
      </c>
      <c r="D5" s="345" t="s">
        <v>157</v>
      </c>
      <c r="E5" s="347" t="s">
        <v>23</v>
      </c>
      <c r="F5" s="348" t="s">
        <v>213</v>
      </c>
      <c r="G5" s="348"/>
      <c r="H5" s="348"/>
      <c r="I5" s="348"/>
      <c r="J5" s="349" t="s">
        <v>214</v>
      </c>
      <c r="K5" s="350" t="s">
        <v>6</v>
      </c>
    </row>
    <row r="6" spans="1:11" ht="84" customHeight="1" thickBot="1" x14ac:dyDescent="0.3">
      <c r="A6" s="344"/>
      <c r="B6" s="344"/>
      <c r="C6" s="344"/>
      <c r="D6" s="346"/>
      <c r="E6" s="347"/>
      <c r="F6" s="186" t="s">
        <v>43</v>
      </c>
      <c r="G6" s="186" t="s">
        <v>215</v>
      </c>
      <c r="H6" s="186" t="s">
        <v>68</v>
      </c>
      <c r="I6" s="186" t="s">
        <v>74</v>
      </c>
      <c r="J6" s="349"/>
      <c r="K6" s="350"/>
    </row>
    <row r="7" spans="1:11" ht="69.75" customHeight="1" x14ac:dyDescent="0.25">
      <c r="A7" s="173">
        <v>1</v>
      </c>
      <c r="B7" s="174" t="s">
        <v>160</v>
      </c>
      <c r="C7" s="341" t="s">
        <v>99</v>
      </c>
      <c r="D7" s="351" t="s">
        <v>161</v>
      </c>
      <c r="E7" s="175">
        <v>15.5</v>
      </c>
      <c r="F7" s="187">
        <f>'1'!N63</f>
        <v>26.133333333333336</v>
      </c>
      <c r="G7" s="187">
        <f>'1'!N70</f>
        <v>12.5</v>
      </c>
      <c r="H7" s="187">
        <f>'1'!N77</f>
        <v>6</v>
      </c>
      <c r="I7" s="187">
        <f>'1'!N85</f>
        <v>2.5</v>
      </c>
      <c r="J7" s="175">
        <f>SUM(E7:I7)</f>
        <v>62.63333333333334</v>
      </c>
      <c r="K7" s="188" t="s">
        <v>217</v>
      </c>
    </row>
    <row r="8" spans="1:11" ht="78" customHeight="1" thickBot="1" x14ac:dyDescent="0.3">
      <c r="A8" s="181">
        <v>2</v>
      </c>
      <c r="B8" s="182" t="s">
        <v>159</v>
      </c>
      <c r="C8" s="342"/>
      <c r="D8" s="352"/>
      <c r="E8" s="176">
        <v>21</v>
      </c>
      <c r="F8" s="189">
        <v>0</v>
      </c>
      <c r="G8" s="189">
        <v>0</v>
      </c>
      <c r="H8" s="189">
        <v>0</v>
      </c>
      <c r="I8" s="189">
        <v>0</v>
      </c>
      <c r="J8" s="176">
        <v>23</v>
      </c>
      <c r="K8" s="190" t="s">
        <v>216</v>
      </c>
    </row>
    <row r="9" spans="1:11" x14ac:dyDescent="0.25">
      <c r="A9" s="177" t="s">
        <v>158</v>
      </c>
      <c r="B9" s="178"/>
      <c r="C9" s="178"/>
      <c r="D9" s="179"/>
    </row>
    <row r="10" spans="1:11" x14ac:dyDescent="0.25">
      <c r="B10" s="180"/>
    </row>
    <row r="13" spans="1:11" x14ac:dyDescent="0.25">
      <c r="B13" s="180"/>
    </row>
  </sheetData>
  <sheetProtection password="F56E" sheet="1" objects="1" scenarios="1" selectLockedCells="1" selectUnlockedCells="1"/>
  <mergeCells count="13">
    <mergeCell ref="A1:K1"/>
    <mergeCell ref="A2:K2"/>
    <mergeCell ref="A4:K4"/>
    <mergeCell ref="C7:C8"/>
    <mergeCell ref="A5:A6"/>
    <mergeCell ref="B5:B6"/>
    <mergeCell ref="C5:C6"/>
    <mergeCell ref="D5:D6"/>
    <mergeCell ref="E5:E6"/>
    <mergeCell ref="F5:I5"/>
    <mergeCell ref="J5:J6"/>
    <mergeCell ref="K5:K6"/>
    <mergeCell ref="D7:D8"/>
  </mergeCells>
  <pageMargins left="0.11811023622047245" right="0" top="0" bottom="0" header="0" footer="0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O34" sqref="O3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5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6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8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>OSPINA ANGARITA HECTOR AUGUSTO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 t="str">
        <f ca="1">(INDIRECT("GENERAL!J"&amp;P2+5))</f>
        <v>MEDICO CIRUJANO/UNIVERSIDAD NACIONAL DE COLOMBIA/1995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 t="str">
        <f ca="1">(INDIRECT("GENERAL!K"&amp;P2+5))</f>
        <v>ESPECIALISTA EN GERENCIA DE SERVICIOS DE SALUD/UNIVERSIDAD COOPERATIVA DE COLOMBIA/1999/ESPECIALISTA EN PEDAGOGIA/UNVERSIDAD DEL TOLIMA/2009</v>
      </c>
      <c r="F16" s="255"/>
      <c r="G16" s="255"/>
      <c r="H16" s="255"/>
      <c r="I16" s="255"/>
      <c r="J16" s="255"/>
      <c r="K16" s="255"/>
      <c r="L16" s="256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35"/>
      <c r="E18" s="255" t="str">
        <f ca="1">(INDIRECT("GENERAL!L"&amp;P2+5))</f>
        <v>MAGISTER EN EDUCACION/UNIVERSIDAD DEL TOLIMA /2012</v>
      </c>
      <c r="F18" s="255"/>
      <c r="G18" s="255"/>
      <c r="H18" s="255"/>
      <c r="I18" s="255"/>
      <c r="J18" s="255"/>
      <c r="K18" s="255"/>
      <c r="L18" s="256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 t="str">
        <f ca="1">(INDIRECT("GENERAL!M"&amp;P2+5))</f>
        <v>NO REGISTRA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38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38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38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92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56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57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58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>RAMIREZ GALINDO ANDRES ENRIQUE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 t="str">
        <f ca="1">(INDIRECT("GENERAL!J"&amp;P2+5))</f>
        <v>ENFERMERO/UNIVERSIDAD DEL TOLIMA/1999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 t="str">
        <f ca="1">(INDIRECT("GENERAL!K"&amp;P2+5))</f>
        <v>ESPECIALISTA EN GERENCIA HOSPITALARIA/ESCUELA SUPERIOR DE ADMINISTRACION PUBLICA (ESAP)/2006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55"/>
      <c r="E18" s="255" t="str">
        <f ca="1">(INDIRECT("GENERAL!L"&amp;P2+5))</f>
        <v xml:space="preserve">MAESTRIA EN EDUCACION/ UNIVERSIDAD DEL TOLIMA EN 2 SEMESTRE 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 t="str">
        <f ca="1">(INDIRECT("GENERAL!M"&amp;P2+5))</f>
        <v>NO REGISTRA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59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56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57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58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>FLOREZ CARRERO ALVARO GUILLERMO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 t="str">
        <f ca="1">(INDIRECT("GENERAL!J"&amp;P2+5))</f>
        <v>MEDICO Y CIRUJANO/UNIVERSIDAD METROPOLITANA/1996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 t="str">
        <f ca="1">(INDIRECT("GENERAL!K"&amp;P2+5))</f>
        <v>ESPECIALISTA EN GESTION DE LA SALUD/UNIVERSIDAD ICESI/2001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55"/>
      <c r="E18" s="255" t="str">
        <f ca="1">(INDIRECT("GENERAL!L"&amp;P2+5))</f>
        <v>NO REGISTRA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 t="str">
        <f ca="1">(INDIRECT("GENERAL!M"&amp;P2+5))</f>
        <v>NO REGISTRA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59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64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65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66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>PIZA FERNANDEZ PATRICIA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 t="str">
        <f ca="1">(INDIRECT("GENERAL!J"&amp;P2+5))</f>
        <v>ENFERMERA/ UNIVERSIDAD DEL NORTE /1985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 t="str">
        <f ca="1">(INDIRECT("GENERAL!K"&amp;P2+5))</f>
        <v>ESPECIALISTA EN PEDAGOGIA PARA EL DESARROLLO DEL APRENDIZAJE AUTONOMO/UNIVERSIDAD NACIONAL ABIERTA Y ADISTANCIA UNAD/2003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63"/>
      <c r="E18" s="255" t="str">
        <f ca="1">(INDIRECT("GENERAL!L"&amp;P2+5))</f>
        <v>MAGISTER EN ENFERMERIA CON ENFASIS EN SALUD FAMILIAR/ UNIVERSIDAD NACIONAL DE COLOMBIA/2007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 t="str">
        <f ca="1">(INDIRECT("GENERAL!M"&amp;P2+5))</f>
        <v>NO REGISTRA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67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MID(CELL("nombrearchivo",'7'!E9),FIND("]", CELL("nombrearchivo",'7'!E9),1)+1,LEN(CELL("nombrearchivo",'7'!E9))-FIND("]",CELL("nombrearchivo",'7'!E9),1))</f>
        <v>7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/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64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65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66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>CASTELLANOS HERRERA VICTOR HUGO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 t="str">
        <f ca="1">(INDIRECT("GENERAL!J"&amp;P2+5))</f>
        <v>MEDICO CIRUJANO /UNIVERSIDAD NACIONAL /1986  -  ADMINISTRADOR PUBLICO /ESAP /1991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 t="str">
        <f ca="1">(INDIRECT("GENERAL!K"&amp;P2+5))</f>
        <v>ESPECIALISTA EN GERENCIA SOCIAL /ESAP /1997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63"/>
      <c r="E18" s="255" t="str">
        <f ca="1">(INDIRECT("GENERAL!L"&amp;P2+5))</f>
        <v>MAGISTER EN MEDICINA ALTERNATIVA /UNIVERSIDAD NACIONAL /2010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 t="str">
        <f ca="1">(INDIRECT("GENERAL!M"&amp;P2+5))</f>
        <v>NO REGISTRA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67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1"/>
      <c r="B1" s="212"/>
      <c r="C1" s="215" t="s">
        <v>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6" ht="51" customHeight="1" thickBot="1" x14ac:dyDescent="0.3">
      <c r="A2" s="213"/>
      <c r="B2" s="214"/>
      <c r="C2" s="215" t="s">
        <v>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P2" s="161" t="str">
        <f ca="1">MID(CELL("nombrearchivo",'8'!E9),FIND("]", CELL("nombrearchivo",'8'!E9),1)+1,LEN(CELL("nombrearchivo",'8'!E9))-FIND("]",CELL("nombrearchivo",'8'!E9),1))</f>
        <v>8</v>
      </c>
    </row>
    <row r="3" spans="1:16" ht="15.75" x14ac:dyDescent="0.25">
      <c r="A3" s="218" t="s">
        <v>11</v>
      </c>
      <c r="B3" s="219"/>
      <c r="C3" s="219"/>
      <c r="D3" s="219"/>
      <c r="E3" s="7" t="str">
        <f>GENERAL!Z$2</f>
        <v>OCASIONAL</v>
      </c>
      <c r="F3" s="220">
        <v>8</v>
      </c>
      <c r="G3" s="220"/>
      <c r="H3" s="220"/>
      <c r="I3" s="220"/>
      <c r="J3" s="220"/>
      <c r="K3" s="220"/>
      <c r="L3" s="220"/>
      <c r="M3" s="220"/>
      <c r="N3" s="221"/>
    </row>
    <row r="4" spans="1:16" ht="15.75" x14ac:dyDescent="0.25">
      <c r="A4" s="207" t="s">
        <v>12</v>
      </c>
      <c r="B4" s="208"/>
      <c r="C4" s="208"/>
      <c r="D4" s="208"/>
      <c r="E4" s="8" t="str">
        <f>GENERAL!A$2</f>
        <v>CS-O-08-4</v>
      </c>
      <c r="F4" s="209"/>
      <c r="G4" s="209"/>
      <c r="H4" s="209"/>
      <c r="I4" s="209"/>
      <c r="J4" s="209"/>
      <c r="K4" s="209"/>
      <c r="L4" s="209"/>
      <c r="M4" s="209"/>
      <c r="N4" s="210"/>
    </row>
    <row r="5" spans="1:16" ht="15.75" x14ac:dyDescent="0.25">
      <c r="A5" s="207" t="s">
        <v>13</v>
      </c>
      <c r="B5" s="208"/>
      <c r="C5" s="208"/>
      <c r="D5" s="208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6" x14ac:dyDescent="0.25">
      <c r="A8" s="228" t="s">
        <v>15</v>
      </c>
      <c r="B8" s="229"/>
      <c r="C8" s="232" t="s">
        <v>16</v>
      </c>
      <c r="D8" s="164"/>
      <c r="E8" s="234" t="s">
        <v>17</v>
      </c>
      <c r="F8" s="234" t="s">
        <v>18</v>
      </c>
      <c r="G8" s="234" t="s">
        <v>19</v>
      </c>
      <c r="H8" s="234" t="s">
        <v>20</v>
      </c>
      <c r="I8" s="234" t="s">
        <v>21</v>
      </c>
      <c r="J8" s="236" t="s">
        <v>22</v>
      </c>
      <c r="K8" s="165"/>
      <c r="L8" s="238"/>
      <c r="M8" s="238"/>
      <c r="N8" s="240" t="s">
        <v>23</v>
      </c>
    </row>
    <row r="9" spans="1:16" ht="31.5" customHeight="1" thickBot="1" x14ac:dyDescent="0.3">
      <c r="A9" s="230"/>
      <c r="B9" s="231"/>
      <c r="C9" s="233"/>
      <c r="D9" s="17"/>
      <c r="E9" s="235"/>
      <c r="F9" s="235"/>
      <c r="G9" s="235"/>
      <c r="H9" s="235"/>
      <c r="I9" s="235"/>
      <c r="J9" s="237"/>
      <c r="K9" s="166"/>
      <c r="L9" s="239"/>
      <c r="M9" s="239"/>
      <c r="N9" s="241"/>
    </row>
    <row r="10" spans="1:16" ht="44.25" customHeight="1" thickBot="1" x14ac:dyDescent="0.3">
      <c r="A10" s="242" t="str">
        <f ca="1">CONCATENATE((INDIRECT("GENERAL!D"&amp;P2+5))," ",((INDIRECT("GENERAL!E"&amp;P2+5))))</f>
        <v xml:space="preserve"> </v>
      </c>
      <c r="B10" s="24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4" t="s">
        <v>24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6"/>
      <c r="N12" s="27" t="s">
        <v>25</v>
      </c>
    </row>
    <row r="13" spans="1:16" ht="24" thickBot="1" x14ac:dyDescent="0.3">
      <c r="A13" s="222" t="s">
        <v>26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8"/>
      <c r="N13" s="26"/>
    </row>
    <row r="14" spans="1:16" ht="31.5" customHeight="1" thickBot="1" x14ac:dyDescent="0.3">
      <c r="A14" s="247" t="s">
        <v>27</v>
      </c>
      <c r="B14" s="248"/>
      <c r="C14" s="28"/>
      <c r="D14" s="249">
        <f ca="1">(INDIRECT("GENERAL!J"&amp;P2+5))</f>
        <v>0</v>
      </c>
      <c r="E14" s="250"/>
      <c r="F14" s="250"/>
      <c r="G14" s="250"/>
      <c r="H14" s="250"/>
      <c r="I14" s="250"/>
      <c r="J14" s="250"/>
      <c r="K14" s="250"/>
      <c r="L14" s="25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2" t="s">
        <v>28</v>
      </c>
      <c r="B16" s="253"/>
      <c r="C16" s="8"/>
      <c r="D16" s="34"/>
      <c r="E16" s="254">
        <f ca="1">(INDIRECT("GENERAL!K"&amp;P2+5))</f>
        <v>0</v>
      </c>
      <c r="F16" s="255"/>
      <c r="G16" s="255"/>
      <c r="H16" s="255"/>
      <c r="I16" s="255"/>
      <c r="J16" s="255"/>
      <c r="K16" s="255"/>
      <c r="L16" s="25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2" t="s">
        <v>29</v>
      </c>
      <c r="B18" s="253"/>
      <c r="C18" s="28"/>
      <c r="D18" s="163"/>
      <c r="E18" s="255">
        <f ca="1">(INDIRECT("GENERAL!L"&amp;P2+5))</f>
        <v>0</v>
      </c>
      <c r="F18" s="255"/>
      <c r="G18" s="255"/>
      <c r="H18" s="255"/>
      <c r="I18" s="255"/>
      <c r="J18" s="255"/>
      <c r="K18" s="255"/>
      <c r="L18" s="256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2" t="s">
        <v>30</v>
      </c>
      <c r="B20" s="253"/>
      <c r="C20" s="28"/>
      <c r="D20" s="257">
        <f ca="1">(INDIRECT("GENERAL!M"&amp;P2+5))</f>
        <v>0</v>
      </c>
      <c r="E20" s="258"/>
      <c r="F20" s="258"/>
      <c r="G20" s="258"/>
      <c r="H20" s="258"/>
      <c r="I20" s="258"/>
      <c r="J20" s="258"/>
      <c r="K20" s="258"/>
      <c r="L20" s="259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60" t="s">
        <v>31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2" t="s">
        <v>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8"/>
      <c r="N24" s="40"/>
    </row>
    <row r="25" spans="1:17" ht="68.25" customHeight="1" thickBot="1" x14ac:dyDescent="0.3">
      <c r="A25" s="247" t="s">
        <v>33</v>
      </c>
      <c r="B25" s="248"/>
      <c r="C25" s="28"/>
      <c r="D25" s="249"/>
      <c r="E25" s="250"/>
      <c r="F25" s="250"/>
      <c r="G25" s="250"/>
      <c r="H25" s="250"/>
      <c r="I25" s="250"/>
      <c r="J25" s="250"/>
      <c r="K25" s="250"/>
      <c r="L25" s="251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60" t="s">
        <v>34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2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2" t="s">
        <v>35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45"/>
      <c r="N29" s="40"/>
    </row>
    <row r="30" spans="1:17" ht="35.25" customHeight="1" thickBot="1" x14ac:dyDescent="0.3">
      <c r="A30" s="247" t="s">
        <v>36</v>
      </c>
      <c r="B30" s="248"/>
      <c r="C30" s="28"/>
      <c r="D30" s="249"/>
      <c r="E30" s="250"/>
      <c r="F30" s="250"/>
      <c r="G30" s="250"/>
      <c r="H30" s="250"/>
      <c r="I30" s="250"/>
      <c r="J30" s="250"/>
      <c r="K30" s="250"/>
      <c r="L30" s="25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0" t="s">
        <v>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2" t="s">
        <v>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4"/>
      <c r="M34" s="8"/>
      <c r="N34" s="40"/>
    </row>
    <row r="35" spans="1:14" ht="39.75" customHeight="1" thickBot="1" x14ac:dyDescent="0.3">
      <c r="A35" s="252" t="s">
        <v>39</v>
      </c>
      <c r="B35" s="253"/>
      <c r="C35" s="28"/>
      <c r="D35" s="249"/>
      <c r="E35" s="250"/>
      <c r="F35" s="250"/>
      <c r="G35" s="250"/>
      <c r="H35" s="250"/>
      <c r="I35" s="250"/>
      <c r="J35" s="250"/>
      <c r="K35" s="250"/>
      <c r="L35" s="251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60" t="s">
        <v>40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2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7" t="s">
        <v>23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5" t="s">
        <v>42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5"/>
      <c r="G57" s="266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0" t="s">
        <v>51</v>
      </c>
      <c r="C59" s="274"/>
      <c r="D59" s="274"/>
      <c r="E59" s="274"/>
      <c r="F59" s="271"/>
      <c r="G59" s="27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71"/>
      <c r="G60" s="27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71"/>
      <c r="G61" s="27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71"/>
      <c r="G62" s="27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71"/>
      <c r="G63" s="27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76"/>
      <c r="G64" s="27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84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85" t="s">
        <v>62</v>
      </c>
      <c r="C69" s="285"/>
      <c r="D69" s="285"/>
      <c r="E69" s="285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0" t="s">
        <v>64</v>
      </c>
      <c r="C70" s="270"/>
      <c r="D70" s="270"/>
      <c r="E70" s="270"/>
      <c r="F70" s="271"/>
      <c r="G70" s="27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6" t="s">
        <v>65</v>
      </c>
      <c r="C71" s="286"/>
      <c r="D71" s="286"/>
      <c r="E71" s="286"/>
      <c r="F71" s="276"/>
      <c r="G71" s="27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87"/>
      <c r="D72" s="287"/>
      <c r="E72" s="287"/>
      <c r="F72" s="287"/>
      <c r="G72" s="28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8" t="s">
        <v>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90"/>
      <c r="L73" s="82"/>
      <c r="M73" s="45"/>
      <c r="N73" s="77">
        <f>N72/3</f>
        <v>0</v>
      </c>
    </row>
    <row r="74" spans="1:14" ht="19.5" thickTop="1" thickBot="1" x14ac:dyDescent="0.3">
      <c r="A74" s="291"/>
      <c r="B74" s="292"/>
      <c r="C74" s="292"/>
      <c r="D74" s="292"/>
      <c r="E74" s="292"/>
      <c r="F74" s="292"/>
      <c r="G74" s="292"/>
      <c r="H74" s="292"/>
      <c r="I74" s="292"/>
      <c r="J74" s="293"/>
      <c r="K74" s="293"/>
      <c r="L74" s="82"/>
      <c r="M74" s="45"/>
      <c r="N74" s="167"/>
    </row>
    <row r="75" spans="1:14" ht="26.25" thickBot="1" x14ac:dyDescent="0.3">
      <c r="A75" s="294" t="s">
        <v>68</v>
      </c>
      <c r="B75" s="295"/>
      <c r="C75" s="295"/>
      <c r="D75" s="295"/>
      <c r="E75" s="295"/>
      <c r="F75" s="295"/>
      <c r="G75" s="296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97" t="s">
        <v>69</v>
      </c>
      <c r="C76" s="297"/>
      <c r="D76" s="297"/>
      <c r="E76" s="297"/>
      <c r="F76" s="298"/>
      <c r="G76" s="29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0" t="s">
        <v>70</v>
      </c>
      <c r="C77" s="270"/>
      <c r="D77" s="270"/>
      <c r="E77" s="270"/>
      <c r="F77" s="271"/>
      <c r="G77" s="30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6" t="s">
        <v>71</v>
      </c>
      <c r="C78" s="286"/>
      <c r="D78" s="286"/>
      <c r="E78" s="286"/>
      <c r="F78" s="276"/>
      <c r="G78" s="30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2" t="s">
        <v>72</v>
      </c>
      <c r="B79" s="303"/>
      <c r="C79" s="303"/>
      <c r="D79" s="303"/>
      <c r="E79" s="303"/>
      <c r="F79" s="303"/>
      <c r="G79" s="303"/>
      <c r="H79" s="30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5" t="s">
        <v>73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8"/>
      <c r="F81" s="308"/>
      <c r="G81" s="308"/>
      <c r="H81" s="308"/>
      <c r="I81" s="308"/>
      <c r="J81" s="308"/>
      <c r="K81" s="308"/>
      <c r="L81" s="308"/>
      <c r="M81" s="308"/>
      <c r="N81" s="30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5" t="s">
        <v>74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9" t="s">
        <v>75</v>
      </c>
      <c r="B85" s="320"/>
      <c r="C85" s="320"/>
      <c r="D85" s="320"/>
      <c r="E85" s="320"/>
      <c r="F85" s="321"/>
      <c r="G85" s="322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3" t="s">
        <v>76</v>
      </c>
      <c r="C86" s="324"/>
      <c r="D86" s="324"/>
      <c r="E86" s="324"/>
      <c r="F86" s="325"/>
      <c r="G86" s="326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7" t="s">
        <v>78</v>
      </c>
      <c r="B88" s="328"/>
      <c r="C88" s="328"/>
      <c r="D88" s="328"/>
      <c r="E88" s="328"/>
      <c r="F88" s="328"/>
      <c r="G88" s="328"/>
      <c r="H88" s="328"/>
      <c r="I88" s="328"/>
      <c r="J88" s="329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0" t="s">
        <v>79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2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3" t="s">
        <v>23</v>
      </c>
      <c r="B92" s="334"/>
      <c r="C92" s="334"/>
      <c r="D92" s="334"/>
      <c r="E92" s="334"/>
      <c r="F92" s="334"/>
      <c r="G92" s="334"/>
      <c r="H92" s="334"/>
      <c r="I92" s="334"/>
      <c r="J92" s="335"/>
      <c r="K92" s="111"/>
      <c r="L92" s="111"/>
      <c r="M92" s="112"/>
      <c r="N92" s="113">
        <f>N40</f>
        <v>0</v>
      </c>
    </row>
    <row r="93" spans="1:14" ht="18" x14ac:dyDescent="0.25">
      <c r="A93" s="310" t="s">
        <v>80</v>
      </c>
      <c r="B93" s="311"/>
      <c r="C93" s="311"/>
      <c r="D93" s="311"/>
      <c r="E93" s="311"/>
      <c r="F93" s="311"/>
      <c r="G93" s="311"/>
      <c r="H93" s="311"/>
      <c r="I93" s="311"/>
      <c r="J93" s="312"/>
      <c r="K93" s="111"/>
      <c r="L93" s="111"/>
      <c r="M93" s="112"/>
      <c r="N93" s="114">
        <f>N66</f>
        <v>0</v>
      </c>
    </row>
    <row r="94" spans="1:14" ht="18" x14ac:dyDescent="0.25">
      <c r="A94" s="310" t="s">
        <v>81</v>
      </c>
      <c r="B94" s="311"/>
      <c r="C94" s="311"/>
      <c r="D94" s="311"/>
      <c r="E94" s="311"/>
      <c r="F94" s="311"/>
      <c r="G94" s="311"/>
      <c r="H94" s="311"/>
      <c r="I94" s="311"/>
      <c r="J94" s="312"/>
      <c r="K94" s="111"/>
      <c r="L94" s="111"/>
      <c r="M94" s="112"/>
      <c r="N94" s="115">
        <f>N73</f>
        <v>0</v>
      </c>
    </row>
    <row r="95" spans="1:14" ht="18" x14ac:dyDescent="0.25">
      <c r="A95" s="310" t="s">
        <v>82</v>
      </c>
      <c r="B95" s="311"/>
      <c r="C95" s="311"/>
      <c r="D95" s="311"/>
      <c r="E95" s="311"/>
      <c r="F95" s="311"/>
      <c r="G95" s="311"/>
      <c r="H95" s="311"/>
      <c r="I95" s="311"/>
      <c r="J95" s="312"/>
      <c r="K95" s="111"/>
      <c r="L95" s="111"/>
      <c r="M95" s="112"/>
      <c r="N95" s="116">
        <f>N80</f>
        <v>0</v>
      </c>
    </row>
    <row r="96" spans="1:14" ht="18.75" thickBot="1" x14ac:dyDescent="0.3">
      <c r="A96" s="313" t="s">
        <v>83</v>
      </c>
      <c r="B96" s="314"/>
      <c r="C96" s="314"/>
      <c r="D96" s="314"/>
      <c r="E96" s="314"/>
      <c r="F96" s="314"/>
      <c r="G96" s="314"/>
      <c r="H96" s="314"/>
      <c r="I96" s="314"/>
      <c r="J96" s="315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6" t="s">
        <v>84</v>
      </c>
      <c r="B97" s="317"/>
      <c r="C97" s="317"/>
      <c r="D97" s="317"/>
      <c r="E97" s="317"/>
      <c r="F97" s="317"/>
      <c r="G97" s="317"/>
      <c r="H97" s="317"/>
      <c r="I97" s="317"/>
      <c r="J97" s="318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GENERAL</vt:lpstr>
      <vt:lpstr>1</vt:lpstr>
      <vt:lpstr>RESULTADOS</vt:lpstr>
      <vt:lpstr>4</vt:lpstr>
      <vt:lpstr>5</vt:lpstr>
      <vt:lpstr>3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2014-07-02T23:45:43Z</cp:lastPrinted>
  <dcterms:created xsi:type="dcterms:W3CDTF">2014-02-18T13:10:52Z</dcterms:created>
  <dcterms:modified xsi:type="dcterms:W3CDTF">2014-07-18T15:43:43Z</dcterms:modified>
</cp:coreProperties>
</file>