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Listados definitivo de ganadores\CS\"/>
    </mc:Choice>
  </mc:AlternateContent>
  <workbookProtection workbookAlgorithmName="SHA-512" workbookHashValue="P4KvrphkKqr5SmRM1yZcxXidkylrQlJrbknLw3wlnoMGcQLn+TrYwo2IuYM6sUjoa8UnIyZMyd+K+8ym6QsB0g==" workbookSaltValue="Mw7gvfm9TfXkSO2h12iFdA==" workbookSpinCount="100000" lockStructure="1"/>
  <bookViews>
    <workbookView xWindow="0" yWindow="0" windowWidth="28800" windowHeight="12435" tabRatio="500" firstSheet="1" activeTab="2"/>
  </bookViews>
  <sheets>
    <sheet name="GENERAL" sheetId="1" state="hidden" r:id="rId1"/>
    <sheet name="1" sheetId="2" r:id="rId2"/>
    <sheet name="RESULTADOS" sheetId="22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2" l="1"/>
  <c r="H6" i="22"/>
  <c r="G6" i="22"/>
  <c r="F6" i="22"/>
  <c r="J6" i="22" l="1"/>
  <c r="N10" i="2" l="1"/>
  <c r="A6" i="22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37" i="21"/>
  <c r="J10" i="21" s="1"/>
  <c r="N32" i="21"/>
  <c r="N27" i="21"/>
  <c r="H10" i="21" s="1"/>
  <c r="N22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J10" i="20" s="1"/>
  <c r="N32" i="20"/>
  <c r="N27" i="20"/>
  <c r="N22" i="20"/>
  <c r="I10" i="20"/>
  <c r="H10" i="20"/>
  <c r="G10" i="20"/>
  <c r="F10" i="20"/>
  <c r="E10" i="20"/>
  <c r="C10" i="20"/>
  <c r="E5" i="20"/>
  <c r="E4" i="20"/>
  <c r="P2" i="20"/>
  <c r="N96" i="19"/>
  <c r="N88" i="19"/>
  <c r="N80" i="19"/>
  <c r="N95" i="19" s="1"/>
  <c r="I79" i="19"/>
  <c r="N78" i="19"/>
  <c r="N77" i="19"/>
  <c r="N76" i="19"/>
  <c r="K72" i="19"/>
  <c r="J72" i="19"/>
  <c r="I72" i="19"/>
  <c r="N71" i="19"/>
  <c r="N72" i="19" s="1"/>
  <c r="N73" i="19" s="1"/>
  <c r="N94" i="19" s="1"/>
  <c r="N70" i="19"/>
  <c r="N69" i="19"/>
  <c r="K65" i="19"/>
  <c r="J65" i="19"/>
  <c r="I65" i="19"/>
  <c r="N64" i="19"/>
  <c r="N63" i="19"/>
  <c r="N62" i="19"/>
  <c r="N61" i="19"/>
  <c r="N60" i="19"/>
  <c r="N59" i="19"/>
  <c r="N58" i="19"/>
  <c r="N37" i="19"/>
  <c r="N32" i="19"/>
  <c r="I10" i="19" s="1"/>
  <c r="N27" i="19"/>
  <c r="H10" i="19" s="1"/>
  <c r="N22" i="19"/>
  <c r="J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E16" i="21"/>
  <c r="E16" i="18"/>
  <c r="D20" i="2"/>
  <c r="D14" i="20"/>
  <c r="D14" i="19"/>
  <c r="N10" i="19" l="1"/>
  <c r="N65" i="21"/>
  <c r="N66" i="21" s="1"/>
  <c r="N93" i="21" s="1"/>
  <c r="N40" i="20"/>
  <c r="N92" i="20" s="1"/>
  <c r="N65" i="20"/>
  <c r="N66" i="20" s="1"/>
  <c r="N93" i="20" s="1"/>
  <c r="N65" i="18"/>
  <c r="N66" i="18" s="1"/>
  <c r="N93" i="18" s="1"/>
  <c r="N97" i="18" s="1"/>
  <c r="N40" i="18"/>
  <c r="N92" i="18" s="1"/>
  <c r="N40" i="19"/>
  <c r="N92" i="19" s="1"/>
  <c r="N65" i="19"/>
  <c r="N66" i="19" s="1"/>
  <c r="N93" i="19" s="1"/>
  <c r="N10" i="20"/>
  <c r="N40" i="21"/>
  <c r="N92" i="21" s="1"/>
  <c r="N97" i="21" s="1"/>
  <c r="N40" i="2"/>
  <c r="I10" i="21"/>
  <c r="N10" i="21" s="1"/>
  <c r="H10" i="18"/>
  <c r="N10" i="18" s="1"/>
  <c r="Z2" i="1"/>
  <c r="D14" i="2"/>
  <c r="E16" i="2"/>
  <c r="D20" i="18"/>
  <c r="E16" i="20"/>
  <c r="E16" i="19"/>
  <c r="A10" i="21"/>
  <c r="A10" i="2"/>
  <c r="D20" i="21"/>
  <c r="E18" i="21"/>
  <c r="E18" i="19"/>
  <c r="D20" i="19"/>
  <c r="D14" i="21"/>
  <c r="A10" i="19"/>
  <c r="D14" i="18"/>
  <c r="A10" i="20"/>
  <c r="E18" i="2"/>
  <c r="E18" i="20"/>
  <c r="D20" i="20"/>
  <c r="E18" i="18"/>
  <c r="A10" i="18"/>
  <c r="N97" i="19" l="1"/>
  <c r="N97" i="20"/>
  <c r="E3" i="19"/>
  <c r="E3" i="20"/>
  <c r="E3" i="18"/>
  <c r="E3" i="2"/>
  <c r="E3" i="21"/>
  <c r="Z1" i="1"/>
  <c r="N100" i="2" l="1"/>
  <c r="N92" i="2"/>
  <c r="I83" i="2"/>
  <c r="N82" i="2"/>
  <c r="N81" i="2"/>
  <c r="N80" i="2"/>
  <c r="K76" i="2"/>
  <c r="J76" i="2"/>
  <c r="I76" i="2"/>
  <c r="N75" i="2"/>
  <c r="N74" i="2"/>
  <c r="N73" i="2"/>
  <c r="K69" i="2"/>
  <c r="J69" i="2"/>
  <c r="I69" i="2"/>
  <c r="N68" i="2"/>
  <c r="N67" i="2"/>
  <c r="N66" i="2"/>
  <c r="N65" i="2"/>
  <c r="N64" i="2"/>
  <c r="N63" i="2"/>
  <c r="N62" i="2"/>
  <c r="H10" i="2"/>
  <c r="G10" i="2"/>
  <c r="F10" i="2"/>
  <c r="E10" i="2"/>
  <c r="C10" i="2"/>
  <c r="N84" i="2" l="1"/>
  <c r="N99" i="2" s="1"/>
  <c r="N76" i="2"/>
  <c r="N77" i="2" s="1"/>
  <c r="N98" i="2" s="1"/>
  <c r="N69" i="2"/>
  <c r="N70" i="2" s="1"/>
  <c r="N97" i="2" s="1"/>
  <c r="I10" i="2"/>
  <c r="J10" i="2"/>
  <c r="N96" i="2" l="1"/>
  <c r="N101" i="2" s="1"/>
</calcChain>
</file>

<file path=xl/sharedStrings.xml><?xml version="1.0" encoding="utf-8"?>
<sst xmlns="http://schemas.openxmlformats.org/spreadsheetml/2006/main" count="546" uniqueCount="123">
  <si>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</si>
  <si>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</si>
  <si>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</si>
  <si>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</si>
  <si>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</si>
  <si>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</si>
  <si>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</si>
  <si>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</si>
  <si>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</si>
  <si>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</si>
  <si>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</si>
  <si>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</si>
  <si>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</si>
  <si>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</si>
  <si>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</si>
  <si>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</si>
  <si>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</si>
  <si>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</si>
  <si>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</si>
  <si>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</si>
  <si>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</si>
  <si>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</si>
  <si>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</si>
  <si>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</si>
  <si>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</si>
  <si>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</si>
  <si>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</si>
  <si>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</si>
  <si>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</si>
  <si>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</si>
  <si>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</si>
  <si>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</si>
  <si>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</si>
  <si>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</si>
  <si>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</si>
  <si>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</si>
  <si>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</si>
  <si>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</si>
  <si>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</si>
  <si>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</si>
  <si>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</si>
  <si>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</si>
  <si>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</si>
  <si>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</si>
  <si>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</si>
  <si>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</si>
  <si>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</si>
  <si>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</si>
  <si>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</si>
  <si>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</si>
  <si>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</si>
  <si>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</si>
  <si>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</si>
  <si>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</si>
  <si>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</si>
  <si>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</si>
  <si>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</si>
  <si>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</si>
  <si>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</si>
  <si>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</si>
  <si>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</si>
  <si>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</si>
  <si>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</si>
  <si>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</si>
  <si>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</si>
  <si>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</si>
  <si>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</si>
  <si>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</si>
  <si>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</si>
  <si>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</si>
  <si>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</si>
  <si>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</si>
  <si>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</si>
  <si>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</si>
  <si>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</si>
  <si>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</si>
  <si>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</si>
  <si>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</si>
  <si>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</si>
  <si>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</si>
  <si>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</si>
  <si>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</si>
  <si>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</si>
  <si>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</si>
  <si>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</si>
  <si>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</si>
  <si>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</si>
  <si>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</si>
  <si>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</si>
  <si>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</si>
  <si>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</si>
  <si>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</si>
  <si>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</si>
  <si>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</si>
  <si>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</si>
  <si>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</si>
  <si>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</si>
  <si>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</si>
  <si>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</si>
  <si>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</si>
  <si>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CS-O-08-1</t>
  </si>
  <si>
    <t>URIBE KAFFURE</t>
  </si>
  <si>
    <t>CARMENZA</t>
  </si>
  <si>
    <t>kuribek@yahoo.com</t>
  </si>
  <si>
    <t>CARRERA 5 A NO 6-31 B/ LA POLA</t>
  </si>
  <si>
    <t>MEDICA CIRUJANO/UNIVERSIDAD NACIONAL DE COLOMBIA/1998</t>
  </si>
  <si>
    <t>ESPECIALISTA EN PEDIATRIA/UNIVERSIDAD NACIONAL DE COLOMBIA/2004</t>
  </si>
  <si>
    <t>MEDICO ESPECIALISTA PEDIATRA / HOSPITAL FEDERICO LLERAS ACOSTA E.S.E / 6 AÑOS = 5 PUNTOS  -  EXCEDE TOPE MAXIMO DE PUNTAJE POR EXPERIENCIA PROFESIONAL.</t>
  </si>
  <si>
    <t>CATEDRATICA / UNIVERSIDAD DEL TOLIMA / 4,94 AÑOS = 4,94 PUNTOS.</t>
  </si>
  <si>
    <t>NO ACREDITA PRODUCCIÓN INTELECTUAL.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</si>
  <si>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</si>
  <si>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</si>
  <si>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</si>
  <si>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</si>
  <si>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</si>
  <si>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</si>
  <si>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URIBE KAFFURE  CARMENZA</t>
  </si>
  <si>
    <t>PROFESIONAL DE LA MEDICINA, CON TÍTULO DE POSGRADO EN PEDIATRÍA, CON EXPERIENCIA PROFESIONAL DE TRES AÑOS.</t>
  </si>
  <si>
    <t>PRUEBA DE CONOCIMIENTOS</t>
  </si>
  <si>
    <t>PRESENTACIÓN ORAL/ EVALUACION JURADOS AREA (HASTA 15 PUNTOS)</t>
  </si>
  <si>
    <t xml:space="preserve">TOTAL </t>
  </si>
  <si>
    <t>GANADOR</t>
  </si>
  <si>
    <t>RESULTADOS DEFINITIVOS DE LAS PRUEBAS DE CONOCIMIENTOS, DEL CÓDIGO DE CONCURSO CS-O-08-1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</si>
</sst>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" fillId="0" borderId="91" xfId="4" applyFont="1" applyBorder="1" applyAlignment="1">
      <alignment horizontal="center" vertical="center" wrapText="1"/>
    </xf>
    <xf numFmtId="0" fontId="29" fillId="0" borderId="92" xfId="0" applyFont="1" applyBorder="1" applyAlignment="1">
      <alignment horizontal="justify" vertical="center" wrapText="1"/>
    </xf>
    <xf numFmtId="0" fontId="7" fillId="0" borderId="92" xfId="4" applyFont="1" applyBorder="1" applyAlignment="1">
      <alignment horizontal="center" vertical="center" wrapText="1"/>
    </xf>
    <xf numFmtId="2" fontId="30" fillId="0" borderId="92" xfId="4" applyNumberFormat="1" applyFont="1" applyBorder="1" applyAlignment="1">
      <alignment horizontal="center" vertical="center" wrapText="1"/>
    </xf>
    <xf numFmtId="2" fontId="13" fillId="0" borderId="92" xfId="4" applyNumberFormat="1" applyFont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0" fontId="9" fillId="7" borderId="1" xfId="4" applyFont="1" applyFill="1" applyBorder="1" applyAlignment="1" applyProtection="1">
      <alignment horizontal="center" vertical="center" wrapText="1"/>
    </xf>
    <xf numFmtId="4" fontId="13" fillId="0" borderId="92" xfId="1" applyNumberFormat="1" applyFont="1" applyFill="1" applyBorder="1" applyAlignment="1" applyProtection="1">
      <alignment horizontal="center" vertical="center"/>
    </xf>
    <xf numFmtId="2" fontId="13" fillId="0" borderId="93" xfId="4" applyNumberFormat="1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2" fontId="32" fillId="7" borderId="1" xfId="4" applyNumberFormat="1" applyFont="1" applyFill="1" applyBorder="1" applyAlignment="1">
      <alignment horizontal="center" vertical="center" wrapText="1"/>
    </xf>
    <xf numFmtId="0" fontId="32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3" fillId="7" borderId="1" xfId="4" applyFont="1" applyFill="1" applyBorder="1" applyAlignment="1" applyProtection="1">
      <alignment horizontal="center" vertic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38101</xdr:rowOff>
    </xdr:from>
    <xdr:to>
      <xdr:col>1</xdr:col>
      <xdr:colOff>361950</xdr:colOff>
      <xdr:row>1</xdr:row>
      <xdr:rowOff>458954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1"/>
          <a:ext cx="694083" cy="6970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57150</xdr:rowOff>
    </xdr:from>
    <xdr:to>
      <xdr:col>2</xdr:col>
      <xdr:colOff>923925</xdr:colOff>
      <xdr:row>2</xdr:row>
      <xdr:rowOff>85725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7150"/>
          <a:ext cx="2076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ibek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K6" activeCellId="1" sqref="J6 K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2" t="s">
        <v>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Z1" s="121">
        <f>COUNTA(C:C)-1</f>
        <v>1</v>
      </c>
    </row>
    <row r="2" spans="1:26" ht="17.25" thickBot="1" x14ac:dyDescent="0.35">
      <c r="A2" s="182" t="s">
        <v>100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189" t="s">
        <v>93</v>
      </c>
      <c r="B3" s="186" t="s">
        <v>91</v>
      </c>
      <c r="C3" s="186" t="s">
        <v>92</v>
      </c>
      <c r="D3" s="186" t="s">
        <v>89</v>
      </c>
      <c r="E3" s="186" t="s">
        <v>90</v>
      </c>
      <c r="F3" s="186" t="s">
        <v>0</v>
      </c>
      <c r="G3" s="186" t="s">
        <v>1</v>
      </c>
      <c r="H3" s="186" t="s">
        <v>2</v>
      </c>
      <c r="I3" s="179" t="s">
        <v>3</v>
      </c>
      <c r="J3" s="192" t="s">
        <v>4</v>
      </c>
      <c r="K3" s="193"/>
      <c r="L3" s="193"/>
      <c r="M3" s="194"/>
      <c r="N3" s="186" t="s">
        <v>5</v>
      </c>
      <c r="O3" s="186" t="s">
        <v>88</v>
      </c>
      <c r="P3" s="186" t="s">
        <v>6</v>
      </c>
      <c r="Q3" s="184" t="s">
        <v>16</v>
      </c>
      <c r="R3" s="184" t="s">
        <v>17</v>
      </c>
      <c r="S3" s="184" t="s">
        <v>18</v>
      </c>
      <c r="T3" s="184" t="s">
        <v>19</v>
      </c>
      <c r="U3" s="184" t="s">
        <v>20</v>
      </c>
      <c r="V3" s="184" t="s">
        <v>21</v>
      </c>
      <c r="W3" s="184" t="s">
        <v>22</v>
      </c>
      <c r="X3" s="179" t="s">
        <v>97</v>
      </c>
    </row>
    <row r="4" spans="1:26" s="1" customFormat="1" ht="15.75" customHeight="1" thickBot="1" x14ac:dyDescent="0.25">
      <c r="A4" s="190"/>
      <c r="B4" s="187"/>
      <c r="C4" s="187"/>
      <c r="D4" s="187"/>
      <c r="E4" s="187"/>
      <c r="F4" s="187"/>
      <c r="G4" s="187"/>
      <c r="H4" s="187"/>
      <c r="I4" s="180"/>
      <c r="J4" s="179" t="s">
        <v>7</v>
      </c>
      <c r="K4" s="123"/>
      <c r="L4" s="123" t="s">
        <v>8</v>
      </c>
      <c r="M4" s="124"/>
      <c r="N4" s="187"/>
      <c r="O4" s="187"/>
      <c r="P4" s="187"/>
      <c r="Q4" s="185"/>
      <c r="R4" s="185"/>
      <c r="S4" s="185"/>
      <c r="T4" s="185"/>
      <c r="U4" s="185"/>
      <c r="V4" s="185"/>
      <c r="W4" s="185"/>
      <c r="X4" s="180"/>
    </row>
    <row r="5" spans="1:26" s="1" customFormat="1" ht="13.5" customHeight="1" thickBot="1" x14ac:dyDescent="0.25">
      <c r="A5" s="191"/>
      <c r="B5" s="188"/>
      <c r="C5" s="188"/>
      <c r="D5" s="188"/>
      <c r="E5" s="188"/>
      <c r="F5" s="188"/>
      <c r="G5" s="188"/>
      <c r="H5" s="188"/>
      <c r="I5" s="181"/>
      <c r="J5" s="181"/>
      <c r="K5" s="124" t="s">
        <v>85</v>
      </c>
      <c r="L5" s="126" t="s">
        <v>86</v>
      </c>
      <c r="M5" s="126" t="s">
        <v>87</v>
      </c>
      <c r="N5" s="188"/>
      <c r="O5" s="188"/>
      <c r="P5" s="188"/>
      <c r="Q5" s="185"/>
      <c r="R5" s="185"/>
      <c r="S5" s="185"/>
      <c r="T5" s="185"/>
      <c r="U5" s="185"/>
      <c r="V5" s="185"/>
      <c r="W5" s="185"/>
      <c r="X5" s="181"/>
    </row>
    <row r="6" spans="1:26" s="1" customFormat="1" ht="38.25" x14ac:dyDescent="0.2">
      <c r="A6" s="130">
        <v>1</v>
      </c>
      <c r="B6" s="131" t="s">
        <v>94</v>
      </c>
      <c r="C6" s="165">
        <v>65761865</v>
      </c>
      <c r="D6" s="164" t="s">
        <v>101</v>
      </c>
      <c r="E6" s="125" t="s">
        <v>102</v>
      </c>
      <c r="F6" s="125">
        <v>3176475046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10</v>
      </c>
      <c r="O6" s="125" t="s">
        <v>96</v>
      </c>
      <c r="P6" s="128"/>
      <c r="Q6" s="132">
        <v>0</v>
      </c>
      <c r="R6" s="153">
        <v>0</v>
      </c>
      <c r="S6" s="153">
        <v>0</v>
      </c>
      <c r="T6" s="153">
        <v>0</v>
      </c>
      <c r="U6" s="153">
        <v>0</v>
      </c>
      <c r="V6" s="153">
        <v>0</v>
      </c>
      <c r="W6" s="153">
        <v>0</v>
      </c>
      <c r="X6" s="154">
        <v>0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/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/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102"/>
  <sheetViews>
    <sheetView workbookViewId="0">
      <selection activeCell="A89" sqref="A89:G8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3.85546875" style="6" customWidth="1"/>
    <col min="4" max="4" width="11.42578125" style="6" hidden="1" customWidth="1"/>
    <col min="5" max="5" width="12.28515625" style="6" customWidth="1"/>
    <col min="6" max="6" width="11.42578125" style="6"/>
    <col min="7" max="7" width="14.28515625" style="6" customWidth="1"/>
    <col min="8" max="8" width="13.42578125" style="6" customWidth="1"/>
    <col min="9" max="11" width="13.28515625" style="6" customWidth="1"/>
    <col min="12" max="12" width="5.140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41.25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CS-O-08-1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6" customHeight="1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6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8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>URIBE KAFFURE CARMENZA</v>
      </c>
      <c r="B10" s="307"/>
      <c r="C10" s="19">
        <f>N14</f>
        <v>4</v>
      </c>
      <c r="D10" s="20"/>
      <c r="E10" s="21">
        <f>N16</f>
        <v>1</v>
      </c>
      <c r="F10" s="21">
        <f>N18</f>
        <v>0</v>
      </c>
      <c r="G10" s="21">
        <f>N20</f>
        <v>0</v>
      </c>
      <c r="H10" s="21">
        <f>N27</f>
        <v>5</v>
      </c>
      <c r="I10" s="21">
        <f>N32</f>
        <v>4.9400000000000004</v>
      </c>
      <c r="J10" s="22">
        <f>N37</f>
        <v>0</v>
      </c>
      <c r="K10" s="23"/>
      <c r="L10" s="23"/>
      <c r="M10" s="23"/>
      <c r="N10" s="24">
        <f>IF( SUM(C10:J10)&lt;=30,SUM(C10:J10),"EXCEDE LOS 30 PUNTOS")</f>
        <v>14.940000000000001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 t="str">
        <f ca="1">(INDIRECT("GENERAL!J"&amp;P2+5))</f>
        <v>MEDICA CIRUJANO/UNIVERSIDAD NACIONAL DE COLOMBIA/1998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 t="str">
        <f ca="1">(INDIRECT("GENERAL!K"&amp;P2+5))</f>
        <v>ESPECIALISTA EN PEDIATRIA/UNIVERSIDAD NACIONAL DE COLOMBIA/2004</v>
      </c>
      <c r="F16" s="288"/>
      <c r="G16" s="288"/>
      <c r="H16" s="288"/>
      <c r="I16" s="288"/>
      <c r="J16" s="288"/>
      <c r="K16" s="288"/>
      <c r="L16" s="289"/>
      <c r="M16" s="29"/>
      <c r="N16" s="30">
        <v>1</v>
      </c>
    </row>
    <row r="17" spans="1:18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8" ht="34.5" customHeight="1" thickBot="1" x14ac:dyDescent="0.3">
      <c r="A18" s="279" t="s">
        <v>29</v>
      </c>
      <c r="B18" s="280"/>
      <c r="C18" s="28"/>
      <c r="D18" s="35"/>
      <c r="E18" s="288" t="str">
        <f ca="1">(INDIRECT("GENERAL!L"&amp;P2+5))</f>
        <v>NO REGISTRA</v>
      </c>
      <c r="F18" s="288"/>
      <c r="G18" s="288"/>
      <c r="H18" s="288"/>
      <c r="I18" s="288"/>
      <c r="J18" s="288"/>
      <c r="K18" s="288"/>
      <c r="L18" s="289"/>
      <c r="M18" s="29"/>
      <c r="N18" s="30">
        <v>0</v>
      </c>
      <c r="R18" s="43"/>
    </row>
    <row r="19" spans="1:18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  <c r="R19" s="43"/>
    </row>
    <row r="20" spans="1:18" ht="54" customHeight="1" thickBot="1" x14ac:dyDescent="0.3">
      <c r="A20" s="279" t="s">
        <v>30</v>
      </c>
      <c r="B20" s="280"/>
      <c r="C20" s="28"/>
      <c r="D20" s="284" t="str">
        <f ca="1">(INDIRECT("GENERAL!M"&amp;P2+5))</f>
        <v>NO REGISTRA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>
        <v>0</v>
      </c>
    </row>
    <row r="21" spans="1:18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8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5</v>
      </c>
    </row>
    <row r="23" spans="1:18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8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8" ht="68.25" customHeight="1" thickBot="1" x14ac:dyDescent="0.3">
      <c r="A25" s="226" t="s">
        <v>33</v>
      </c>
      <c r="B25" s="228"/>
      <c r="C25" s="28"/>
      <c r="D25" s="276" t="s">
        <v>107</v>
      </c>
      <c r="E25" s="277"/>
      <c r="F25" s="277"/>
      <c r="G25" s="277"/>
      <c r="H25" s="277"/>
      <c r="I25" s="277"/>
      <c r="J25" s="277"/>
      <c r="K25" s="277"/>
      <c r="L25" s="278"/>
      <c r="M25" s="29"/>
      <c r="N25" s="30">
        <v>5</v>
      </c>
      <c r="P25" s="43"/>
      <c r="Q25" s="43"/>
    </row>
    <row r="26" spans="1:18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8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38"/>
      <c r="N27" s="162">
        <f>IF(N25&lt;=5,N25,"EXCEDE LOS 5 PUNTOS PERMITIDOS")</f>
        <v>5</v>
      </c>
      <c r="P27" s="43"/>
      <c r="Q27" s="43"/>
    </row>
    <row r="28" spans="1:18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8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8" ht="35.25" customHeight="1" thickBot="1" x14ac:dyDescent="0.3">
      <c r="A30" s="226" t="s">
        <v>36</v>
      </c>
      <c r="B30" s="228"/>
      <c r="C30" s="28"/>
      <c r="D30" s="276" t="s">
        <v>108</v>
      </c>
      <c r="E30" s="277"/>
      <c r="F30" s="277"/>
      <c r="G30" s="277"/>
      <c r="H30" s="277"/>
      <c r="I30" s="277"/>
      <c r="J30" s="277"/>
      <c r="K30" s="277"/>
      <c r="L30" s="278"/>
      <c r="M30" s="29"/>
      <c r="N30" s="30">
        <v>4.9400000000000004</v>
      </c>
    </row>
    <row r="31" spans="1:18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8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38"/>
      <c r="N32" s="162">
        <f>IF(N30&lt;=5,N30,"EXCEDE LOS 5 PUNTOS PERMITIDOS")</f>
        <v>4.9400000000000004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 t="s">
        <v>109</v>
      </c>
      <c r="E35" s="277"/>
      <c r="F35" s="277"/>
      <c r="G35" s="277"/>
      <c r="H35" s="277"/>
      <c r="I35" s="277"/>
      <c r="J35" s="277"/>
      <c r="K35" s="277"/>
      <c r="L35" s="278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38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14.940000000000001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1"/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x14ac:dyDescent="0.25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x14ac:dyDescent="0.25">
      <c r="A55" s="5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51"/>
    </row>
    <row r="56" spans="1:14" x14ac:dyDescent="0.25">
      <c r="A56" s="5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52" t="s">
        <v>41</v>
      </c>
    </row>
    <row r="57" spans="1:14" x14ac:dyDescent="0.25">
      <c r="A57" s="5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51"/>
    </row>
    <row r="58" spans="1:14" ht="15.75" thickBot="1" x14ac:dyDescent="0.3">
      <c r="A58" s="5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51"/>
    </row>
    <row r="59" spans="1:14" ht="27" thickBot="1" x14ac:dyDescent="0.3">
      <c r="A59" s="221" t="s">
        <v>42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3"/>
    </row>
    <row r="60" spans="1:14" ht="15.75" thickBot="1" x14ac:dyDescent="0.3">
      <c r="A60" s="4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6"/>
    </row>
    <row r="61" spans="1:14" ht="39.75" customHeight="1" thickBot="1" x14ac:dyDescent="0.3">
      <c r="A61" s="264" t="s">
        <v>43</v>
      </c>
      <c r="B61" s="265"/>
      <c r="C61" s="265"/>
      <c r="D61" s="265"/>
      <c r="E61" s="265"/>
      <c r="F61" s="268"/>
      <c r="G61" s="269"/>
      <c r="H61" s="53" t="s">
        <v>44</v>
      </c>
      <c r="I61" s="54" t="s">
        <v>45</v>
      </c>
      <c r="J61" s="55" t="s">
        <v>46</v>
      </c>
      <c r="K61" s="56" t="s">
        <v>47</v>
      </c>
      <c r="L61" s="16"/>
      <c r="M61" s="8"/>
      <c r="N61" s="57" t="s">
        <v>48</v>
      </c>
    </row>
    <row r="62" spans="1:14" ht="23.25" customHeight="1" thickTop="1" thickBot="1" x14ac:dyDescent="0.3">
      <c r="A62" s="58">
        <v>1</v>
      </c>
      <c r="B62" s="253" t="s">
        <v>49</v>
      </c>
      <c r="C62" s="253"/>
      <c r="D62" s="253"/>
      <c r="E62" s="253"/>
      <c r="F62" s="254"/>
      <c r="G62" s="254"/>
      <c r="H62" s="59" t="s">
        <v>50</v>
      </c>
      <c r="I62" s="60">
        <v>2</v>
      </c>
      <c r="J62" s="60">
        <v>2</v>
      </c>
      <c r="K62" s="61">
        <v>2</v>
      </c>
      <c r="L62" s="45"/>
      <c r="M62" s="45"/>
      <c r="N62" s="62">
        <f>I62+J62+K62</f>
        <v>6</v>
      </c>
    </row>
    <row r="63" spans="1:14" ht="16.5" thickTop="1" thickBot="1" x14ac:dyDescent="0.3">
      <c r="A63" s="63">
        <v>2</v>
      </c>
      <c r="B63" s="241" t="s">
        <v>51</v>
      </c>
      <c r="C63" s="255"/>
      <c r="D63" s="255"/>
      <c r="E63" s="255"/>
      <c r="F63" s="242"/>
      <c r="G63" s="242"/>
      <c r="H63" s="64" t="s">
        <v>50</v>
      </c>
      <c r="I63" s="65">
        <v>2</v>
      </c>
      <c r="J63" s="65">
        <v>2</v>
      </c>
      <c r="K63" s="66">
        <v>0</v>
      </c>
      <c r="L63" s="45"/>
      <c r="M63" s="45"/>
      <c r="N63" s="62">
        <f t="shared" ref="N63:N68" si="0">I63+J63+K63</f>
        <v>4</v>
      </c>
    </row>
    <row r="64" spans="1:14" ht="37.5" customHeight="1" thickTop="1" thickBot="1" x14ac:dyDescent="0.3">
      <c r="A64" s="63">
        <v>3</v>
      </c>
      <c r="B64" s="255" t="s">
        <v>52</v>
      </c>
      <c r="C64" s="255"/>
      <c r="D64" s="255"/>
      <c r="E64" s="255"/>
      <c r="F64" s="242"/>
      <c r="G64" s="242"/>
      <c r="H64" s="64" t="s">
        <v>53</v>
      </c>
      <c r="I64" s="65">
        <v>4</v>
      </c>
      <c r="J64" s="65">
        <v>7</v>
      </c>
      <c r="K64" s="66">
        <v>5</v>
      </c>
      <c r="L64" s="45"/>
      <c r="M64" s="45"/>
      <c r="N64" s="62">
        <f t="shared" si="0"/>
        <v>16</v>
      </c>
    </row>
    <row r="65" spans="1:14" ht="37.5" customHeight="1" thickTop="1" thickBot="1" x14ac:dyDescent="0.3">
      <c r="A65" s="63">
        <v>4</v>
      </c>
      <c r="B65" s="255" t="s">
        <v>54</v>
      </c>
      <c r="C65" s="255"/>
      <c r="D65" s="255"/>
      <c r="E65" s="255"/>
      <c r="F65" s="242"/>
      <c r="G65" s="242"/>
      <c r="H65" s="64" t="s">
        <v>53</v>
      </c>
      <c r="I65" s="65">
        <v>4</v>
      </c>
      <c r="J65" s="65">
        <v>5</v>
      </c>
      <c r="K65" s="66">
        <v>6</v>
      </c>
      <c r="L65" s="45"/>
      <c r="M65" s="45"/>
      <c r="N65" s="62">
        <f t="shared" si="0"/>
        <v>15</v>
      </c>
    </row>
    <row r="66" spans="1:14" ht="29.25" customHeight="1" thickTop="1" thickBot="1" x14ac:dyDescent="0.3">
      <c r="A66" s="63">
        <v>5</v>
      </c>
      <c r="B66" s="255" t="s">
        <v>55</v>
      </c>
      <c r="C66" s="255"/>
      <c r="D66" s="255"/>
      <c r="E66" s="255"/>
      <c r="F66" s="242"/>
      <c r="G66" s="242"/>
      <c r="H66" s="64" t="s">
        <v>53</v>
      </c>
      <c r="I66" s="65">
        <v>5</v>
      </c>
      <c r="J66" s="65">
        <v>5</v>
      </c>
      <c r="K66" s="66">
        <v>5</v>
      </c>
      <c r="L66" s="45"/>
      <c r="M66" s="45"/>
      <c r="N66" s="62">
        <f t="shared" si="0"/>
        <v>15</v>
      </c>
    </row>
    <row r="67" spans="1:14" ht="40.5" customHeight="1" thickTop="1" thickBot="1" x14ac:dyDescent="0.3">
      <c r="A67" s="63">
        <v>6</v>
      </c>
      <c r="B67" s="255" t="s">
        <v>56</v>
      </c>
      <c r="C67" s="255"/>
      <c r="D67" s="255"/>
      <c r="E67" s="255"/>
      <c r="F67" s="242"/>
      <c r="G67" s="242"/>
      <c r="H67" s="64" t="s">
        <v>57</v>
      </c>
      <c r="I67" s="65">
        <v>5</v>
      </c>
      <c r="J67" s="65">
        <v>5</v>
      </c>
      <c r="K67" s="66">
        <v>4</v>
      </c>
      <c r="L67" s="45"/>
      <c r="M67" s="45"/>
      <c r="N67" s="62">
        <f t="shared" si="0"/>
        <v>14</v>
      </c>
    </row>
    <row r="68" spans="1:14" ht="40.5" customHeight="1" thickTop="1" thickBot="1" x14ac:dyDescent="0.3">
      <c r="A68" s="67">
        <v>7</v>
      </c>
      <c r="B68" s="256" t="s">
        <v>58</v>
      </c>
      <c r="C68" s="256"/>
      <c r="D68" s="256"/>
      <c r="E68" s="256"/>
      <c r="F68" s="225"/>
      <c r="G68" s="225"/>
      <c r="H68" s="68" t="s">
        <v>57</v>
      </c>
      <c r="I68" s="69">
        <v>4</v>
      </c>
      <c r="J68" s="69">
        <v>3</v>
      </c>
      <c r="K68" s="70">
        <v>3</v>
      </c>
      <c r="L68" s="45"/>
      <c r="M68" s="45"/>
      <c r="N68" s="62">
        <f t="shared" si="0"/>
        <v>10</v>
      </c>
    </row>
    <row r="69" spans="1:14" ht="16.5" thickBot="1" x14ac:dyDescent="0.3">
      <c r="A69" s="257" t="s">
        <v>59</v>
      </c>
      <c r="B69" s="258"/>
      <c r="C69" s="258"/>
      <c r="D69" s="258"/>
      <c r="E69" s="258"/>
      <c r="F69" s="258"/>
      <c r="G69" s="258"/>
      <c r="H69" s="259"/>
      <c r="I69" s="71">
        <f>SUM(I62:I68)</f>
        <v>26</v>
      </c>
      <c r="J69" s="72">
        <f>SUM(J62:J68)</f>
        <v>29</v>
      </c>
      <c r="K69" s="73">
        <f>SUM(K62:K68)</f>
        <v>25</v>
      </c>
      <c r="L69" s="74"/>
      <c r="M69" s="45"/>
      <c r="N69" s="75">
        <f>SUM(N62:N68)</f>
        <v>80</v>
      </c>
    </row>
    <row r="70" spans="1:14" ht="19.5" thickTop="1" thickBot="1" x14ac:dyDescent="0.3">
      <c r="A70" s="260" t="s">
        <v>60</v>
      </c>
      <c r="B70" s="261"/>
      <c r="C70" s="261"/>
      <c r="D70" s="261"/>
      <c r="E70" s="261"/>
      <c r="F70" s="261"/>
      <c r="G70" s="261"/>
      <c r="H70" s="261"/>
      <c r="I70" s="262"/>
      <c r="J70" s="262"/>
      <c r="K70" s="263"/>
      <c r="L70" s="8"/>
      <c r="M70" s="76"/>
      <c r="N70" s="77">
        <f>N69/3</f>
        <v>26.666666666666668</v>
      </c>
    </row>
    <row r="71" spans="1:14" ht="15.75" thickBot="1" x14ac:dyDescent="0.3">
      <c r="A71" s="4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6"/>
    </row>
    <row r="72" spans="1:14" ht="35.25" customHeight="1" thickBot="1" x14ac:dyDescent="0.3">
      <c r="A72" s="264" t="s">
        <v>61</v>
      </c>
      <c r="B72" s="265"/>
      <c r="C72" s="265"/>
      <c r="D72" s="265"/>
      <c r="E72" s="265"/>
      <c r="F72" s="265"/>
      <c r="G72" s="266"/>
      <c r="H72" s="78" t="s">
        <v>44</v>
      </c>
      <c r="I72" s="54" t="s">
        <v>45</v>
      </c>
      <c r="J72" s="55" t="s">
        <v>46</v>
      </c>
      <c r="K72" s="56" t="s">
        <v>47</v>
      </c>
      <c r="L72" s="16"/>
      <c r="M72" s="8"/>
      <c r="N72" s="57" t="s">
        <v>48</v>
      </c>
    </row>
    <row r="73" spans="1:14" ht="17.25" thickTop="1" thickBot="1" x14ac:dyDescent="0.3">
      <c r="A73" s="58">
        <v>1</v>
      </c>
      <c r="B73" s="267" t="s">
        <v>62</v>
      </c>
      <c r="C73" s="267"/>
      <c r="D73" s="267"/>
      <c r="E73" s="267"/>
      <c r="F73" s="254"/>
      <c r="G73" s="254"/>
      <c r="H73" s="79" t="s">
        <v>63</v>
      </c>
      <c r="I73" s="80">
        <v>5</v>
      </c>
      <c r="J73" s="80">
        <v>4</v>
      </c>
      <c r="K73" s="81">
        <v>4</v>
      </c>
      <c r="L73" s="82"/>
      <c r="M73" s="45"/>
      <c r="N73" s="62">
        <f>I73+J73+K73</f>
        <v>13</v>
      </c>
    </row>
    <row r="74" spans="1:14" ht="33" customHeight="1" thickTop="1" thickBot="1" x14ac:dyDescent="0.3">
      <c r="A74" s="63">
        <v>2</v>
      </c>
      <c r="B74" s="241" t="s">
        <v>64</v>
      </c>
      <c r="C74" s="241"/>
      <c r="D74" s="241"/>
      <c r="E74" s="241"/>
      <c r="F74" s="242"/>
      <c r="G74" s="242"/>
      <c r="H74" s="83" t="s">
        <v>63</v>
      </c>
      <c r="I74" s="84">
        <v>5</v>
      </c>
      <c r="J74" s="84">
        <v>5</v>
      </c>
      <c r="K74" s="85">
        <v>5</v>
      </c>
      <c r="L74" s="82"/>
      <c r="M74" s="45"/>
      <c r="N74" s="62">
        <f>I74+J74+K74</f>
        <v>15</v>
      </c>
    </row>
    <row r="75" spans="1:14" ht="17.25" thickTop="1" thickBot="1" x14ac:dyDescent="0.3">
      <c r="A75" s="67">
        <v>3</v>
      </c>
      <c r="B75" s="224" t="s">
        <v>65</v>
      </c>
      <c r="C75" s="224"/>
      <c r="D75" s="224"/>
      <c r="E75" s="224"/>
      <c r="F75" s="225"/>
      <c r="G75" s="225"/>
      <c r="H75" s="86" t="s">
        <v>63</v>
      </c>
      <c r="I75" s="87">
        <v>5</v>
      </c>
      <c r="J75" s="87">
        <v>4</v>
      </c>
      <c r="K75" s="88">
        <v>4</v>
      </c>
      <c r="L75" s="82"/>
      <c r="M75" s="45"/>
      <c r="N75" s="62">
        <f>I75+J75+K75</f>
        <v>13</v>
      </c>
    </row>
    <row r="76" spans="1:14" ht="16.5" thickTop="1" thickBot="1" x14ac:dyDescent="0.3">
      <c r="A76" s="44"/>
      <c r="B76" s="226" t="s">
        <v>66</v>
      </c>
      <c r="C76" s="227"/>
      <c r="D76" s="227"/>
      <c r="E76" s="227"/>
      <c r="F76" s="227"/>
      <c r="G76" s="227"/>
      <c r="H76" s="228"/>
      <c r="I76" s="89">
        <f>SUM(I73:I75)</f>
        <v>15</v>
      </c>
      <c r="J76" s="89">
        <f>SUM(J73:J75)</f>
        <v>13</v>
      </c>
      <c r="K76" s="90">
        <f>SUM(K73:K75)</f>
        <v>13</v>
      </c>
      <c r="L76" s="82"/>
      <c r="M76" s="45"/>
      <c r="N76" s="91">
        <f>SUM(N73:N75)</f>
        <v>41</v>
      </c>
    </row>
    <row r="77" spans="1:14" ht="19.5" thickTop="1" thickBot="1" x14ac:dyDescent="0.3">
      <c r="A77" s="229" t="s">
        <v>67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1"/>
      <c r="L77" s="82"/>
      <c r="M77" s="45"/>
      <c r="N77" s="77">
        <f>N76/3</f>
        <v>13.666666666666666</v>
      </c>
    </row>
    <row r="78" spans="1:14" ht="19.5" thickTop="1" thickBot="1" x14ac:dyDescent="0.3">
      <c r="A78" s="232"/>
      <c r="B78" s="233"/>
      <c r="C78" s="233"/>
      <c r="D78" s="233"/>
      <c r="E78" s="233"/>
      <c r="F78" s="233"/>
      <c r="G78" s="233"/>
      <c r="H78" s="233"/>
      <c r="I78" s="233"/>
      <c r="J78" s="234"/>
      <c r="K78" s="234"/>
      <c r="L78" s="82"/>
      <c r="M78" s="45"/>
      <c r="N78" s="92"/>
    </row>
    <row r="79" spans="1:14" ht="40.5" customHeight="1" thickBot="1" x14ac:dyDescent="0.3">
      <c r="A79" s="235" t="s">
        <v>68</v>
      </c>
      <c r="B79" s="236"/>
      <c r="C79" s="236"/>
      <c r="D79" s="236"/>
      <c r="E79" s="236"/>
      <c r="F79" s="236"/>
      <c r="G79" s="237"/>
      <c r="H79" s="93" t="s">
        <v>44</v>
      </c>
      <c r="I79" s="57" t="s">
        <v>45</v>
      </c>
      <c r="J79" s="16"/>
      <c r="K79" s="16"/>
      <c r="L79" s="82"/>
      <c r="M79" s="45"/>
      <c r="N79" s="94" t="s">
        <v>48</v>
      </c>
    </row>
    <row r="80" spans="1:14" ht="42.75" customHeight="1" thickBot="1" x14ac:dyDescent="0.3">
      <c r="A80" s="95">
        <v>1</v>
      </c>
      <c r="B80" s="238" t="s">
        <v>69</v>
      </c>
      <c r="C80" s="238"/>
      <c r="D80" s="238"/>
      <c r="E80" s="238"/>
      <c r="F80" s="239"/>
      <c r="G80" s="240"/>
      <c r="H80" s="96" t="s">
        <v>63</v>
      </c>
      <c r="I80" s="90">
        <v>5</v>
      </c>
      <c r="J80" s="82"/>
      <c r="K80" s="82"/>
      <c r="L80" s="82"/>
      <c r="M80" s="45"/>
      <c r="N80" s="97">
        <f>I80</f>
        <v>5</v>
      </c>
    </row>
    <row r="81" spans="1:14" ht="27.75" customHeight="1" thickBot="1" x14ac:dyDescent="0.3">
      <c r="A81" s="63">
        <v>2</v>
      </c>
      <c r="B81" s="241" t="s">
        <v>70</v>
      </c>
      <c r="C81" s="241"/>
      <c r="D81" s="241"/>
      <c r="E81" s="241"/>
      <c r="F81" s="242"/>
      <c r="G81" s="243"/>
      <c r="H81" s="98" t="s">
        <v>63</v>
      </c>
      <c r="I81" s="99">
        <v>5</v>
      </c>
      <c r="J81" s="82"/>
      <c r="K81" s="82"/>
      <c r="L81" s="82"/>
      <c r="M81" s="45"/>
      <c r="N81" s="97">
        <f>I81</f>
        <v>5</v>
      </c>
    </row>
    <row r="82" spans="1:14" ht="27.75" customHeight="1" thickBot="1" x14ac:dyDescent="0.3">
      <c r="A82" s="67">
        <v>3</v>
      </c>
      <c r="B82" s="224" t="s">
        <v>71</v>
      </c>
      <c r="C82" s="224"/>
      <c r="D82" s="224"/>
      <c r="E82" s="224"/>
      <c r="F82" s="225"/>
      <c r="G82" s="244"/>
      <c r="H82" s="100" t="s">
        <v>63</v>
      </c>
      <c r="I82" s="101">
        <v>5</v>
      </c>
      <c r="J82" s="82"/>
      <c r="K82" s="82"/>
      <c r="L82" s="82"/>
      <c r="M82" s="45"/>
      <c r="N82" s="97">
        <f>I82</f>
        <v>5</v>
      </c>
    </row>
    <row r="83" spans="1:14" ht="16.5" thickBot="1" x14ac:dyDescent="0.3">
      <c r="A83" s="245" t="s">
        <v>72</v>
      </c>
      <c r="B83" s="246"/>
      <c r="C83" s="246"/>
      <c r="D83" s="246"/>
      <c r="E83" s="246"/>
      <c r="F83" s="246"/>
      <c r="G83" s="246"/>
      <c r="H83" s="247"/>
      <c r="I83" s="27">
        <f>SUM(I80:I82)</f>
        <v>15</v>
      </c>
      <c r="J83" s="74"/>
      <c r="K83" s="74"/>
      <c r="L83" s="74"/>
      <c r="M83" s="45"/>
      <c r="N83" s="40"/>
    </row>
    <row r="84" spans="1:14" ht="19.5" thickTop="1" thickBot="1" x14ac:dyDescent="0.3">
      <c r="A84" s="248" t="s">
        <v>73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50"/>
      <c r="L84" s="74"/>
      <c r="M84" s="45"/>
      <c r="N84" s="77">
        <f>SUM(N80:N82)</f>
        <v>15</v>
      </c>
    </row>
    <row r="85" spans="1:14" x14ac:dyDescent="0.25">
      <c r="A85" s="46"/>
      <c r="B85" s="8"/>
      <c r="C85" s="8"/>
      <c r="D85" s="8"/>
      <c r="E85" s="251"/>
      <c r="F85" s="251"/>
      <c r="G85" s="251"/>
      <c r="H85" s="251"/>
      <c r="I85" s="251"/>
      <c r="J85" s="251"/>
      <c r="K85" s="251"/>
      <c r="L85" s="251"/>
      <c r="M85" s="251"/>
      <c r="N85" s="252"/>
    </row>
    <row r="86" spans="1:14" ht="15.75" thickBot="1" x14ac:dyDescent="0.3">
      <c r="A86" s="4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6"/>
    </row>
    <row r="87" spans="1:14" ht="27" thickBot="1" x14ac:dyDescent="0.3">
      <c r="A87" s="221" t="s">
        <v>74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3"/>
    </row>
    <row r="88" spans="1:14" ht="15.75" thickBot="1" x14ac:dyDescent="0.3">
      <c r="A88" s="4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6"/>
    </row>
    <row r="89" spans="1:14" ht="24.75" thickBot="1" x14ac:dyDescent="0.3">
      <c r="A89" s="204" t="s">
        <v>75</v>
      </c>
      <c r="B89" s="205"/>
      <c r="C89" s="205"/>
      <c r="D89" s="205"/>
      <c r="E89" s="205"/>
      <c r="F89" s="206"/>
      <c r="G89" s="207"/>
      <c r="H89" s="93" t="s">
        <v>44</v>
      </c>
      <c r="I89" s="16"/>
      <c r="J89" s="8"/>
      <c r="K89" s="8"/>
      <c r="L89" s="8"/>
      <c r="M89" s="8"/>
      <c r="N89" s="93" t="s">
        <v>48</v>
      </c>
    </row>
    <row r="90" spans="1:14" ht="17.25" thickTop="1" thickBot="1" x14ac:dyDescent="0.3">
      <c r="A90" s="102">
        <v>1</v>
      </c>
      <c r="B90" s="208" t="s">
        <v>76</v>
      </c>
      <c r="C90" s="209"/>
      <c r="D90" s="209"/>
      <c r="E90" s="209"/>
      <c r="F90" s="210"/>
      <c r="G90" s="211"/>
      <c r="H90" s="103" t="s">
        <v>77</v>
      </c>
      <c r="I90" s="104"/>
      <c r="J90" s="51"/>
      <c r="K90" s="51"/>
      <c r="L90" s="51"/>
      <c r="M90" s="45"/>
      <c r="N90" s="105">
        <v>2.2000000000000002</v>
      </c>
    </row>
    <row r="91" spans="1:14" ht="16.5" thickBot="1" x14ac:dyDescent="0.3">
      <c r="A91" s="106"/>
      <c r="B91" s="107"/>
      <c r="C91" s="107"/>
      <c r="D91" s="107"/>
      <c r="E91" s="107"/>
      <c r="F91" s="45"/>
      <c r="G91" s="45"/>
      <c r="H91" s="74"/>
      <c r="I91" s="74"/>
      <c r="J91" s="51"/>
      <c r="K91" s="51"/>
      <c r="L91" s="51"/>
      <c r="M91" s="45"/>
      <c r="N91" s="108"/>
    </row>
    <row r="92" spans="1:14" ht="19.5" thickTop="1" thickBot="1" x14ac:dyDescent="0.3">
      <c r="A92" s="212" t="s">
        <v>78</v>
      </c>
      <c r="B92" s="213"/>
      <c r="C92" s="213"/>
      <c r="D92" s="213"/>
      <c r="E92" s="213"/>
      <c r="F92" s="213"/>
      <c r="G92" s="213"/>
      <c r="H92" s="213"/>
      <c r="I92" s="213"/>
      <c r="J92" s="214"/>
      <c r="K92" s="104"/>
      <c r="L92" s="8"/>
      <c r="M92" s="109"/>
      <c r="N92" s="110">
        <f>N90</f>
        <v>2.2000000000000002</v>
      </c>
    </row>
    <row r="93" spans="1:14" ht="16.5" thickTop="1" thickBot="1" x14ac:dyDescent="0.3">
      <c r="A93" s="4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6"/>
    </row>
    <row r="94" spans="1:14" ht="28.5" thickBot="1" x14ac:dyDescent="0.3">
      <c r="A94" s="215" t="s">
        <v>79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7"/>
    </row>
    <row r="95" spans="1:14" ht="15.75" thickBot="1" x14ac:dyDescent="0.3">
      <c r="A95" s="4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6"/>
    </row>
    <row r="96" spans="1:14" ht="18.75" thickTop="1" x14ac:dyDescent="0.25">
      <c r="A96" s="218" t="s">
        <v>23</v>
      </c>
      <c r="B96" s="219"/>
      <c r="C96" s="219"/>
      <c r="D96" s="219"/>
      <c r="E96" s="219"/>
      <c r="F96" s="219"/>
      <c r="G96" s="219"/>
      <c r="H96" s="219"/>
      <c r="I96" s="219"/>
      <c r="J96" s="220"/>
      <c r="K96" s="111"/>
      <c r="L96" s="111"/>
      <c r="M96" s="112"/>
      <c r="N96" s="113">
        <f>N40</f>
        <v>14.940000000000001</v>
      </c>
    </row>
    <row r="97" spans="1:14" ht="18" x14ac:dyDescent="0.25">
      <c r="A97" s="195" t="s">
        <v>80</v>
      </c>
      <c r="B97" s="196"/>
      <c r="C97" s="196"/>
      <c r="D97" s="196"/>
      <c r="E97" s="196"/>
      <c r="F97" s="196"/>
      <c r="G97" s="196"/>
      <c r="H97" s="196"/>
      <c r="I97" s="196"/>
      <c r="J97" s="197"/>
      <c r="K97" s="111"/>
      <c r="L97" s="111"/>
      <c r="M97" s="112"/>
      <c r="N97" s="114">
        <f>N70</f>
        <v>26.666666666666668</v>
      </c>
    </row>
    <row r="98" spans="1:14" ht="18" x14ac:dyDescent="0.25">
      <c r="A98" s="195" t="s">
        <v>81</v>
      </c>
      <c r="B98" s="196"/>
      <c r="C98" s="196"/>
      <c r="D98" s="196"/>
      <c r="E98" s="196"/>
      <c r="F98" s="196"/>
      <c r="G98" s="196"/>
      <c r="H98" s="196"/>
      <c r="I98" s="196"/>
      <c r="J98" s="197"/>
      <c r="K98" s="111"/>
      <c r="L98" s="111"/>
      <c r="M98" s="112"/>
      <c r="N98" s="115">
        <f>N77</f>
        <v>13.666666666666666</v>
      </c>
    </row>
    <row r="99" spans="1:14" ht="18" x14ac:dyDescent="0.25">
      <c r="A99" s="195" t="s">
        <v>82</v>
      </c>
      <c r="B99" s="196"/>
      <c r="C99" s="196"/>
      <c r="D99" s="196"/>
      <c r="E99" s="196"/>
      <c r="F99" s="196"/>
      <c r="G99" s="196"/>
      <c r="H99" s="196"/>
      <c r="I99" s="196"/>
      <c r="J99" s="197"/>
      <c r="K99" s="111"/>
      <c r="L99" s="111"/>
      <c r="M99" s="112"/>
      <c r="N99" s="116">
        <f>N84</f>
        <v>15</v>
      </c>
    </row>
    <row r="100" spans="1:14" ht="18.75" thickBot="1" x14ac:dyDescent="0.3">
      <c r="A100" s="198" t="s">
        <v>83</v>
      </c>
      <c r="B100" s="199"/>
      <c r="C100" s="199"/>
      <c r="D100" s="199"/>
      <c r="E100" s="199"/>
      <c r="F100" s="199"/>
      <c r="G100" s="199"/>
      <c r="H100" s="199"/>
      <c r="I100" s="199"/>
      <c r="J100" s="200"/>
      <c r="K100" s="111"/>
      <c r="L100" s="111"/>
      <c r="M100" s="112"/>
      <c r="N100" s="116">
        <f>N90</f>
        <v>2.2000000000000002</v>
      </c>
    </row>
    <row r="101" spans="1:14" ht="24.75" thickTop="1" thickBot="1" x14ac:dyDescent="0.3">
      <c r="A101" s="201" t="s">
        <v>84</v>
      </c>
      <c r="B101" s="202"/>
      <c r="C101" s="202"/>
      <c r="D101" s="202"/>
      <c r="E101" s="202"/>
      <c r="F101" s="202"/>
      <c r="G101" s="202"/>
      <c r="H101" s="202"/>
      <c r="I101" s="202"/>
      <c r="J101" s="203"/>
      <c r="K101" s="117"/>
      <c r="L101" s="118"/>
      <c r="M101" s="119"/>
      <c r="N101" s="120">
        <f>SUM(N96:N100)</f>
        <v>72.473333333333343</v>
      </c>
    </row>
    <row r="102" spans="1:14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</sheetData>
  <sheetProtection algorithmName="SHA-512" hashValue="5cBnprkyX46kx44G35KeAX41kLcxz2b4F0Yz47LThgYSixbHG47GFe/6whGF+bl7p2yONPRHlYCvE57nvY34uw==" saltValue="uCx3TGdlwfNb0bbWg0WLqA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61:G61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9:N59"/>
    <mergeCell ref="B74:G74"/>
    <mergeCell ref="B62:G62"/>
    <mergeCell ref="B63:G63"/>
    <mergeCell ref="B64:G64"/>
    <mergeCell ref="B65:G65"/>
    <mergeCell ref="B66:G66"/>
    <mergeCell ref="B67:G67"/>
    <mergeCell ref="B68:G68"/>
    <mergeCell ref="A69:H69"/>
    <mergeCell ref="A70:K70"/>
    <mergeCell ref="A72:G72"/>
    <mergeCell ref="B73:G73"/>
    <mergeCell ref="A87:N87"/>
    <mergeCell ref="B75:G75"/>
    <mergeCell ref="B76:H76"/>
    <mergeCell ref="A77:K77"/>
    <mergeCell ref="A78:K78"/>
    <mergeCell ref="A79:G79"/>
    <mergeCell ref="B80:G80"/>
    <mergeCell ref="B81:G81"/>
    <mergeCell ref="B82:G82"/>
    <mergeCell ref="A83:H83"/>
    <mergeCell ref="A84:K84"/>
    <mergeCell ref="E85:N85"/>
    <mergeCell ref="A98:J98"/>
    <mergeCell ref="A99:J99"/>
    <mergeCell ref="A100:J100"/>
    <mergeCell ref="A101:J101"/>
    <mergeCell ref="A89:G89"/>
    <mergeCell ref="B90:G90"/>
    <mergeCell ref="A92:J92"/>
    <mergeCell ref="A94:N94"/>
    <mergeCell ref="A96:J96"/>
    <mergeCell ref="A97:J97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1"/>
  <sheetViews>
    <sheetView tabSelected="1" workbookViewId="0">
      <selection activeCell="A3" sqref="A3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0.28515625" customWidth="1"/>
    <col min="4" max="4" width="28" customWidth="1"/>
    <col min="5" max="5" width="16" customWidth="1"/>
    <col min="6" max="9" width="15.42578125" customWidth="1"/>
    <col min="10" max="10" width="18.140625" customWidth="1"/>
    <col min="11" max="11" width="30.7109375" customWidth="1"/>
  </cols>
  <sheetData>
    <row r="1" spans="1:11" ht="18" x14ac:dyDescent="0.25">
      <c r="A1" s="327" t="s">
        <v>110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x14ac:dyDescent="0.25">
      <c r="A2" s="328" t="s">
        <v>122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6.5" thickBot="1" x14ac:dyDescent="0.3">
      <c r="A3" s="166"/>
      <c r="B3" s="166"/>
      <c r="C3" s="166"/>
      <c r="D3" s="166"/>
    </row>
    <row r="4" spans="1:11" ht="42.75" customHeight="1" thickBot="1" x14ac:dyDescent="0.3">
      <c r="A4" s="330" t="s">
        <v>111</v>
      </c>
      <c r="B4" s="330" t="s">
        <v>112</v>
      </c>
      <c r="C4" s="330" t="s">
        <v>113</v>
      </c>
      <c r="D4" s="332" t="s">
        <v>114</v>
      </c>
      <c r="E4" s="324" t="s">
        <v>23</v>
      </c>
      <c r="F4" s="325" t="s">
        <v>118</v>
      </c>
      <c r="G4" s="325"/>
      <c r="H4" s="325"/>
      <c r="I4" s="325"/>
      <c r="J4" s="329" t="s">
        <v>120</v>
      </c>
      <c r="K4" s="326" t="s">
        <v>6</v>
      </c>
    </row>
    <row r="5" spans="1:11" ht="109.5" customHeight="1" thickBot="1" x14ac:dyDescent="0.3">
      <c r="A5" s="331"/>
      <c r="B5" s="331"/>
      <c r="C5" s="331"/>
      <c r="D5" s="333"/>
      <c r="E5" s="324"/>
      <c r="F5" s="176" t="s">
        <v>43</v>
      </c>
      <c r="G5" s="176" t="s">
        <v>119</v>
      </c>
      <c r="H5" s="176" t="s">
        <v>68</v>
      </c>
      <c r="I5" s="176" t="s">
        <v>74</v>
      </c>
      <c r="J5" s="329"/>
      <c r="K5" s="326"/>
    </row>
    <row r="6" spans="1:11" ht="75" customHeight="1" thickBot="1" x14ac:dyDescent="0.3">
      <c r="A6" s="167">
        <f>+A5+1</f>
        <v>1</v>
      </c>
      <c r="B6" s="168" t="s">
        <v>116</v>
      </c>
      <c r="C6" s="169" t="s">
        <v>99</v>
      </c>
      <c r="D6" s="170" t="s">
        <v>117</v>
      </c>
      <c r="E6" s="171">
        <v>14.94</v>
      </c>
      <c r="F6" s="177">
        <f>'1'!N70</f>
        <v>26.666666666666668</v>
      </c>
      <c r="G6" s="177">
        <f>'1'!N77</f>
        <v>13.666666666666666</v>
      </c>
      <c r="H6" s="177">
        <f>'1'!N84</f>
        <v>15</v>
      </c>
      <c r="I6" s="177">
        <f>'1'!N92</f>
        <v>2.2000000000000002</v>
      </c>
      <c r="J6" s="171">
        <f>SUM(E6:I6)</f>
        <v>72.473333333333343</v>
      </c>
      <c r="K6" s="178" t="s">
        <v>121</v>
      </c>
    </row>
    <row r="7" spans="1:11" x14ac:dyDescent="0.25">
      <c r="A7" s="172" t="s">
        <v>115</v>
      </c>
      <c r="B7" s="173"/>
      <c r="C7" s="173"/>
      <c r="D7" s="174"/>
    </row>
    <row r="8" spans="1:11" x14ac:dyDescent="0.25">
      <c r="B8" s="175"/>
    </row>
    <row r="11" spans="1:11" x14ac:dyDescent="0.25">
      <c r="B11" s="175"/>
    </row>
  </sheetData>
  <sheetProtection password="F56E" sheet="1" objects="1" scenarios="1" selectLockedCells="1" selectUnlockedCells="1"/>
  <mergeCells count="10">
    <mergeCell ref="E4:E5"/>
    <mergeCell ref="F4:I4"/>
    <mergeCell ref="K4:K5"/>
    <mergeCell ref="A1:K1"/>
    <mergeCell ref="A2:K2"/>
    <mergeCell ref="J4:J5"/>
    <mergeCell ref="A4:A5"/>
    <mergeCell ref="B4:B5"/>
    <mergeCell ref="C4:C5"/>
    <mergeCell ref="D4:D5"/>
  </mergeCells>
  <pageMargins left="0.11811023622047245" right="0" top="0.74803149606299213" bottom="0.74803149606299213" header="0" footer="0"/>
  <pageSetup paperSize="14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CS-O-08-1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CS-O-08-1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CS-O-08-1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CS-O-08-1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</vt:lpstr>
      <vt:lpstr>RESULTADOS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2014-07-03T22:20:10Z</cp:lastPrinted>
  <dcterms:created xsi:type="dcterms:W3CDTF">2014-02-18T13:10:52Z</dcterms:created>
  <dcterms:modified xsi:type="dcterms:W3CDTF">2014-07-18T15:42:44Z</dcterms:modified>
</cp:coreProperties>
</file>