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Listados definitivo de ganadores\CEA\"/>
    </mc:Choice>
  </mc:AlternateContent>
  <workbookProtection workbookAlgorithmName="SHA-512" workbookHashValue="BpguRP1udPrhYW+XpVLrhF5arWdNXjN0zomRqOSuIksOAfTsRn7idXGyinbQ5w/nCGGAer/W4PabokAbK9IXMA==" workbookSaltValue="DQZ1Kfdsw7SnCqnv7BArpA==" workbookSpinCount="100000" lockStructure="1"/>
  <bookViews>
    <workbookView xWindow="0" yWindow="0" windowWidth="28800" windowHeight="12435" tabRatio="500" firstSheet="1" activeTab="2"/>
  </bookViews>
  <sheets>
    <sheet name="GENERAL" sheetId="1" state="hidden" r:id="rId1"/>
    <sheet name="1" sheetId="18" r:id="rId2"/>
    <sheet name="RESULTADOS" sheetId="22" r:id="rId3"/>
    <sheet name="2" sheetId="2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2" l="1"/>
  <c r="I7" i="22"/>
  <c r="H7" i="22"/>
  <c r="G7" i="22"/>
  <c r="F7" i="22"/>
  <c r="P2" i="18" l="1"/>
  <c r="A7" i="22" l="1"/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N94" i="18"/>
  <c r="N86" i="18"/>
  <c r="I77" i="18"/>
  <c r="N76" i="18"/>
  <c r="N75" i="18"/>
  <c r="N74" i="18"/>
  <c r="K70" i="18"/>
  <c r="J70" i="18"/>
  <c r="I70" i="18"/>
  <c r="N69" i="18"/>
  <c r="N68" i="18"/>
  <c r="N67" i="18"/>
  <c r="K63" i="18"/>
  <c r="J63" i="18"/>
  <c r="I63" i="18"/>
  <c r="N62" i="18"/>
  <c r="N61" i="18"/>
  <c r="N60" i="18"/>
  <c r="N59" i="18"/>
  <c r="N58" i="18"/>
  <c r="N57" i="18"/>
  <c r="N56" i="18"/>
  <c r="N37" i="18"/>
  <c r="J10" i="18" s="1"/>
  <c r="N32" i="18"/>
  <c r="I10" i="18" s="1"/>
  <c r="N27" i="18"/>
  <c r="N22" i="18"/>
  <c r="G10" i="18"/>
  <c r="F10" i="18"/>
  <c r="E10" i="18"/>
  <c r="C10" i="18"/>
  <c r="E5" i="18"/>
  <c r="E4" i="18"/>
  <c r="P2" i="2"/>
  <c r="E5" i="2"/>
  <c r="E4" i="2"/>
  <c r="N10" i="2"/>
  <c r="N40" i="2"/>
  <c r="N37" i="2"/>
  <c r="N32" i="2"/>
  <c r="N27" i="2"/>
  <c r="N22" i="2"/>
  <c r="E16" i="18"/>
  <c r="D14" i="20"/>
  <c r="D14" i="19"/>
  <c r="E16" i="21"/>
  <c r="D20" i="2"/>
  <c r="N70" i="18" l="1"/>
  <c r="N71" i="18" s="1"/>
  <c r="N92" i="18" s="1"/>
  <c r="N78" i="18"/>
  <c r="N93" i="18" s="1"/>
  <c r="N63" i="18"/>
  <c r="N64" i="18" s="1"/>
  <c r="N91" i="18" s="1"/>
  <c r="N40" i="18"/>
  <c r="N90" i="18" s="1"/>
  <c r="N10" i="21"/>
  <c r="I10" i="21"/>
  <c r="H10" i="18"/>
  <c r="N10" i="18" s="1"/>
  <c r="Z2" i="1"/>
  <c r="E18" i="2"/>
  <c r="E16" i="2"/>
  <c r="D20" i="20"/>
  <c r="D20" i="21"/>
  <c r="D14" i="18"/>
  <c r="E18" i="18"/>
  <c r="D14" i="21"/>
  <c r="D20" i="19"/>
  <c r="A10" i="19"/>
  <c r="A10" i="18"/>
  <c r="D14" i="2"/>
  <c r="D20" i="18"/>
  <c r="E16" i="20"/>
  <c r="E18" i="19"/>
  <c r="A10" i="21"/>
  <c r="E18" i="21"/>
  <c r="E18" i="20"/>
  <c r="E16" i="19"/>
  <c r="A10" i="20"/>
  <c r="A10" i="2"/>
  <c r="N95" i="18" l="1"/>
  <c r="E3" i="19"/>
  <c r="E3" i="18"/>
  <c r="E3" i="21"/>
  <c r="E3" i="20"/>
  <c r="E3" i="2"/>
  <c r="Z1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W6" i="1"/>
  <c r="U6" i="1"/>
  <c r="H10" i="2"/>
  <c r="G10" i="2"/>
  <c r="T6" i="1" s="1"/>
  <c r="F10" i="2"/>
  <c r="S6" i="1" s="1"/>
  <c r="E10" i="2"/>
  <c r="R6" i="1" s="1"/>
  <c r="C10" i="2"/>
  <c r="Q6" i="1" s="1"/>
  <c r="I10" i="2" l="1"/>
  <c r="V6" i="1"/>
  <c r="J10" i="2"/>
  <c r="N92" i="2" l="1"/>
  <c r="N97" i="2" s="1"/>
  <c r="X6" i="1"/>
</calcChain>
</file>

<file path=xl/sharedStrings.xml><?xml version="1.0" encoding="utf-8"?>
<sst xmlns="http://schemas.openxmlformats.org/spreadsheetml/2006/main" count="623" uniqueCount="189">
  <si>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</si>
  <si>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</si>
  <si>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</si>
  <si>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</si>
  <si>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</si>
  <si>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</si>
  <si>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</si>
  <si>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</si>
  <si>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</si>
  <si>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</si>
  <si>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</si>
  <si>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</si>
  <si>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</si>
  <si>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</si>
  <si>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</si>
  <si>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</si>
  <si>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</si>
  <si>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</si>
  <si>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</si>
  <si>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</si>
  <si>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</si>
  <si>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</si>
  <si>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</si>
  <si>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</si>
  <si>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</si>
  <si>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</si>
  <si>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</si>
  <si>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</si>
  <si>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</si>
  <si>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</si>
  <si>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</si>
  <si>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</si>
  <si>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</si>
  <si>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</si>
  <si>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</si>
  <si>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</si>
  <si>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</si>
  <si>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</si>
  <si>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</si>
  <si>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</si>
  <si>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</si>
  <si>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</si>
  <si>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</si>
  <si>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</si>
  <si>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</si>
  <si>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</si>
  <si>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</si>
  <si>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</si>
  <si>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</si>
  <si>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</si>
  <si>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</si>
  <si>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</si>
  <si>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</si>
  <si>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</si>
  <si>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</si>
  <si>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</si>
  <si>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</si>
  <si>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</si>
  <si>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</si>
  <si>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</si>
  <si>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</si>
  <si>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</si>
  <si>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</si>
  <si>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</si>
  <si>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</si>
  <si>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</si>
  <si>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</si>
  <si>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</si>
  <si>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</si>
  <si>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</si>
  <si>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</si>
  <si>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</si>
  <si>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</si>
  <si>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</si>
  <si>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</si>
  <si>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</si>
  <si>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</si>
  <si>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</si>
  <si>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</si>
  <si>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</si>
  <si>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</si>
  <si>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</si>
  <si>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</si>
  <si>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</si>
  <si>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</si>
  <si>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</si>
  <si>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</si>
  <si>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</si>
  <si>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</si>
  <si>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</si>
  <si>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</si>
  <si>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</si>
  <si>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</si>
  <si>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</si>
  <si>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</si>
  <si>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</si>
  <si>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</si>
  <si>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</si>
  <si>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CIENCIAS ECONÓMICAS Y ADMINISTRATIVAS</t>
  </si>
  <si>
    <t>CEA-P-04-8</t>
  </si>
  <si>
    <t>RAMIREZ RODRIGUEZ</t>
  </si>
  <si>
    <t>FERNEY MAURICIO</t>
  </si>
  <si>
    <t>mauroram1@gmail.com</t>
  </si>
  <si>
    <t>CARRERA 10 S NO 23-67 B/ KENNDY</t>
  </si>
  <si>
    <t>PROFESIONAL EN LENGUAS EXTRANJERAS Y NEGOCIOS INTERNACIONALES/UNIVERSIDAD DEL TOLIMA/2006</t>
  </si>
  <si>
    <t>NO REGISTRA</t>
  </si>
  <si>
    <t xml:space="preserve">MASTER EN CIENCIA POLITICA/UNIVERSITE LUMIERE LYON II/2007/ MASTER EN COMERCIO INTERNACIONAL LENGUA EXTRAMJERA ESPAÑOL - FRANCES/UNUVERSITE LUMIERE LYON II/2009 </t>
  </si>
  <si>
    <t>TOVAR CESPEDES</t>
  </si>
  <si>
    <t>DIANA VICTORIA</t>
  </si>
  <si>
    <t>datovarc@ut.edu.co</t>
  </si>
  <si>
    <t>CARRERA 5 SUR NO 83-40 FLORIDA III TORRE 4 APTO 1004</t>
  </si>
  <si>
    <t>POLITOLOGA/PONTIFICIA UNIVERSIDAD JAVERIANA/2006</t>
  </si>
  <si>
    <t>MAESTRIA EN ESTUDIOS INTERNACIONALES ESPECIALIDAD ESTUDIOS LATINO AMERICANOS/UNIVERSIDAD NUEVA SORBONA PARIS 3 INSTITUTO DE ALTOS ESTUDIOS DE AMERICA LATINA/2011</t>
  </si>
  <si>
    <t>SE ANEXA 2 LIBROS/LAVERDAD LAJUSTICIA Y LA REPARACION/LES ACCORDS DE COMMERCE AVE LE CANADA ET LES ETATS-UNIS UN LEVIER POUR LES DRIITS DE TRAVAILLEURS EN COLOMBIA</t>
  </si>
  <si>
    <t>TOVAR GASCA</t>
  </si>
  <si>
    <t>SANDRA LORENA</t>
  </si>
  <si>
    <t>laboyana@hotmail.com</t>
  </si>
  <si>
    <t>AVENIDA GUAVINAL NO 79 - 00 TORRE 19 APTO 303</t>
  </si>
  <si>
    <t>LENGUAS EXTRANJERAS Y NEGOCIOS INTERNACIONALES/UNIVERSIDAD DEL TOLIMA/2004</t>
  </si>
  <si>
    <t>SE ANEXA 1 LIBRO DE EMPENDIMIENTO Y MARKETING</t>
  </si>
  <si>
    <t>NO CUMPLPE PERFIL POR FALTA DE EXPERIENCIA EN DOCENCIA UNIVERSITARIA</t>
  </si>
  <si>
    <t>NO CUMPLE PERFIL POR SU POSGRADO EN OTRA ÁREA</t>
  </si>
  <si>
    <t>VAC/BENÍTEZ/YOLANDA O.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</si>
  <si>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</si>
  <si>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</si>
  <si>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</si>
  <si>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</si>
  <si>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</si>
  <si>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 xml:space="preserve">PROFESIONAL EN NEGOCIOS INTERNACIONALES O AFINES, CON MAESTRÍA O DOCTORADO EN COMERCIO INTERNACIONAL, NEGOCIOS INTERNACIONALES, ASUNTOS INTERNACIONALES O RELACIONES INTERNACIONALES, CON EXPERIENCIA MÍNIMA DE DOS AÑOS EN INVESTIGACIÓN O EN DOCENCIA UNIVERSITARIA. CON DOMINIO Y CERTIFICACIÓN DEL IDIOMA INGLÉS CON NIVEL MÍNIMO DE B2 (MARCO COMÚN EUROPEO). EL NIVEL DEL INGLÉS DEBE DEMOSTRARSE CON EL RESPECTIVO CERTIFICADO.  </t>
  </si>
  <si>
    <t>TOVAR CESPEDES DIANA VICTORIA</t>
  </si>
  <si>
    <t>MAESTRA EN INNOVACION PARA EL DESARROLLO EMPRESARIAL/INSTITUTO DE ESTUDIOS SUPERIORES DE MONTERREY/2012</t>
  </si>
  <si>
    <t>NO REGISTRA PRODUCCIÓN INTELECTUAL SUCEPTIBLE DE ASIGNACIÓN PUNTOS DE CONFORMIDAD CON EL ACUERDO 039 DE 2008. LA INFORMACIÓN QUE REGISTRA EXCEDE DE LOS ULTIMOS CINCO AÑOS.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</si>
  <si>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</si>
  <si>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</si>
  <si>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</si>
  <si>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</si>
  <si>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</si>
  <si>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</si>
  <si>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</si>
  <si>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</si>
  <si>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</si>
  <si>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</si>
  <si>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</si>
  <si>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</si>
  <si>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</si>
  <si>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</si>
  <si>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</si>
  <si>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</si>
  <si>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</si>
  <si>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</si>
  <si>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</si>
  <si>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</si>
  <si>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</si>
  <si>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</si>
  <si>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</si>
  <si>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</si>
  <si>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</si>
  <si>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</si>
  <si>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</si>
  <si>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</si>
  <si>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</si>
  <si>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</si>
  <si>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</si>
  <si>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</si>
  <si>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</si>
  <si>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</si>
  <si>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</si>
  <si>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</si>
  <si>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</si>
  <si>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</si>
  <si>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</si>
  <si>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</si>
  <si>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</si>
  <si>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</si>
  <si>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</si>
  <si>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</si>
  <si>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</si>
  <si>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</si>
  <si>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</si>
  <si>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</si>
  <si>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</si>
  <si>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DIRECTORA PROGRAMA CIENCIA POLITICA UNIVERSIDAD DEL TOLIMA =0,69 PUNTOS, ASESORA MEDIO TIEMPO CORDELCA=0,43 PUNTOS, ASESORAMEDIO TIEMPO  FORD PARTES EU =,75 PUNTOS, FUNDACION POLO MERCOSUR=,58 PUNTOS, MINISTERIO DE EDUCACION DE FRANCIA= 0,54 PUNTOS</t>
  </si>
  <si>
    <t>PROFESORA CATEDRATICA UNIVERSIDAD DEL  TOLIMA 1020 HORAS= 2,12 PUNTOS</t>
  </si>
  <si>
    <t>PRUEBA DE CONOCIMIENTOS</t>
  </si>
  <si>
    <t xml:space="preserve">TOTAL </t>
  </si>
  <si>
    <t>PRESENTACIÓN ORAL/ EVALUACION JURADOS AREA (HASTA 15 PUNTOS)</t>
  </si>
  <si>
    <r>
      <t xml:space="preserve">NO GANADOR
</t>
    </r>
    <r>
      <rPr>
        <sz val="11"/>
        <rFont val="Arial"/>
        <family val="2"/>
      </rPr>
      <t>NO ALCANZÓ EL PUNTAJE MÍNIMO REQUERIDO</t>
    </r>
  </si>
  <si>
    <t>CONVOCATORIA DECLARADA DESIERTA EL ASPIRANTE QUE PRESENTÓ PRUEBAS DE CONOCIMIENTOS NO ALCANZÓ EL PUNTAJE MÍNIMO REQUERIDO PARA SER GANADOR. - PARÁGRAFO 1, ARTÍCULO 11, ACUERDO DEL CONSEJO SUPERIOR N° 039 DE 2008.</t>
  </si>
  <si>
    <t xml:space="preserve">                                                      RESULTADOS DEFINITIVOS DE LAS PRUEBAS DE CONOCIMIENTOS, DEL CÓDIGO DE CONCURSO CEA-P-04-8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</si>
</sst>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1" fillId="0" borderId="91" xfId="0" applyNumberFormat="1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8" fillId="0" borderId="0" xfId="0" applyFont="1" applyBorder="1" applyAlignment="1">
      <alignment horizontal="center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0" fontId="7" fillId="0" borderId="46" xfId="4" applyFont="1" applyBorder="1" applyAlignment="1">
      <alignment horizontal="center" vertical="center" wrapText="1"/>
    </xf>
    <xf numFmtId="2" fontId="29" fillId="0" borderId="46" xfId="4" applyNumberFormat="1" applyFont="1" applyBorder="1" applyAlignment="1">
      <alignment horizontal="center" vertical="center" wrapText="1"/>
    </xf>
    <xf numFmtId="0" fontId="9" fillId="5" borderId="1" xfId="4" applyFont="1" applyFill="1" applyBorder="1" applyAlignment="1" applyProtection="1">
      <alignment horizontal="center" vertical="center" wrapText="1"/>
    </xf>
    <xf numFmtId="4" fontId="13" fillId="0" borderId="46" xfId="1" applyNumberFormat="1" applyFont="1" applyFill="1" applyBorder="1" applyAlignment="1" applyProtection="1">
      <alignment horizontal="center" vertical="center"/>
    </xf>
    <xf numFmtId="2" fontId="13" fillId="0" borderId="47" xfId="4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/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6" borderId="13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6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31" fillId="5" borderId="1" xfId="4" applyNumberFormat="1" applyFont="1" applyFill="1" applyBorder="1" applyAlignment="1">
      <alignment horizontal="center" vertical="center" wrapText="1"/>
    </xf>
    <xf numFmtId="0" fontId="31" fillId="5" borderId="1" xfId="4" applyFont="1" applyFill="1" applyBorder="1" applyAlignment="1" applyProtection="1">
      <alignment horizontal="center" vertical="center"/>
    </xf>
    <xf numFmtId="0" fontId="13" fillId="5" borderId="1" xfId="4" applyFont="1" applyFill="1" applyBorder="1" applyAlignment="1" applyProtection="1">
      <alignment horizontal="center" vertical="center"/>
    </xf>
    <xf numFmtId="0" fontId="8" fillId="5" borderId="1" xfId="4" applyFont="1" applyFill="1" applyBorder="1" applyAlignment="1" applyProtection="1">
      <alignment horizontal="center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259959</xdr:colOff>
      <xdr:row>0</xdr:row>
      <xdr:rowOff>38101</xdr:rowOff>
    </xdr:from>
    <xdr:to>
      <xdr:col>1</xdr:col>
      <xdr:colOff>266700</xdr:colOff>
      <xdr:row>1</xdr:row>
      <xdr:rowOff>409575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959" y="38101"/>
          <a:ext cx="64491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685800</xdr:colOff>
      <xdr:row>2</xdr:row>
      <xdr:rowOff>104775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1145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boyana@hotmail.com" TargetMode="External"/><Relationship Id="rId2" Type="http://schemas.openxmlformats.org/officeDocument/2006/relationships/hyperlink" Target="mailto:datovarc@ut.edu.co" TargetMode="External"/><Relationship Id="rId1" Type="http://schemas.openxmlformats.org/officeDocument/2006/relationships/hyperlink" Target="mailto:mauroram1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A6" sqref="A6:A54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" width="21.5703125" style="3" bestFit="1" customWidth="1"/>
    <col min="26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2" t="s">
        <v>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Z1" s="121">
        <f>COUNTA(C:C)-1</f>
        <v>3</v>
      </c>
    </row>
    <row r="2" spans="1:26" ht="17.25" thickBot="1" x14ac:dyDescent="0.35">
      <c r="A2" s="182" t="s">
        <v>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89" t="s">
        <v>93</v>
      </c>
      <c r="B3" s="186" t="s">
        <v>91</v>
      </c>
      <c r="C3" s="186" t="s">
        <v>92</v>
      </c>
      <c r="D3" s="186" t="s">
        <v>89</v>
      </c>
      <c r="E3" s="186" t="s">
        <v>90</v>
      </c>
      <c r="F3" s="186" t="s">
        <v>0</v>
      </c>
      <c r="G3" s="186" t="s">
        <v>1</v>
      </c>
      <c r="H3" s="186" t="s">
        <v>2</v>
      </c>
      <c r="I3" s="192" t="s">
        <v>3</v>
      </c>
      <c r="J3" s="195" t="s">
        <v>4</v>
      </c>
      <c r="K3" s="196"/>
      <c r="L3" s="196"/>
      <c r="M3" s="197"/>
      <c r="N3" s="186" t="s">
        <v>5</v>
      </c>
      <c r="O3" s="186" t="s">
        <v>88</v>
      </c>
      <c r="P3" s="186" t="s">
        <v>6</v>
      </c>
      <c r="Q3" s="184" t="s">
        <v>16</v>
      </c>
      <c r="R3" s="184" t="s">
        <v>17</v>
      </c>
      <c r="S3" s="184" t="s">
        <v>18</v>
      </c>
      <c r="T3" s="184" t="s">
        <v>19</v>
      </c>
      <c r="U3" s="184" t="s">
        <v>20</v>
      </c>
      <c r="V3" s="184" t="s">
        <v>21</v>
      </c>
      <c r="W3" s="184" t="s">
        <v>22</v>
      </c>
      <c r="X3" s="199" t="s">
        <v>97</v>
      </c>
      <c r="Y3" s="198" t="s">
        <v>6</v>
      </c>
    </row>
    <row r="4" spans="1:26" s="1" customFormat="1" ht="15.75" customHeight="1" thickBot="1" x14ac:dyDescent="0.25">
      <c r="A4" s="190"/>
      <c r="B4" s="187"/>
      <c r="C4" s="187"/>
      <c r="D4" s="187"/>
      <c r="E4" s="187"/>
      <c r="F4" s="187"/>
      <c r="G4" s="187"/>
      <c r="H4" s="187"/>
      <c r="I4" s="194"/>
      <c r="J4" s="192" t="s">
        <v>7</v>
      </c>
      <c r="K4" s="123"/>
      <c r="L4" s="123" t="s">
        <v>8</v>
      </c>
      <c r="M4" s="124"/>
      <c r="N4" s="187"/>
      <c r="O4" s="187"/>
      <c r="P4" s="187"/>
      <c r="Q4" s="185"/>
      <c r="R4" s="185"/>
      <c r="S4" s="185"/>
      <c r="T4" s="185"/>
      <c r="U4" s="185"/>
      <c r="V4" s="185"/>
      <c r="W4" s="185"/>
      <c r="X4" s="200"/>
      <c r="Y4" s="198"/>
    </row>
    <row r="5" spans="1:26" s="1" customFormat="1" ht="13.5" customHeight="1" thickBot="1" x14ac:dyDescent="0.25">
      <c r="A5" s="191"/>
      <c r="B5" s="188"/>
      <c r="C5" s="188"/>
      <c r="D5" s="188"/>
      <c r="E5" s="188"/>
      <c r="F5" s="188"/>
      <c r="G5" s="188"/>
      <c r="H5" s="188"/>
      <c r="I5" s="193"/>
      <c r="J5" s="193"/>
      <c r="K5" s="124" t="s">
        <v>85</v>
      </c>
      <c r="L5" s="126" t="s">
        <v>86</v>
      </c>
      <c r="M5" s="126" t="s">
        <v>87</v>
      </c>
      <c r="N5" s="188"/>
      <c r="O5" s="188"/>
      <c r="P5" s="188"/>
      <c r="Q5" s="185"/>
      <c r="R5" s="185"/>
      <c r="S5" s="185"/>
      <c r="T5" s="185"/>
      <c r="U5" s="185"/>
      <c r="V5" s="185"/>
      <c r="W5" s="185"/>
      <c r="X5" s="201"/>
      <c r="Y5" s="198"/>
    </row>
    <row r="6" spans="1:26" s="1" customFormat="1" ht="77.25" customHeight="1" x14ac:dyDescent="0.2">
      <c r="A6" s="174" t="s">
        <v>132</v>
      </c>
      <c r="B6" s="130" t="s">
        <v>94</v>
      </c>
      <c r="C6" s="125">
        <v>5820183</v>
      </c>
      <c r="D6" s="125" t="s">
        <v>100</v>
      </c>
      <c r="E6" s="125" t="s">
        <v>101</v>
      </c>
      <c r="F6" s="125">
        <v>3015402211</v>
      </c>
      <c r="G6" s="127" t="s">
        <v>102</v>
      </c>
      <c r="H6" s="125" t="s">
        <v>103</v>
      </c>
      <c r="I6" s="125" t="s">
        <v>95</v>
      </c>
      <c r="J6" s="125" t="s">
        <v>104</v>
      </c>
      <c r="K6" s="125" t="s">
        <v>105</v>
      </c>
      <c r="L6" s="125" t="s">
        <v>106</v>
      </c>
      <c r="M6" s="125" t="s">
        <v>105</v>
      </c>
      <c r="N6" s="125">
        <v>25</v>
      </c>
      <c r="O6" s="125" t="s">
        <v>96</v>
      </c>
      <c r="P6" s="128"/>
      <c r="Q6" s="131">
        <f>'2'!C10</f>
        <v>0</v>
      </c>
      <c r="R6" s="152">
        <f>'2'!E10</f>
        <v>0</v>
      </c>
      <c r="S6" s="152">
        <f>'2'!F10</f>
        <v>0</v>
      </c>
      <c r="T6" s="152">
        <f>'2'!G10</f>
        <v>0</v>
      </c>
      <c r="U6" s="152">
        <f>'2'!N27</f>
        <v>0</v>
      </c>
      <c r="V6" s="152">
        <f>'2'!N32</f>
        <v>0</v>
      </c>
      <c r="W6" s="152">
        <f>'2'!N37</f>
        <v>0</v>
      </c>
      <c r="X6" s="162">
        <f>'2'!N40</f>
        <v>0</v>
      </c>
      <c r="Y6" s="164" t="s">
        <v>120</v>
      </c>
    </row>
    <row r="7" spans="1:26" s="2" customFormat="1" ht="76.5" x14ac:dyDescent="0.2">
      <c r="A7" s="175" t="s">
        <v>133</v>
      </c>
      <c r="B7" s="133" t="s">
        <v>94</v>
      </c>
      <c r="C7" s="122">
        <v>65634728</v>
      </c>
      <c r="D7" s="122" t="s">
        <v>107</v>
      </c>
      <c r="E7" s="122" t="s">
        <v>108</v>
      </c>
      <c r="F7" s="122">
        <v>3176609673</v>
      </c>
      <c r="G7" s="153" t="s">
        <v>109</v>
      </c>
      <c r="H7" s="122" t="s">
        <v>110</v>
      </c>
      <c r="I7" s="122" t="s">
        <v>95</v>
      </c>
      <c r="J7" s="122" t="s">
        <v>111</v>
      </c>
      <c r="K7" s="122" t="s">
        <v>105</v>
      </c>
      <c r="L7" s="122" t="s">
        <v>112</v>
      </c>
      <c r="M7" s="122" t="s">
        <v>105</v>
      </c>
      <c r="N7" s="122">
        <v>30</v>
      </c>
      <c r="O7" s="122" t="s">
        <v>96</v>
      </c>
      <c r="P7" s="129" t="s">
        <v>113</v>
      </c>
      <c r="Q7" s="132"/>
      <c r="R7" s="133"/>
      <c r="S7" s="133"/>
      <c r="T7" s="133"/>
      <c r="U7" s="133"/>
      <c r="V7" s="133"/>
      <c r="W7" s="133"/>
      <c r="X7" s="163"/>
      <c r="Y7" s="165"/>
    </row>
    <row r="8" spans="1:26" s="2" customFormat="1" ht="51" x14ac:dyDescent="0.2">
      <c r="A8" s="175" t="s">
        <v>134</v>
      </c>
      <c r="B8" s="133" t="s">
        <v>94</v>
      </c>
      <c r="C8" s="122">
        <v>28552934</v>
      </c>
      <c r="D8" s="122" t="s">
        <v>114</v>
      </c>
      <c r="E8" s="122" t="s">
        <v>115</v>
      </c>
      <c r="F8" s="122">
        <v>3124871896</v>
      </c>
      <c r="G8" s="153" t="s">
        <v>116</v>
      </c>
      <c r="H8" s="122" t="s">
        <v>117</v>
      </c>
      <c r="I8" s="122" t="s">
        <v>95</v>
      </c>
      <c r="J8" s="122" t="s">
        <v>118</v>
      </c>
      <c r="K8" s="122" t="s">
        <v>130</v>
      </c>
      <c r="L8" s="122" t="s">
        <v>105</v>
      </c>
      <c r="M8" s="122" t="s">
        <v>105</v>
      </c>
      <c r="N8" s="122">
        <v>37</v>
      </c>
      <c r="O8" s="122" t="s">
        <v>96</v>
      </c>
      <c r="P8" s="129" t="s">
        <v>119</v>
      </c>
      <c r="Q8" s="132"/>
      <c r="R8" s="133"/>
      <c r="S8" s="133"/>
      <c r="T8" s="133"/>
      <c r="U8" s="133"/>
      <c r="V8" s="133"/>
      <c r="W8" s="133"/>
      <c r="X8" s="163"/>
      <c r="Y8" s="164" t="s">
        <v>121</v>
      </c>
    </row>
    <row r="9" spans="1:26" s="2" customFormat="1" ht="12.75" x14ac:dyDescent="0.2">
      <c r="A9" s="175" t="s">
        <v>135</v>
      </c>
      <c r="B9" s="133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12.75" x14ac:dyDescent="0.2">
      <c r="A10" s="175" t="s">
        <v>136</v>
      </c>
      <c r="B10" s="133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12.75" x14ac:dyDescent="0.2">
      <c r="A11" s="175" t="s">
        <v>137</v>
      </c>
      <c r="B11" s="133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12.75" x14ac:dyDescent="0.2">
      <c r="A12" s="175" t="s">
        <v>138</v>
      </c>
      <c r="B12" s="133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175" t="s">
        <v>139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175" t="s">
        <v>140</v>
      </c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175" t="s">
        <v>141</v>
      </c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175" t="s">
        <v>142</v>
      </c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175" t="s">
        <v>143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175" t="s">
        <v>144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175" t="s">
        <v>145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175" t="s">
        <v>146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175" t="s">
        <v>147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175" t="s">
        <v>148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175" t="s">
        <v>149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175" t="s">
        <v>150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175" t="s">
        <v>151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175" t="s">
        <v>152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175" t="s">
        <v>153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175" t="s">
        <v>154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175" t="s">
        <v>155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175" t="s">
        <v>156</v>
      </c>
      <c r="B30" s="138"/>
      <c r="C30" s="139"/>
      <c r="D30" s="139"/>
      <c r="E30" s="140"/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175" t="s">
        <v>157</v>
      </c>
      <c r="B31" s="138"/>
      <c r="C31" s="139"/>
      <c r="D31" s="139"/>
      <c r="E31" s="144"/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175" t="s">
        <v>158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175" t="s">
        <v>159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175" t="s">
        <v>160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175" t="s">
        <v>161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175" t="s">
        <v>162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175" t="s">
        <v>163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175" t="s">
        <v>164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175" t="s">
        <v>165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175" t="s">
        <v>166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175" t="s">
        <v>167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175" t="s">
        <v>168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175" t="s">
        <v>169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175" t="s">
        <v>170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175" t="s">
        <v>171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175" t="s">
        <v>172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175" t="s">
        <v>173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175" t="s">
        <v>174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175" t="s">
        <v>175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175" t="s">
        <v>176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175" t="s">
        <v>177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175" t="s">
        <v>178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175" t="s">
        <v>179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175" t="s">
        <v>180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145">
        <v>50</v>
      </c>
      <c r="B55" s="146"/>
      <c r="C55" s="147"/>
      <c r="D55" s="147"/>
      <c r="E55" s="148"/>
      <c r="F55" s="148"/>
      <c r="G55" s="148"/>
      <c r="H55" s="148"/>
      <c r="I55" s="148"/>
      <c r="J55" s="146"/>
      <c r="K55" s="146"/>
      <c r="L55" s="146"/>
      <c r="M55" s="146"/>
      <c r="N55" s="146"/>
      <c r="O55" s="146"/>
      <c r="P55" s="149"/>
      <c r="Q55" s="150"/>
      <c r="R55" s="146"/>
      <c r="S55" s="146"/>
      <c r="T55" s="146"/>
      <c r="U55" s="146"/>
      <c r="V55" s="146"/>
      <c r="W55" s="146"/>
      <c r="X55" s="151"/>
    </row>
  </sheetData>
  <autoFilter ref="B3:WVX6">
    <filterColumn colId="8" showButton="0"/>
    <filterColumn colId="9" showButton="0"/>
    <filterColumn colId="10" showButton="0"/>
  </autoFilter>
  <mergeCells count="25">
    <mergeCell ref="Y3:Y5"/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/>
    <hyperlink ref="G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6"/>
  <sheetViews>
    <sheetView topLeftCell="A64" workbookViewId="0">
      <selection activeCell="P90" sqref="P9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8554687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11" width="13.28515625" style="6" customWidth="1"/>
    <col min="12" max="12" width="6.28515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1"/>
      <c r="B1" s="322"/>
      <c r="C1" s="325" t="s">
        <v>9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7"/>
    </row>
    <row r="2" spans="1:16" ht="36" customHeight="1" thickBot="1" x14ac:dyDescent="0.3">
      <c r="A2" s="323"/>
      <c r="B2" s="324"/>
      <c r="C2" s="325" t="s">
        <v>10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  <c r="P2" s="161">
        <f ca="1">MATCH(MID(CELL("nombrearchivo",'1'!E9),FIND("]", CELL("nombrearchivo",'1'!E9),1)+1,LEN(CELL("nombrearchivo",'1'!E9))-FIND("]",CELL("nombrearchivo",'1'!E9),1)),GENERAL!A6:A50,0)</f>
        <v>2</v>
      </c>
    </row>
    <row r="3" spans="1:16" ht="15.75" x14ac:dyDescent="0.25">
      <c r="A3" s="328" t="s">
        <v>11</v>
      </c>
      <c r="B3" s="329"/>
      <c r="C3" s="329"/>
      <c r="D3" s="329"/>
      <c r="E3" s="7" t="str">
        <f>GENERAL!Z$2</f>
        <v>PLANTA</v>
      </c>
      <c r="F3" s="330"/>
      <c r="G3" s="330"/>
      <c r="H3" s="330"/>
      <c r="I3" s="330"/>
      <c r="J3" s="330"/>
      <c r="K3" s="330"/>
      <c r="L3" s="330"/>
      <c r="M3" s="330"/>
      <c r="N3" s="331"/>
    </row>
    <row r="4" spans="1:16" ht="15.75" x14ac:dyDescent="0.25">
      <c r="A4" s="298" t="s">
        <v>12</v>
      </c>
      <c r="B4" s="299"/>
      <c r="C4" s="299"/>
      <c r="D4" s="299"/>
      <c r="E4" s="8" t="str">
        <f>GENERAL!A$2</f>
        <v>CEA-P-04-8</v>
      </c>
      <c r="F4" s="319"/>
      <c r="G4" s="319"/>
      <c r="H4" s="319"/>
      <c r="I4" s="319"/>
      <c r="J4" s="319"/>
      <c r="K4" s="319"/>
      <c r="L4" s="319"/>
      <c r="M4" s="319"/>
      <c r="N4" s="320"/>
    </row>
    <row r="5" spans="1:16" ht="15.75" x14ac:dyDescent="0.25">
      <c r="A5" s="298" t="s">
        <v>13</v>
      </c>
      <c r="B5" s="299"/>
      <c r="C5" s="299"/>
      <c r="D5" s="29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300" t="s">
        <v>15</v>
      </c>
      <c r="B8" s="301"/>
      <c r="C8" s="304" t="s">
        <v>16</v>
      </c>
      <c r="D8" s="156"/>
      <c r="E8" s="306" t="s">
        <v>17</v>
      </c>
      <c r="F8" s="306" t="s">
        <v>18</v>
      </c>
      <c r="G8" s="306" t="s">
        <v>19</v>
      </c>
      <c r="H8" s="306" t="s">
        <v>20</v>
      </c>
      <c r="I8" s="306" t="s">
        <v>21</v>
      </c>
      <c r="J8" s="308" t="s">
        <v>22</v>
      </c>
      <c r="K8" s="157"/>
      <c r="L8" s="310"/>
      <c r="M8" s="310"/>
      <c r="N8" s="312" t="s">
        <v>23</v>
      </c>
    </row>
    <row r="9" spans="1:16" ht="31.5" customHeight="1" thickBot="1" x14ac:dyDescent="0.3">
      <c r="A9" s="302"/>
      <c r="B9" s="303"/>
      <c r="C9" s="305"/>
      <c r="D9" s="17"/>
      <c r="E9" s="307"/>
      <c r="F9" s="307"/>
      <c r="G9" s="307"/>
      <c r="H9" s="307"/>
      <c r="I9" s="307"/>
      <c r="J9" s="309"/>
      <c r="K9" s="158"/>
      <c r="L9" s="311"/>
      <c r="M9" s="311"/>
      <c r="N9" s="313"/>
    </row>
    <row r="10" spans="1:16" ht="44.25" customHeight="1" thickBot="1" x14ac:dyDescent="0.3">
      <c r="A10" s="314" t="str">
        <f ca="1">CONCATENATE((INDIRECT("GENERAL!D"&amp;P2+5))," ",((INDIRECT("GENERAL!E"&amp;P2+5))))</f>
        <v>TOVAR CESPEDES DIANA VICTORIA</v>
      </c>
      <c r="B10" s="315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2.99</v>
      </c>
      <c r="I10" s="21">
        <f>N32</f>
        <v>2.12</v>
      </c>
      <c r="J10" s="22">
        <f>N37</f>
        <v>0</v>
      </c>
      <c r="K10" s="23"/>
      <c r="L10" s="23"/>
      <c r="M10" s="23"/>
      <c r="N10" s="24">
        <f>IF( SUM(C10:J10)&lt;=30,SUM(C10:J10),"EXCEDE LOS 30 PUNTOS")</f>
        <v>12.11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6" t="s">
        <v>24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8"/>
      <c r="N12" s="27" t="s">
        <v>25</v>
      </c>
    </row>
    <row r="13" spans="1:16" ht="24" thickBot="1" x14ac:dyDescent="0.3">
      <c r="A13" s="280" t="s">
        <v>26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2"/>
      <c r="M13" s="8"/>
      <c r="N13" s="26"/>
    </row>
    <row r="14" spans="1:16" ht="31.5" customHeight="1" thickBot="1" x14ac:dyDescent="0.3">
      <c r="A14" s="233" t="s">
        <v>27</v>
      </c>
      <c r="B14" s="235"/>
      <c r="C14" s="28"/>
      <c r="D14" s="288" t="str">
        <f ca="1">(INDIRECT("GENERAL!J"&amp;P2+5))</f>
        <v>POLITOLOGA/PONTIFICIA UNIVERSIDAD JAVERIANA/2006</v>
      </c>
      <c r="E14" s="284"/>
      <c r="F14" s="284"/>
      <c r="G14" s="284"/>
      <c r="H14" s="284"/>
      <c r="I14" s="284"/>
      <c r="J14" s="284"/>
      <c r="K14" s="284"/>
      <c r="L14" s="285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6" t="s">
        <v>28</v>
      </c>
      <c r="B16" s="287"/>
      <c r="C16" s="8"/>
      <c r="D16" s="34"/>
      <c r="E16" s="295" t="str">
        <f ca="1">(INDIRECT("GENERAL!K"&amp;P2+5))</f>
        <v>NO REGISTRA</v>
      </c>
      <c r="F16" s="296"/>
      <c r="G16" s="296"/>
      <c r="H16" s="296"/>
      <c r="I16" s="296"/>
      <c r="J16" s="296"/>
      <c r="K16" s="296"/>
      <c r="L16" s="297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48" customHeight="1" thickBot="1" x14ac:dyDescent="0.3">
      <c r="A18" s="286" t="s">
        <v>29</v>
      </c>
      <c r="B18" s="287"/>
      <c r="C18" s="28"/>
      <c r="D18" s="155"/>
      <c r="E18" s="296" t="str">
        <f ca="1">(INDIRECT("GENERAL!L"&amp;P2+5))</f>
        <v>MAESTRIA EN ESTUDIOS INTERNACIONALES ESPECIALIDAD ESTUDIOS LATINO AMERICANOS/UNIVERSIDAD NUEVA SORBONA PARIS 3 INSTITUTO DE ALTOS ESTUDIOS DE AMERICA LATINA/2011</v>
      </c>
      <c r="F18" s="296"/>
      <c r="G18" s="296"/>
      <c r="H18" s="296"/>
      <c r="I18" s="296"/>
      <c r="J18" s="296"/>
      <c r="K18" s="296"/>
      <c r="L18" s="297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45" customHeight="1" thickBot="1" x14ac:dyDescent="0.3">
      <c r="A20" s="286" t="s">
        <v>30</v>
      </c>
      <c r="B20" s="287"/>
      <c r="C20" s="28"/>
      <c r="D20" s="292" t="str">
        <f ca="1">(INDIRECT("GENERAL!M"&amp;P2+5))</f>
        <v>NO REGISTRA</v>
      </c>
      <c r="E20" s="293"/>
      <c r="F20" s="293"/>
      <c r="G20" s="293"/>
      <c r="H20" s="293"/>
      <c r="I20" s="293"/>
      <c r="J20" s="293"/>
      <c r="K20" s="293"/>
      <c r="L20" s="294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7" t="s">
        <v>31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9"/>
      <c r="M22" s="8"/>
      <c r="N22" s="160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0" t="s">
        <v>32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2"/>
      <c r="M24" s="8"/>
      <c r="N24" s="40"/>
    </row>
    <row r="25" spans="1:17" ht="78" customHeight="1" thickBot="1" x14ac:dyDescent="0.3">
      <c r="A25" s="233" t="s">
        <v>33</v>
      </c>
      <c r="B25" s="235"/>
      <c r="C25" s="28"/>
      <c r="D25" s="288" t="s">
        <v>181</v>
      </c>
      <c r="E25" s="284"/>
      <c r="F25" s="284"/>
      <c r="G25" s="284"/>
      <c r="H25" s="284"/>
      <c r="I25" s="284"/>
      <c r="J25" s="284"/>
      <c r="K25" s="284"/>
      <c r="L25" s="285"/>
      <c r="M25" s="29"/>
      <c r="N25" s="30">
        <v>2.99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7" t="s">
        <v>34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9"/>
      <c r="M27" s="154"/>
      <c r="N27" s="160">
        <f>IF(N25&lt;=5,N25,"EXCEDE LOS 5 PUNTOS PERMITIDOS")</f>
        <v>2.99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0" t="s">
        <v>35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2"/>
      <c r="M29" s="45"/>
      <c r="N29" s="40"/>
    </row>
    <row r="30" spans="1:17" ht="35.25" customHeight="1" thickBot="1" x14ac:dyDescent="0.3">
      <c r="A30" s="233" t="s">
        <v>36</v>
      </c>
      <c r="B30" s="235"/>
      <c r="C30" s="28"/>
      <c r="D30" s="283" t="s">
        <v>182</v>
      </c>
      <c r="E30" s="284"/>
      <c r="F30" s="284"/>
      <c r="G30" s="284"/>
      <c r="H30" s="284"/>
      <c r="I30" s="284"/>
      <c r="J30" s="284"/>
      <c r="K30" s="284"/>
      <c r="L30" s="285"/>
      <c r="M30" s="29"/>
      <c r="N30" s="30">
        <v>2.12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7" t="s">
        <v>37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9"/>
      <c r="M32" s="154"/>
      <c r="N32" s="160">
        <f>IF(N30&lt;=5,N30,"EXCEDE LOS 5 PUNTOS PERMITIDOS")</f>
        <v>2.12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0" t="s">
        <v>38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2"/>
      <c r="M34" s="8"/>
      <c r="N34" s="40"/>
    </row>
    <row r="35" spans="1:14" ht="39.75" customHeight="1" thickBot="1" x14ac:dyDescent="0.3">
      <c r="A35" s="286" t="s">
        <v>39</v>
      </c>
      <c r="B35" s="287"/>
      <c r="C35" s="28"/>
      <c r="D35" s="288" t="s">
        <v>131</v>
      </c>
      <c r="E35" s="284"/>
      <c r="F35" s="284"/>
      <c r="G35" s="284"/>
      <c r="H35" s="284"/>
      <c r="I35" s="284"/>
      <c r="J35" s="284"/>
      <c r="K35" s="284"/>
      <c r="L35" s="285"/>
      <c r="M35" s="29"/>
      <c r="N35" s="30">
        <v>0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7" t="s">
        <v>40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9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9" t="s">
        <v>23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48"/>
      <c r="N40" s="49">
        <f>IF((N22+N27+N32+N37)&lt;=30,(N22+N27+N32+N37),"ERROR EXCEDE LOS 30 PUNTOS")</f>
        <v>12.11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2" t="s">
        <v>41</v>
      </c>
    </row>
    <row r="52" spans="1:14" ht="15.75" thickBot="1" x14ac:dyDescent="0.3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1"/>
    </row>
    <row r="53" spans="1:14" ht="27" thickBot="1" x14ac:dyDescent="0.3">
      <c r="A53" s="228" t="s">
        <v>42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30"/>
    </row>
    <row r="54" spans="1:14" ht="15.75" thickBot="1" x14ac:dyDescent="0.3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6"/>
    </row>
    <row r="55" spans="1:14" ht="42" customHeight="1" thickBot="1" x14ac:dyDescent="0.3">
      <c r="A55" s="271" t="s">
        <v>43</v>
      </c>
      <c r="B55" s="272"/>
      <c r="C55" s="272"/>
      <c r="D55" s="272"/>
      <c r="E55" s="272"/>
      <c r="F55" s="275"/>
      <c r="G55" s="276"/>
      <c r="H55" s="53" t="s">
        <v>44</v>
      </c>
      <c r="I55" s="54" t="s">
        <v>45</v>
      </c>
      <c r="J55" s="55" t="s">
        <v>46</v>
      </c>
      <c r="K55" s="56" t="s">
        <v>47</v>
      </c>
      <c r="L55" s="157"/>
      <c r="M55" s="8"/>
      <c r="N55" s="57" t="s">
        <v>48</v>
      </c>
    </row>
    <row r="56" spans="1:14" ht="23.25" customHeight="1" thickTop="1" thickBot="1" x14ac:dyDescent="0.3">
      <c r="A56" s="58">
        <v>1</v>
      </c>
      <c r="B56" s="260" t="s">
        <v>49</v>
      </c>
      <c r="C56" s="260"/>
      <c r="D56" s="260"/>
      <c r="E56" s="260"/>
      <c r="F56" s="261"/>
      <c r="G56" s="261"/>
      <c r="H56" s="59" t="s">
        <v>50</v>
      </c>
      <c r="I56" s="60">
        <v>0.5</v>
      </c>
      <c r="J56" s="60">
        <v>0.2</v>
      </c>
      <c r="K56" s="61">
        <v>1</v>
      </c>
      <c r="L56" s="45"/>
      <c r="M56" s="45"/>
      <c r="N56" s="62">
        <f>I56+J56+K56</f>
        <v>1.7</v>
      </c>
    </row>
    <row r="57" spans="1:14" ht="16.5" thickTop="1" thickBot="1" x14ac:dyDescent="0.3">
      <c r="A57" s="63">
        <v>2</v>
      </c>
      <c r="B57" s="248" t="s">
        <v>51</v>
      </c>
      <c r="C57" s="262"/>
      <c r="D57" s="262"/>
      <c r="E57" s="262"/>
      <c r="F57" s="249"/>
      <c r="G57" s="249"/>
      <c r="H57" s="64" t="s">
        <v>50</v>
      </c>
      <c r="I57" s="65">
        <v>2</v>
      </c>
      <c r="J57" s="65">
        <v>0.5</v>
      </c>
      <c r="K57" s="66">
        <v>1</v>
      </c>
      <c r="L57" s="45"/>
      <c r="M57" s="45"/>
      <c r="N57" s="62">
        <f t="shared" ref="N57:N62" si="0">I57+J57+K57</f>
        <v>3.5</v>
      </c>
    </row>
    <row r="58" spans="1:14" ht="42" customHeight="1" thickTop="1" thickBot="1" x14ac:dyDescent="0.3">
      <c r="A58" s="63">
        <v>3</v>
      </c>
      <c r="B58" s="262" t="s">
        <v>52</v>
      </c>
      <c r="C58" s="262"/>
      <c r="D58" s="262"/>
      <c r="E58" s="262"/>
      <c r="F58" s="249"/>
      <c r="G58" s="249"/>
      <c r="H58" s="64" t="s">
        <v>53</v>
      </c>
      <c r="I58" s="65">
        <v>4</v>
      </c>
      <c r="J58" s="65">
        <v>2</v>
      </c>
      <c r="K58" s="66">
        <v>3</v>
      </c>
      <c r="L58" s="45"/>
      <c r="M58" s="45"/>
      <c r="N58" s="62">
        <f t="shared" si="0"/>
        <v>9</v>
      </c>
    </row>
    <row r="59" spans="1:14" ht="42" customHeight="1" thickTop="1" thickBot="1" x14ac:dyDescent="0.3">
      <c r="A59" s="63">
        <v>4</v>
      </c>
      <c r="B59" s="262" t="s">
        <v>54</v>
      </c>
      <c r="C59" s="262"/>
      <c r="D59" s="262"/>
      <c r="E59" s="262"/>
      <c r="F59" s="249"/>
      <c r="G59" s="249"/>
      <c r="H59" s="64" t="s">
        <v>53</v>
      </c>
      <c r="I59" s="65">
        <v>3</v>
      </c>
      <c r="J59" s="65">
        <v>2.5</v>
      </c>
      <c r="K59" s="66">
        <v>2</v>
      </c>
      <c r="L59" s="45"/>
      <c r="M59" s="45"/>
      <c r="N59" s="62">
        <f t="shared" si="0"/>
        <v>7.5</v>
      </c>
    </row>
    <row r="60" spans="1:14" ht="30" customHeight="1" thickTop="1" thickBot="1" x14ac:dyDescent="0.3">
      <c r="A60" s="63">
        <v>5</v>
      </c>
      <c r="B60" s="262" t="s">
        <v>55</v>
      </c>
      <c r="C60" s="262"/>
      <c r="D60" s="262"/>
      <c r="E60" s="262"/>
      <c r="F60" s="249"/>
      <c r="G60" s="249"/>
      <c r="H60" s="64" t="s">
        <v>53</v>
      </c>
      <c r="I60" s="65">
        <v>2</v>
      </c>
      <c r="J60" s="65">
        <v>1.8</v>
      </c>
      <c r="K60" s="66">
        <v>2</v>
      </c>
      <c r="L60" s="45"/>
      <c r="M60" s="45"/>
      <c r="N60" s="62">
        <f t="shared" si="0"/>
        <v>5.8</v>
      </c>
    </row>
    <row r="61" spans="1:14" ht="39" customHeight="1" thickTop="1" thickBot="1" x14ac:dyDescent="0.3">
      <c r="A61" s="63">
        <v>6</v>
      </c>
      <c r="B61" s="262" t="s">
        <v>56</v>
      </c>
      <c r="C61" s="262"/>
      <c r="D61" s="262"/>
      <c r="E61" s="262"/>
      <c r="F61" s="249"/>
      <c r="G61" s="249"/>
      <c r="H61" s="64" t="s">
        <v>57</v>
      </c>
      <c r="I61" s="65">
        <v>2</v>
      </c>
      <c r="J61" s="65">
        <v>1.5</v>
      </c>
      <c r="K61" s="66">
        <v>3</v>
      </c>
      <c r="L61" s="45"/>
      <c r="M61" s="45"/>
      <c r="N61" s="62">
        <f t="shared" si="0"/>
        <v>6.5</v>
      </c>
    </row>
    <row r="62" spans="1:14" ht="39" customHeight="1" thickTop="1" thickBot="1" x14ac:dyDescent="0.3">
      <c r="A62" s="67">
        <v>7</v>
      </c>
      <c r="B62" s="263" t="s">
        <v>58</v>
      </c>
      <c r="C62" s="263"/>
      <c r="D62" s="263"/>
      <c r="E62" s="263"/>
      <c r="F62" s="232"/>
      <c r="G62" s="232"/>
      <c r="H62" s="68" t="s">
        <v>57</v>
      </c>
      <c r="I62" s="69">
        <v>3</v>
      </c>
      <c r="J62" s="69">
        <v>1.5</v>
      </c>
      <c r="K62" s="70">
        <v>3</v>
      </c>
      <c r="L62" s="45"/>
      <c r="M62" s="45"/>
      <c r="N62" s="62">
        <f t="shared" si="0"/>
        <v>7.5</v>
      </c>
    </row>
    <row r="63" spans="1:14" ht="16.5" thickBot="1" x14ac:dyDescent="0.3">
      <c r="A63" s="264" t="s">
        <v>59</v>
      </c>
      <c r="B63" s="265"/>
      <c r="C63" s="265"/>
      <c r="D63" s="265"/>
      <c r="E63" s="265"/>
      <c r="F63" s="265"/>
      <c r="G63" s="265"/>
      <c r="H63" s="266"/>
      <c r="I63" s="71">
        <f>SUM(I56:I62)</f>
        <v>16.5</v>
      </c>
      <c r="J63" s="72">
        <f>SUM(J56:J62)</f>
        <v>10</v>
      </c>
      <c r="K63" s="73">
        <f>SUM(K56:K62)</f>
        <v>15</v>
      </c>
      <c r="L63" s="74"/>
      <c r="M63" s="45"/>
      <c r="N63" s="75">
        <f>SUM(N56:N62)</f>
        <v>41.5</v>
      </c>
    </row>
    <row r="64" spans="1:14" ht="19.5" thickTop="1" thickBot="1" x14ac:dyDescent="0.3">
      <c r="A64" s="267" t="s">
        <v>60</v>
      </c>
      <c r="B64" s="268"/>
      <c r="C64" s="268"/>
      <c r="D64" s="268"/>
      <c r="E64" s="268"/>
      <c r="F64" s="268"/>
      <c r="G64" s="268"/>
      <c r="H64" s="268"/>
      <c r="I64" s="269"/>
      <c r="J64" s="269"/>
      <c r="K64" s="270"/>
      <c r="L64" s="8"/>
      <c r="M64" s="76"/>
      <c r="N64" s="77">
        <f>N63/3</f>
        <v>13.833333333333334</v>
      </c>
    </row>
    <row r="65" spans="1:14" ht="15.75" thickBot="1" x14ac:dyDescent="0.3">
      <c r="A65" s="4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6"/>
    </row>
    <row r="66" spans="1:14" ht="36" customHeight="1" thickBot="1" x14ac:dyDescent="0.3">
      <c r="A66" s="271" t="s">
        <v>61</v>
      </c>
      <c r="B66" s="272"/>
      <c r="C66" s="272"/>
      <c r="D66" s="272"/>
      <c r="E66" s="272"/>
      <c r="F66" s="272"/>
      <c r="G66" s="273"/>
      <c r="H66" s="78" t="s">
        <v>44</v>
      </c>
      <c r="I66" s="54" t="s">
        <v>45</v>
      </c>
      <c r="J66" s="55" t="s">
        <v>46</v>
      </c>
      <c r="K66" s="56" t="s">
        <v>47</v>
      </c>
      <c r="L66" s="157"/>
      <c r="M66" s="8"/>
      <c r="N66" s="57" t="s">
        <v>48</v>
      </c>
    </row>
    <row r="67" spans="1:14" ht="17.25" thickTop="1" thickBot="1" x14ac:dyDescent="0.3">
      <c r="A67" s="58">
        <v>1</v>
      </c>
      <c r="B67" s="274" t="s">
        <v>62</v>
      </c>
      <c r="C67" s="274"/>
      <c r="D67" s="274"/>
      <c r="E67" s="274"/>
      <c r="F67" s="261"/>
      <c r="G67" s="261"/>
      <c r="H67" s="79" t="s">
        <v>63</v>
      </c>
      <c r="I67" s="80">
        <v>3</v>
      </c>
      <c r="J67" s="80">
        <v>2</v>
      </c>
      <c r="K67" s="81">
        <v>3</v>
      </c>
      <c r="L67" s="82"/>
      <c r="M67" s="45"/>
      <c r="N67" s="62">
        <f>I67+J67+K67</f>
        <v>8</v>
      </c>
    </row>
    <row r="68" spans="1:14" ht="31.5" customHeight="1" thickTop="1" thickBot="1" x14ac:dyDescent="0.3">
      <c r="A68" s="63">
        <v>2</v>
      </c>
      <c r="B68" s="248" t="s">
        <v>64</v>
      </c>
      <c r="C68" s="248"/>
      <c r="D68" s="248"/>
      <c r="E68" s="248"/>
      <c r="F68" s="249"/>
      <c r="G68" s="249"/>
      <c r="H68" s="83" t="s">
        <v>63</v>
      </c>
      <c r="I68" s="84">
        <v>4</v>
      </c>
      <c r="J68" s="84">
        <v>2</v>
      </c>
      <c r="K68" s="85">
        <v>3</v>
      </c>
      <c r="L68" s="82"/>
      <c r="M68" s="45"/>
      <c r="N68" s="62">
        <f>I68+J68+K68</f>
        <v>9</v>
      </c>
    </row>
    <row r="69" spans="1:14" ht="31.5" customHeight="1" thickTop="1" thickBot="1" x14ac:dyDescent="0.3">
      <c r="A69" s="67">
        <v>3</v>
      </c>
      <c r="B69" s="231" t="s">
        <v>65</v>
      </c>
      <c r="C69" s="231"/>
      <c r="D69" s="231"/>
      <c r="E69" s="231"/>
      <c r="F69" s="232"/>
      <c r="G69" s="232"/>
      <c r="H69" s="86" t="s">
        <v>63</v>
      </c>
      <c r="I69" s="87">
        <v>2</v>
      </c>
      <c r="J69" s="87">
        <v>1</v>
      </c>
      <c r="K69" s="88">
        <v>1</v>
      </c>
      <c r="L69" s="82"/>
      <c r="M69" s="45"/>
      <c r="N69" s="62">
        <f>I69+J69+K69</f>
        <v>4</v>
      </c>
    </row>
    <row r="70" spans="1:14" ht="16.5" thickTop="1" thickBot="1" x14ac:dyDescent="0.3">
      <c r="A70" s="44"/>
      <c r="B70" s="233" t="s">
        <v>66</v>
      </c>
      <c r="C70" s="234"/>
      <c r="D70" s="234"/>
      <c r="E70" s="234"/>
      <c r="F70" s="234"/>
      <c r="G70" s="234"/>
      <c r="H70" s="235"/>
      <c r="I70" s="89">
        <f>SUM(I67:I69)</f>
        <v>9</v>
      </c>
      <c r="J70" s="89">
        <f>SUM(J67:J69)</f>
        <v>5</v>
      </c>
      <c r="K70" s="90">
        <f>SUM(K67:K69)</f>
        <v>7</v>
      </c>
      <c r="L70" s="82"/>
      <c r="M70" s="45"/>
      <c r="N70" s="91">
        <f>SUM(N67:N69)</f>
        <v>21</v>
      </c>
    </row>
    <row r="71" spans="1:14" ht="19.5" thickTop="1" thickBot="1" x14ac:dyDescent="0.3">
      <c r="A71" s="236" t="s">
        <v>67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8"/>
      <c r="L71" s="82"/>
      <c r="M71" s="45"/>
      <c r="N71" s="77">
        <f>N70/3</f>
        <v>7</v>
      </c>
    </row>
    <row r="72" spans="1:14" ht="19.5" thickTop="1" thickBot="1" x14ac:dyDescent="0.3">
      <c r="A72" s="239"/>
      <c r="B72" s="240"/>
      <c r="C72" s="240"/>
      <c r="D72" s="240"/>
      <c r="E72" s="240"/>
      <c r="F72" s="240"/>
      <c r="G72" s="240"/>
      <c r="H72" s="240"/>
      <c r="I72" s="240"/>
      <c r="J72" s="241"/>
      <c r="K72" s="241"/>
      <c r="L72" s="82"/>
      <c r="M72" s="45"/>
      <c r="N72" s="159"/>
    </row>
    <row r="73" spans="1:14" ht="33" customHeight="1" thickBot="1" x14ac:dyDescent="0.3">
      <c r="A73" s="242" t="s">
        <v>68</v>
      </c>
      <c r="B73" s="243"/>
      <c r="C73" s="243"/>
      <c r="D73" s="243"/>
      <c r="E73" s="243"/>
      <c r="F73" s="243"/>
      <c r="G73" s="244"/>
      <c r="H73" s="93" t="s">
        <v>44</v>
      </c>
      <c r="I73" s="57" t="s">
        <v>45</v>
      </c>
      <c r="J73" s="157"/>
      <c r="K73" s="157"/>
      <c r="L73" s="82"/>
      <c r="M73" s="45"/>
      <c r="N73" s="94" t="s">
        <v>48</v>
      </c>
    </row>
    <row r="74" spans="1:14" ht="41.25" customHeight="1" thickBot="1" x14ac:dyDescent="0.3">
      <c r="A74" s="95">
        <v>1</v>
      </c>
      <c r="B74" s="245" t="s">
        <v>69</v>
      </c>
      <c r="C74" s="245"/>
      <c r="D74" s="245"/>
      <c r="E74" s="245"/>
      <c r="F74" s="246"/>
      <c r="G74" s="247"/>
      <c r="H74" s="96" t="s">
        <v>63</v>
      </c>
      <c r="I74" s="90">
        <v>2.5</v>
      </c>
      <c r="J74" s="82"/>
      <c r="K74" s="82"/>
      <c r="L74" s="82"/>
      <c r="M74" s="45"/>
      <c r="N74" s="97">
        <f>I74</f>
        <v>2.5</v>
      </c>
    </row>
    <row r="75" spans="1:14" ht="34.5" customHeight="1" thickBot="1" x14ac:dyDescent="0.3">
      <c r="A75" s="63">
        <v>2</v>
      </c>
      <c r="B75" s="248" t="s">
        <v>70</v>
      </c>
      <c r="C75" s="248"/>
      <c r="D75" s="248"/>
      <c r="E75" s="248"/>
      <c r="F75" s="249"/>
      <c r="G75" s="250"/>
      <c r="H75" s="98" t="s">
        <v>63</v>
      </c>
      <c r="I75" s="99">
        <v>2.5</v>
      </c>
      <c r="J75" s="82"/>
      <c r="K75" s="82"/>
      <c r="L75" s="82"/>
      <c r="M75" s="45"/>
      <c r="N75" s="97">
        <f>I75</f>
        <v>2.5</v>
      </c>
    </row>
    <row r="76" spans="1:14" ht="34.5" customHeight="1" thickBot="1" x14ac:dyDescent="0.3">
      <c r="A76" s="67">
        <v>3</v>
      </c>
      <c r="B76" s="231" t="s">
        <v>71</v>
      </c>
      <c r="C76" s="231"/>
      <c r="D76" s="231"/>
      <c r="E76" s="231"/>
      <c r="F76" s="232"/>
      <c r="G76" s="251"/>
      <c r="H76" s="100" t="s">
        <v>63</v>
      </c>
      <c r="I76" s="101">
        <v>3</v>
      </c>
      <c r="J76" s="82"/>
      <c r="K76" s="82"/>
      <c r="L76" s="82"/>
      <c r="M76" s="45"/>
      <c r="N76" s="97">
        <f>I76</f>
        <v>3</v>
      </c>
    </row>
    <row r="77" spans="1:14" ht="16.5" thickBot="1" x14ac:dyDescent="0.3">
      <c r="A77" s="252" t="s">
        <v>72</v>
      </c>
      <c r="B77" s="253"/>
      <c r="C77" s="253"/>
      <c r="D77" s="253"/>
      <c r="E77" s="253"/>
      <c r="F77" s="253"/>
      <c r="G77" s="253"/>
      <c r="H77" s="254"/>
      <c r="I77" s="27">
        <f>SUM(I74:I76)</f>
        <v>8</v>
      </c>
      <c r="J77" s="74"/>
      <c r="K77" s="74"/>
      <c r="L77" s="74"/>
      <c r="M77" s="45"/>
      <c r="N77" s="40"/>
    </row>
    <row r="78" spans="1:14" ht="19.5" thickTop="1" thickBot="1" x14ac:dyDescent="0.3">
      <c r="A78" s="255" t="s">
        <v>73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7"/>
      <c r="L78" s="74"/>
      <c r="M78" s="45"/>
      <c r="N78" s="77">
        <f>SUM(N74:N76)</f>
        <v>8</v>
      </c>
    </row>
    <row r="79" spans="1:14" ht="8.25" customHeight="1" x14ac:dyDescent="0.25">
      <c r="A79" s="46"/>
      <c r="B79" s="8"/>
      <c r="C79" s="8"/>
      <c r="D79" s="8"/>
      <c r="E79" s="258"/>
      <c r="F79" s="258"/>
      <c r="G79" s="258"/>
      <c r="H79" s="258"/>
      <c r="I79" s="258"/>
      <c r="J79" s="258"/>
      <c r="K79" s="258"/>
      <c r="L79" s="258"/>
      <c r="M79" s="258"/>
      <c r="N79" s="259"/>
    </row>
    <row r="80" spans="1:14" ht="8.25" customHeight="1" thickBot="1" x14ac:dyDescent="0.3">
      <c r="A80" s="4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6"/>
    </row>
    <row r="81" spans="1:16" ht="27" thickBot="1" x14ac:dyDescent="0.3">
      <c r="A81" s="228" t="s">
        <v>74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30"/>
    </row>
    <row r="82" spans="1:16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6" ht="24.75" thickBot="1" x14ac:dyDescent="0.3">
      <c r="A83" s="211" t="s">
        <v>75</v>
      </c>
      <c r="B83" s="212"/>
      <c r="C83" s="212"/>
      <c r="D83" s="212"/>
      <c r="E83" s="212"/>
      <c r="F83" s="213"/>
      <c r="G83" s="214"/>
      <c r="H83" s="93" t="s">
        <v>44</v>
      </c>
      <c r="I83" s="157"/>
      <c r="J83" s="8"/>
      <c r="K83" s="8"/>
      <c r="L83" s="8"/>
      <c r="M83" s="8"/>
      <c r="N83" s="93" t="s">
        <v>48</v>
      </c>
    </row>
    <row r="84" spans="1:16" ht="17.25" thickTop="1" thickBot="1" x14ac:dyDescent="0.3">
      <c r="A84" s="102">
        <v>1</v>
      </c>
      <c r="B84" s="215" t="s">
        <v>76</v>
      </c>
      <c r="C84" s="216"/>
      <c r="D84" s="216"/>
      <c r="E84" s="216"/>
      <c r="F84" s="217"/>
      <c r="G84" s="218"/>
      <c r="H84" s="103" t="s">
        <v>77</v>
      </c>
      <c r="I84" s="104"/>
      <c r="J84" s="51"/>
      <c r="K84" s="51"/>
      <c r="L84" s="51"/>
      <c r="M84" s="45"/>
      <c r="N84" s="105">
        <v>0</v>
      </c>
    </row>
    <row r="85" spans="1:16" ht="16.5" thickBot="1" x14ac:dyDescent="0.3">
      <c r="A85" s="106"/>
      <c r="B85" s="107"/>
      <c r="C85" s="107"/>
      <c r="D85" s="107"/>
      <c r="E85" s="107"/>
      <c r="F85" s="45"/>
      <c r="G85" s="45"/>
      <c r="H85" s="74"/>
      <c r="I85" s="74"/>
      <c r="J85" s="51"/>
      <c r="K85" s="51"/>
      <c r="L85" s="51"/>
      <c r="M85" s="45"/>
      <c r="N85" s="108"/>
    </row>
    <row r="86" spans="1:16" ht="19.5" thickTop="1" thickBot="1" x14ac:dyDescent="0.3">
      <c r="A86" s="219" t="s">
        <v>78</v>
      </c>
      <c r="B86" s="220"/>
      <c r="C86" s="220"/>
      <c r="D86" s="220"/>
      <c r="E86" s="220"/>
      <c r="F86" s="220"/>
      <c r="G86" s="220"/>
      <c r="H86" s="220"/>
      <c r="I86" s="220"/>
      <c r="J86" s="221"/>
      <c r="K86" s="104"/>
      <c r="L86" s="8"/>
      <c r="M86" s="109"/>
      <c r="N86" s="110">
        <f>N84</f>
        <v>0</v>
      </c>
    </row>
    <row r="87" spans="1:16" ht="11.25" customHeight="1" thickTop="1" thickBot="1" x14ac:dyDescent="0.3">
      <c r="A87" s="4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6"/>
    </row>
    <row r="88" spans="1:16" ht="28.5" thickBot="1" x14ac:dyDescent="0.3">
      <c r="A88" s="222" t="s">
        <v>79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4"/>
    </row>
    <row r="89" spans="1:16" ht="15.75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6" ht="18.75" thickTop="1" x14ac:dyDescent="0.25">
      <c r="A90" s="225" t="s">
        <v>23</v>
      </c>
      <c r="B90" s="226"/>
      <c r="C90" s="226"/>
      <c r="D90" s="226"/>
      <c r="E90" s="226"/>
      <c r="F90" s="226"/>
      <c r="G90" s="226"/>
      <c r="H90" s="226"/>
      <c r="I90" s="226"/>
      <c r="J90" s="227"/>
      <c r="K90" s="111"/>
      <c r="L90" s="111"/>
      <c r="M90" s="112"/>
      <c r="N90" s="113">
        <f>N40</f>
        <v>12.11</v>
      </c>
      <c r="P90" s="181"/>
    </row>
    <row r="91" spans="1:16" ht="18" x14ac:dyDescent="0.25">
      <c r="A91" s="202" t="s">
        <v>80</v>
      </c>
      <c r="B91" s="203"/>
      <c r="C91" s="203"/>
      <c r="D91" s="203"/>
      <c r="E91" s="203"/>
      <c r="F91" s="203"/>
      <c r="G91" s="203"/>
      <c r="H91" s="203"/>
      <c r="I91" s="203"/>
      <c r="J91" s="204"/>
      <c r="K91" s="111"/>
      <c r="L91" s="111"/>
      <c r="M91" s="112"/>
      <c r="N91" s="114">
        <f>N64</f>
        <v>13.833333333333334</v>
      </c>
    </row>
    <row r="92" spans="1:16" ht="18" x14ac:dyDescent="0.25">
      <c r="A92" s="202" t="s">
        <v>81</v>
      </c>
      <c r="B92" s="203"/>
      <c r="C92" s="203"/>
      <c r="D92" s="203"/>
      <c r="E92" s="203"/>
      <c r="F92" s="203"/>
      <c r="G92" s="203"/>
      <c r="H92" s="203"/>
      <c r="I92" s="203"/>
      <c r="J92" s="204"/>
      <c r="K92" s="111"/>
      <c r="L92" s="111"/>
      <c r="M92" s="112"/>
      <c r="N92" s="115">
        <f>N71</f>
        <v>7</v>
      </c>
    </row>
    <row r="93" spans="1:16" ht="18" x14ac:dyDescent="0.25">
      <c r="A93" s="202" t="s">
        <v>82</v>
      </c>
      <c r="B93" s="203"/>
      <c r="C93" s="203"/>
      <c r="D93" s="203"/>
      <c r="E93" s="203"/>
      <c r="F93" s="203"/>
      <c r="G93" s="203"/>
      <c r="H93" s="203"/>
      <c r="I93" s="203"/>
      <c r="J93" s="204"/>
      <c r="K93" s="111"/>
      <c r="L93" s="111"/>
      <c r="M93" s="112"/>
      <c r="N93" s="116">
        <f>N78</f>
        <v>8</v>
      </c>
    </row>
    <row r="94" spans="1:16" ht="18.75" thickBot="1" x14ac:dyDescent="0.3">
      <c r="A94" s="205" t="s">
        <v>83</v>
      </c>
      <c r="B94" s="206"/>
      <c r="C94" s="206"/>
      <c r="D94" s="206"/>
      <c r="E94" s="206"/>
      <c r="F94" s="206"/>
      <c r="G94" s="206"/>
      <c r="H94" s="206"/>
      <c r="I94" s="206"/>
      <c r="J94" s="207"/>
      <c r="K94" s="111"/>
      <c r="L94" s="111"/>
      <c r="M94" s="112"/>
      <c r="N94" s="116">
        <f>N84</f>
        <v>0</v>
      </c>
    </row>
    <row r="95" spans="1:16" ht="24.75" thickTop="1" thickBot="1" x14ac:dyDescent="0.3">
      <c r="A95" s="208" t="s">
        <v>84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7"/>
      <c r="L95" s="118"/>
      <c r="M95" s="119"/>
      <c r="N95" s="120">
        <f>SUM(N90:N94)</f>
        <v>40.943333333333335</v>
      </c>
    </row>
    <row r="96" spans="1:16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</sheetData>
  <sheetProtection algorithmName="SHA-512" hashValue="yukdbVjAa9IyFCBefIHQZhqfrh4qaryDKcmBQ719ROygJS9w855c11caxfYvOlbgchwzBO2E2TxDBMP+J6J/rw==" saltValue="7nMMQ3PkrTvMicSxcbAyBQ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5:G55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3:N53"/>
    <mergeCell ref="B68:G68"/>
    <mergeCell ref="B56:G56"/>
    <mergeCell ref="B57:G57"/>
    <mergeCell ref="B58:G58"/>
    <mergeCell ref="B59:G59"/>
    <mergeCell ref="B60:G60"/>
    <mergeCell ref="B61:G61"/>
    <mergeCell ref="B62:G62"/>
    <mergeCell ref="A63:H63"/>
    <mergeCell ref="A64:K64"/>
    <mergeCell ref="A66:G66"/>
    <mergeCell ref="B67:G67"/>
    <mergeCell ref="A81:N81"/>
    <mergeCell ref="B69:G69"/>
    <mergeCell ref="B70:H70"/>
    <mergeCell ref="A71:K71"/>
    <mergeCell ref="A72:K72"/>
    <mergeCell ref="A73:G73"/>
    <mergeCell ref="B74:G74"/>
    <mergeCell ref="B75:G75"/>
    <mergeCell ref="B76:G76"/>
    <mergeCell ref="A77:H77"/>
    <mergeCell ref="A78:K78"/>
    <mergeCell ref="E79:N79"/>
    <mergeCell ref="A92:J92"/>
    <mergeCell ref="A93:J93"/>
    <mergeCell ref="A94:J94"/>
    <mergeCell ref="A95:J95"/>
    <mergeCell ref="A83:G83"/>
    <mergeCell ref="B84:G84"/>
    <mergeCell ref="A86:J86"/>
    <mergeCell ref="A88:N88"/>
    <mergeCell ref="A90:J90"/>
    <mergeCell ref="A91:J91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9685039370078741" top="0.19685039370078741" bottom="0.19685039370078741" header="0.19685039370078741" footer="0.11811023622047245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"/>
  <sheetViews>
    <sheetView tabSelected="1" workbookViewId="0">
      <selection activeCell="A3" sqref="A3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7.42578125" customWidth="1"/>
    <col min="4" max="4" width="40.42578125" customWidth="1"/>
    <col min="5" max="9" width="16.42578125" customWidth="1"/>
    <col min="10" max="10" width="14.7109375" customWidth="1"/>
    <col min="11" max="11" width="29" customWidth="1"/>
  </cols>
  <sheetData>
    <row r="1" spans="1:13" ht="18" x14ac:dyDescent="0.25">
      <c r="A1" s="332" t="s">
        <v>123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3" x14ac:dyDescent="0.25">
      <c r="A2" s="333" t="s">
        <v>188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3" ht="11.25" customHeight="1" thickBot="1" x14ac:dyDescent="0.3">
      <c r="A3" s="166"/>
      <c r="B3" s="166"/>
      <c r="C3" s="166"/>
      <c r="D3" s="166"/>
    </row>
    <row r="4" spans="1:13" ht="40.5" customHeight="1" thickBot="1" x14ac:dyDescent="0.3">
      <c r="A4" s="334" t="s">
        <v>187</v>
      </c>
      <c r="B4" s="335"/>
      <c r="C4" s="335"/>
      <c r="D4" s="335"/>
      <c r="E4" s="335"/>
      <c r="F4" s="335"/>
      <c r="G4" s="335"/>
      <c r="H4" s="335"/>
      <c r="I4" s="335"/>
      <c r="J4" s="335"/>
      <c r="K4" s="336"/>
    </row>
    <row r="5" spans="1:13" ht="50.25" customHeight="1" thickBot="1" x14ac:dyDescent="0.3">
      <c r="A5" s="337" t="s">
        <v>124</v>
      </c>
      <c r="B5" s="337" t="s">
        <v>125</v>
      </c>
      <c r="C5" s="337" t="s">
        <v>126</v>
      </c>
      <c r="D5" s="339" t="s">
        <v>127</v>
      </c>
      <c r="E5" s="341" t="s">
        <v>23</v>
      </c>
      <c r="F5" s="342" t="s">
        <v>183</v>
      </c>
      <c r="G5" s="342"/>
      <c r="H5" s="342"/>
      <c r="I5" s="342"/>
      <c r="J5" s="343" t="s">
        <v>184</v>
      </c>
      <c r="K5" s="344" t="s">
        <v>6</v>
      </c>
    </row>
    <row r="6" spans="1:13" ht="86.25" customHeight="1" thickBot="1" x14ac:dyDescent="0.3">
      <c r="A6" s="338"/>
      <c r="B6" s="338"/>
      <c r="C6" s="338"/>
      <c r="D6" s="340"/>
      <c r="E6" s="341"/>
      <c r="F6" s="178" t="s">
        <v>43</v>
      </c>
      <c r="G6" s="178" t="s">
        <v>185</v>
      </c>
      <c r="H6" s="178" t="s">
        <v>68</v>
      </c>
      <c r="I6" s="178" t="s">
        <v>74</v>
      </c>
      <c r="J6" s="343"/>
      <c r="K6" s="344"/>
    </row>
    <row r="7" spans="1:13" ht="174" customHeight="1" x14ac:dyDescent="0.25">
      <c r="A7" s="167">
        <f>+A6+1</f>
        <v>1</v>
      </c>
      <c r="B7" s="168" t="s">
        <v>129</v>
      </c>
      <c r="C7" s="176" t="s">
        <v>98</v>
      </c>
      <c r="D7" s="177" t="s">
        <v>128</v>
      </c>
      <c r="E7" s="169">
        <v>12.11</v>
      </c>
      <c r="F7" s="179">
        <f>'1'!N64</f>
        <v>13.833333333333334</v>
      </c>
      <c r="G7" s="179">
        <f>'1'!N71</f>
        <v>7</v>
      </c>
      <c r="H7" s="179">
        <f>'1'!N78</f>
        <v>8</v>
      </c>
      <c r="I7" s="179">
        <f>'1'!N86</f>
        <v>0</v>
      </c>
      <c r="J7" s="169">
        <f>SUM(E7:I7)</f>
        <v>40.943333333333335</v>
      </c>
      <c r="K7" s="180" t="s">
        <v>186</v>
      </c>
    </row>
    <row r="8" spans="1:13" x14ac:dyDescent="0.25">
      <c r="A8" s="170" t="s">
        <v>122</v>
      </c>
      <c r="B8" s="171"/>
      <c r="C8" s="171"/>
      <c r="D8" s="172"/>
    </row>
    <row r="9" spans="1:13" x14ac:dyDescent="0.25">
      <c r="B9" s="173"/>
    </row>
    <row r="12" spans="1:13" x14ac:dyDescent="0.25">
      <c r="B12" s="173"/>
    </row>
    <row r="13" spans="1:13" x14ac:dyDescent="0.25"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</row>
  </sheetData>
  <sheetProtection password="F56E" sheet="1" objects="1" scenarios="1" selectLockedCells="1" selectUnlockedCells="1"/>
  <mergeCells count="12">
    <mergeCell ref="C13:M13"/>
    <mergeCell ref="E5:E6"/>
    <mergeCell ref="F5:I5"/>
    <mergeCell ref="J5:J6"/>
    <mergeCell ref="K5:K6"/>
    <mergeCell ref="A1:K1"/>
    <mergeCell ref="A2:K2"/>
    <mergeCell ref="A4:K4"/>
    <mergeCell ref="A5:A6"/>
    <mergeCell ref="B5:B6"/>
    <mergeCell ref="C5:C6"/>
    <mergeCell ref="D5:D6"/>
  </mergeCells>
  <pageMargins left="0.11811023622047245" right="0" top="0.74803149606299213" bottom="0.74803149606299213" header="0.31496062992125984" footer="0.31496062992125984"/>
  <pageSetup paperSize="14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1"/>
      <c r="B1" s="322"/>
      <c r="C1" s="325" t="s">
        <v>9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7"/>
    </row>
    <row r="2" spans="1:16" ht="51" customHeight="1" thickBot="1" x14ac:dyDescent="0.3">
      <c r="A2" s="323"/>
      <c r="B2" s="324"/>
      <c r="C2" s="325" t="s">
        <v>10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  <c r="P2" s="161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28" t="s">
        <v>11</v>
      </c>
      <c r="B3" s="329"/>
      <c r="C3" s="329"/>
      <c r="D3" s="329"/>
      <c r="E3" s="7" t="str">
        <f>GENERAL!Z$2</f>
        <v>PLANTA</v>
      </c>
      <c r="F3" s="330"/>
      <c r="G3" s="330"/>
      <c r="H3" s="330"/>
      <c r="I3" s="330"/>
      <c r="J3" s="330"/>
      <c r="K3" s="330"/>
      <c r="L3" s="330"/>
      <c r="M3" s="330"/>
      <c r="N3" s="331"/>
    </row>
    <row r="4" spans="1:16" ht="15.75" x14ac:dyDescent="0.25">
      <c r="A4" s="298" t="s">
        <v>12</v>
      </c>
      <c r="B4" s="299"/>
      <c r="C4" s="299"/>
      <c r="D4" s="299"/>
      <c r="E4" s="8" t="str">
        <f>GENERAL!A$2</f>
        <v>CEA-P-04-8</v>
      </c>
      <c r="F4" s="319"/>
      <c r="G4" s="319"/>
      <c r="H4" s="319"/>
      <c r="I4" s="319"/>
      <c r="J4" s="319"/>
      <c r="K4" s="319"/>
      <c r="L4" s="319"/>
      <c r="M4" s="319"/>
      <c r="N4" s="320"/>
    </row>
    <row r="5" spans="1:16" ht="15.75" x14ac:dyDescent="0.25">
      <c r="A5" s="298" t="s">
        <v>13</v>
      </c>
      <c r="B5" s="299"/>
      <c r="C5" s="299"/>
      <c r="D5" s="29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300" t="s">
        <v>15</v>
      </c>
      <c r="B8" s="301"/>
      <c r="C8" s="304" t="s">
        <v>16</v>
      </c>
      <c r="D8" s="15"/>
      <c r="E8" s="306" t="s">
        <v>17</v>
      </c>
      <c r="F8" s="306" t="s">
        <v>18</v>
      </c>
      <c r="G8" s="306" t="s">
        <v>19</v>
      </c>
      <c r="H8" s="306" t="s">
        <v>20</v>
      </c>
      <c r="I8" s="306" t="s">
        <v>21</v>
      </c>
      <c r="J8" s="308" t="s">
        <v>22</v>
      </c>
      <c r="K8" s="16"/>
      <c r="L8" s="310"/>
      <c r="M8" s="310"/>
      <c r="N8" s="312" t="s">
        <v>23</v>
      </c>
    </row>
    <row r="9" spans="1:16" ht="31.5" customHeight="1" thickBot="1" x14ac:dyDescent="0.3">
      <c r="A9" s="302"/>
      <c r="B9" s="303"/>
      <c r="C9" s="305"/>
      <c r="D9" s="17"/>
      <c r="E9" s="307"/>
      <c r="F9" s="307"/>
      <c r="G9" s="307"/>
      <c r="H9" s="307"/>
      <c r="I9" s="307"/>
      <c r="J9" s="309"/>
      <c r="K9" s="18"/>
      <c r="L9" s="311"/>
      <c r="M9" s="311"/>
      <c r="N9" s="313"/>
    </row>
    <row r="10" spans="1:16" ht="44.25" customHeight="1" thickBot="1" x14ac:dyDescent="0.3">
      <c r="A10" s="314" t="str">
        <f ca="1">CONCATENATE((INDIRECT("GENERAL!D"&amp;P2+5))," ",((INDIRECT("GENERAL!E"&amp;P2+5))))</f>
        <v>TOVAR CESPEDES DIANA VICTORIA</v>
      </c>
      <c r="B10" s="315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6" t="s">
        <v>24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8"/>
      <c r="N12" s="27" t="s">
        <v>25</v>
      </c>
    </row>
    <row r="13" spans="1:16" ht="24" thickBot="1" x14ac:dyDescent="0.3">
      <c r="A13" s="280" t="s">
        <v>26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2"/>
      <c r="M13" s="8"/>
      <c r="N13" s="26"/>
    </row>
    <row r="14" spans="1:16" ht="31.5" customHeight="1" thickBot="1" x14ac:dyDescent="0.3">
      <c r="A14" s="233" t="s">
        <v>27</v>
      </c>
      <c r="B14" s="235"/>
      <c r="C14" s="28"/>
      <c r="D14" s="288" t="str">
        <f ca="1">(INDIRECT("GENERAL!J"&amp;P2+5))</f>
        <v>POLITOLOGA/PONTIFICIA UNIVERSIDAD JAVERIANA/2006</v>
      </c>
      <c r="E14" s="284"/>
      <c r="F14" s="284"/>
      <c r="G14" s="284"/>
      <c r="H14" s="284"/>
      <c r="I14" s="284"/>
      <c r="J14" s="284"/>
      <c r="K14" s="284"/>
      <c r="L14" s="28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6" t="s">
        <v>28</v>
      </c>
      <c r="B16" s="287"/>
      <c r="C16" s="8"/>
      <c r="D16" s="34"/>
      <c r="E16" s="295" t="str">
        <f ca="1">(INDIRECT("GENERAL!K"&amp;P2+5))</f>
        <v>NO REGISTRA</v>
      </c>
      <c r="F16" s="296"/>
      <c r="G16" s="296"/>
      <c r="H16" s="296"/>
      <c r="I16" s="296"/>
      <c r="J16" s="296"/>
      <c r="K16" s="296"/>
      <c r="L16" s="297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6" t="s">
        <v>29</v>
      </c>
      <c r="B18" s="287"/>
      <c r="C18" s="28"/>
      <c r="D18" s="35"/>
      <c r="E18" s="296" t="str">
        <f ca="1">(INDIRECT("GENERAL!L"&amp;P2+5))</f>
        <v>MAESTRIA EN ESTUDIOS INTERNACIONALES ESPECIALIDAD ESTUDIOS LATINO AMERICANOS/UNIVERSIDAD NUEVA SORBONA PARIS 3 INSTITUTO DE ALTOS ESTUDIOS DE AMERICA LATINA/2011</v>
      </c>
      <c r="F18" s="296"/>
      <c r="G18" s="296"/>
      <c r="H18" s="296"/>
      <c r="I18" s="296"/>
      <c r="J18" s="296"/>
      <c r="K18" s="296"/>
      <c r="L18" s="297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6" t="s">
        <v>30</v>
      </c>
      <c r="B20" s="287"/>
      <c r="C20" s="28"/>
      <c r="D20" s="292" t="str">
        <f ca="1">(INDIRECT("GENERAL!M"&amp;P2+5))</f>
        <v>NO REGISTRA</v>
      </c>
      <c r="E20" s="293"/>
      <c r="F20" s="293"/>
      <c r="G20" s="293"/>
      <c r="H20" s="293"/>
      <c r="I20" s="293"/>
      <c r="J20" s="293"/>
      <c r="K20" s="293"/>
      <c r="L20" s="294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77" t="s">
        <v>31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9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0" t="s">
        <v>32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2"/>
      <c r="M24" s="8"/>
      <c r="N24" s="40"/>
    </row>
    <row r="25" spans="1:17" ht="68.25" customHeight="1" thickBot="1" x14ac:dyDescent="0.3">
      <c r="A25" s="233" t="s">
        <v>33</v>
      </c>
      <c r="B25" s="235"/>
      <c r="C25" s="28"/>
      <c r="D25" s="288"/>
      <c r="E25" s="284"/>
      <c r="F25" s="284"/>
      <c r="G25" s="284"/>
      <c r="H25" s="284"/>
      <c r="I25" s="284"/>
      <c r="J25" s="284"/>
      <c r="K25" s="284"/>
      <c r="L25" s="285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77" t="s">
        <v>34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9"/>
      <c r="M27" s="38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0" t="s">
        <v>35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2"/>
      <c r="M29" s="45"/>
      <c r="N29" s="40"/>
    </row>
    <row r="30" spans="1:17" ht="35.25" customHeight="1" thickBot="1" x14ac:dyDescent="0.3">
      <c r="A30" s="233" t="s">
        <v>36</v>
      </c>
      <c r="B30" s="235"/>
      <c r="C30" s="28"/>
      <c r="D30" s="288"/>
      <c r="E30" s="284"/>
      <c r="F30" s="284"/>
      <c r="G30" s="284"/>
      <c r="H30" s="284"/>
      <c r="I30" s="284"/>
      <c r="J30" s="284"/>
      <c r="K30" s="284"/>
      <c r="L30" s="28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7" t="s">
        <v>37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9"/>
      <c r="M32" s="38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0" t="s">
        <v>38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2"/>
      <c r="M34" s="8"/>
      <c r="N34" s="40"/>
    </row>
    <row r="35" spans="1:14" ht="39.75" customHeight="1" thickBot="1" x14ac:dyDescent="0.3">
      <c r="A35" s="286" t="s">
        <v>39</v>
      </c>
      <c r="B35" s="287"/>
      <c r="C35" s="28"/>
      <c r="D35" s="288"/>
      <c r="E35" s="284"/>
      <c r="F35" s="284"/>
      <c r="G35" s="284"/>
      <c r="H35" s="284"/>
      <c r="I35" s="284"/>
      <c r="J35" s="284"/>
      <c r="K35" s="284"/>
      <c r="L35" s="285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7" t="s">
        <v>40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9"/>
      <c r="M37" s="38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9" t="s">
        <v>23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8" t="s">
        <v>42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1" t="s">
        <v>43</v>
      </c>
      <c r="B57" s="272"/>
      <c r="C57" s="272"/>
      <c r="D57" s="272"/>
      <c r="E57" s="272"/>
      <c r="F57" s="275"/>
      <c r="G57" s="276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8" t="s">
        <v>51</v>
      </c>
      <c r="C59" s="262"/>
      <c r="D59" s="262"/>
      <c r="E59" s="262"/>
      <c r="F59" s="249"/>
      <c r="G59" s="24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49"/>
      <c r="G60" s="24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49"/>
      <c r="G61" s="24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49"/>
      <c r="G62" s="24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49"/>
      <c r="G63" s="24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32"/>
      <c r="G64" s="232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4" t="s">
        <v>59</v>
      </c>
      <c r="B65" s="265"/>
      <c r="C65" s="265"/>
      <c r="D65" s="265"/>
      <c r="E65" s="265"/>
      <c r="F65" s="265"/>
      <c r="G65" s="265"/>
      <c r="H65" s="26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7" t="s">
        <v>60</v>
      </c>
      <c r="B66" s="268"/>
      <c r="C66" s="268"/>
      <c r="D66" s="268"/>
      <c r="E66" s="268"/>
      <c r="F66" s="268"/>
      <c r="G66" s="268"/>
      <c r="H66" s="268"/>
      <c r="I66" s="269"/>
      <c r="J66" s="269"/>
      <c r="K66" s="27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1" t="s">
        <v>61</v>
      </c>
      <c r="B68" s="272"/>
      <c r="C68" s="272"/>
      <c r="D68" s="272"/>
      <c r="E68" s="272"/>
      <c r="F68" s="272"/>
      <c r="G68" s="273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74" t="s">
        <v>62</v>
      </c>
      <c r="C69" s="274"/>
      <c r="D69" s="274"/>
      <c r="E69" s="274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8" t="s">
        <v>64</v>
      </c>
      <c r="C70" s="248"/>
      <c r="D70" s="248"/>
      <c r="E70" s="248"/>
      <c r="F70" s="249"/>
      <c r="G70" s="24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1" t="s">
        <v>65</v>
      </c>
      <c r="C71" s="231"/>
      <c r="D71" s="231"/>
      <c r="E71" s="231"/>
      <c r="F71" s="232"/>
      <c r="G71" s="232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3" t="s">
        <v>66</v>
      </c>
      <c r="C72" s="234"/>
      <c r="D72" s="234"/>
      <c r="E72" s="234"/>
      <c r="F72" s="234"/>
      <c r="G72" s="234"/>
      <c r="H72" s="23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6" t="s">
        <v>67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8"/>
      <c r="L73" s="82"/>
      <c r="M73" s="45"/>
      <c r="N73" s="77">
        <f>N72/3</f>
        <v>0</v>
      </c>
    </row>
    <row r="74" spans="1:14" ht="19.5" thickTop="1" thickBot="1" x14ac:dyDescent="0.3">
      <c r="A74" s="239"/>
      <c r="B74" s="240"/>
      <c r="C74" s="240"/>
      <c r="D74" s="240"/>
      <c r="E74" s="240"/>
      <c r="F74" s="240"/>
      <c r="G74" s="240"/>
      <c r="H74" s="240"/>
      <c r="I74" s="240"/>
      <c r="J74" s="241"/>
      <c r="K74" s="241"/>
      <c r="L74" s="82"/>
      <c r="M74" s="45"/>
      <c r="N74" s="92"/>
    </row>
    <row r="75" spans="1:14" ht="26.25" thickBot="1" x14ac:dyDescent="0.3">
      <c r="A75" s="242" t="s">
        <v>68</v>
      </c>
      <c r="B75" s="243"/>
      <c r="C75" s="243"/>
      <c r="D75" s="243"/>
      <c r="E75" s="243"/>
      <c r="F75" s="243"/>
      <c r="G75" s="244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45" t="s">
        <v>69</v>
      </c>
      <c r="C76" s="245"/>
      <c r="D76" s="245"/>
      <c r="E76" s="245"/>
      <c r="F76" s="246"/>
      <c r="G76" s="24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8" t="s">
        <v>70</v>
      </c>
      <c r="C77" s="248"/>
      <c r="D77" s="248"/>
      <c r="E77" s="248"/>
      <c r="F77" s="249"/>
      <c r="G77" s="25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1" t="s">
        <v>71</v>
      </c>
      <c r="C78" s="231"/>
      <c r="D78" s="231"/>
      <c r="E78" s="231"/>
      <c r="F78" s="232"/>
      <c r="G78" s="25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2" t="s">
        <v>72</v>
      </c>
      <c r="B79" s="253"/>
      <c r="C79" s="253"/>
      <c r="D79" s="253"/>
      <c r="E79" s="253"/>
      <c r="F79" s="253"/>
      <c r="G79" s="253"/>
      <c r="H79" s="25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55" t="s">
        <v>73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8"/>
      <c r="F81" s="258"/>
      <c r="G81" s="258"/>
      <c r="H81" s="258"/>
      <c r="I81" s="258"/>
      <c r="J81" s="258"/>
      <c r="K81" s="258"/>
      <c r="L81" s="258"/>
      <c r="M81" s="258"/>
      <c r="N81" s="25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8" t="s">
        <v>74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1" t="s">
        <v>75</v>
      </c>
      <c r="B85" s="212"/>
      <c r="C85" s="212"/>
      <c r="D85" s="212"/>
      <c r="E85" s="212"/>
      <c r="F85" s="213"/>
      <c r="G85" s="214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15" t="s">
        <v>76</v>
      </c>
      <c r="C86" s="216"/>
      <c r="D86" s="216"/>
      <c r="E86" s="216"/>
      <c r="F86" s="217"/>
      <c r="G86" s="218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9" t="s">
        <v>78</v>
      </c>
      <c r="B88" s="220"/>
      <c r="C88" s="220"/>
      <c r="D88" s="220"/>
      <c r="E88" s="220"/>
      <c r="F88" s="220"/>
      <c r="G88" s="220"/>
      <c r="H88" s="220"/>
      <c r="I88" s="220"/>
      <c r="J88" s="221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2" t="s">
        <v>79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4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25" t="s">
        <v>23</v>
      </c>
      <c r="B92" s="226"/>
      <c r="C92" s="226"/>
      <c r="D92" s="226"/>
      <c r="E92" s="226"/>
      <c r="F92" s="226"/>
      <c r="G92" s="226"/>
      <c r="H92" s="226"/>
      <c r="I92" s="226"/>
      <c r="J92" s="227"/>
      <c r="K92" s="111"/>
      <c r="L92" s="111"/>
      <c r="M92" s="112"/>
      <c r="N92" s="113">
        <f>N40</f>
        <v>0</v>
      </c>
    </row>
    <row r="93" spans="1:14" ht="18" x14ac:dyDescent="0.25">
      <c r="A93" s="202" t="s">
        <v>80</v>
      </c>
      <c r="B93" s="203"/>
      <c r="C93" s="203"/>
      <c r="D93" s="203"/>
      <c r="E93" s="203"/>
      <c r="F93" s="203"/>
      <c r="G93" s="203"/>
      <c r="H93" s="203"/>
      <c r="I93" s="203"/>
      <c r="J93" s="204"/>
      <c r="K93" s="111"/>
      <c r="L93" s="111"/>
      <c r="M93" s="112"/>
      <c r="N93" s="114">
        <f>N66</f>
        <v>0</v>
      </c>
    </row>
    <row r="94" spans="1:14" ht="18" x14ac:dyDescent="0.25">
      <c r="A94" s="202" t="s">
        <v>81</v>
      </c>
      <c r="B94" s="203"/>
      <c r="C94" s="203"/>
      <c r="D94" s="203"/>
      <c r="E94" s="203"/>
      <c r="F94" s="203"/>
      <c r="G94" s="203"/>
      <c r="H94" s="203"/>
      <c r="I94" s="203"/>
      <c r="J94" s="204"/>
      <c r="K94" s="111"/>
      <c r="L94" s="111"/>
      <c r="M94" s="112"/>
      <c r="N94" s="115">
        <f>N73</f>
        <v>0</v>
      </c>
    </row>
    <row r="95" spans="1:14" ht="18" x14ac:dyDescent="0.25">
      <c r="A95" s="202" t="s">
        <v>82</v>
      </c>
      <c r="B95" s="203"/>
      <c r="C95" s="203"/>
      <c r="D95" s="203"/>
      <c r="E95" s="203"/>
      <c r="F95" s="203"/>
      <c r="G95" s="203"/>
      <c r="H95" s="203"/>
      <c r="I95" s="203"/>
      <c r="J95" s="204"/>
      <c r="K95" s="111"/>
      <c r="L95" s="111"/>
      <c r="M95" s="112"/>
      <c r="N95" s="116">
        <f>N80</f>
        <v>0</v>
      </c>
    </row>
    <row r="96" spans="1:14" ht="18.75" thickBot="1" x14ac:dyDescent="0.3">
      <c r="A96" s="205" t="s">
        <v>83</v>
      </c>
      <c r="B96" s="206"/>
      <c r="C96" s="206"/>
      <c r="D96" s="206"/>
      <c r="E96" s="206"/>
      <c r="F96" s="206"/>
      <c r="G96" s="206"/>
      <c r="H96" s="206"/>
      <c r="I96" s="206"/>
      <c r="J96" s="207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8" t="s">
        <v>84</v>
      </c>
      <c r="B97" s="209"/>
      <c r="C97" s="209"/>
      <c r="D97" s="209"/>
      <c r="E97" s="209"/>
      <c r="F97" s="209"/>
      <c r="G97" s="209"/>
      <c r="H97" s="209"/>
      <c r="I97" s="209"/>
      <c r="J97" s="210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1"/>
      <c r="B1" s="322"/>
      <c r="C1" s="325" t="s">
        <v>9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7"/>
    </row>
    <row r="2" spans="1:16" ht="51" customHeight="1" thickBot="1" x14ac:dyDescent="0.3">
      <c r="A2" s="323"/>
      <c r="B2" s="324"/>
      <c r="C2" s="325" t="s">
        <v>10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  <c r="P2" s="161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28" t="s">
        <v>11</v>
      </c>
      <c r="B3" s="329"/>
      <c r="C3" s="329"/>
      <c r="D3" s="329"/>
      <c r="E3" s="7" t="str">
        <f>GENERAL!Z$2</f>
        <v>PLANTA</v>
      </c>
      <c r="F3" s="330"/>
      <c r="G3" s="330"/>
      <c r="H3" s="330"/>
      <c r="I3" s="330"/>
      <c r="J3" s="330"/>
      <c r="K3" s="330"/>
      <c r="L3" s="330"/>
      <c r="M3" s="330"/>
      <c r="N3" s="331"/>
    </row>
    <row r="4" spans="1:16" ht="15.75" x14ac:dyDescent="0.25">
      <c r="A4" s="298" t="s">
        <v>12</v>
      </c>
      <c r="B4" s="299"/>
      <c r="C4" s="299"/>
      <c r="D4" s="299"/>
      <c r="E4" s="8" t="str">
        <f>GENERAL!A$2</f>
        <v>CEA-P-04-8</v>
      </c>
      <c r="F4" s="319"/>
      <c r="G4" s="319"/>
      <c r="H4" s="319"/>
      <c r="I4" s="319"/>
      <c r="J4" s="319"/>
      <c r="K4" s="319"/>
      <c r="L4" s="319"/>
      <c r="M4" s="319"/>
      <c r="N4" s="320"/>
    </row>
    <row r="5" spans="1:16" ht="15.75" x14ac:dyDescent="0.25">
      <c r="A5" s="298" t="s">
        <v>13</v>
      </c>
      <c r="B5" s="299"/>
      <c r="C5" s="299"/>
      <c r="D5" s="29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300" t="s">
        <v>15</v>
      </c>
      <c r="B8" s="301"/>
      <c r="C8" s="304" t="s">
        <v>16</v>
      </c>
      <c r="D8" s="156"/>
      <c r="E8" s="306" t="s">
        <v>17</v>
      </c>
      <c r="F8" s="306" t="s">
        <v>18</v>
      </c>
      <c r="G8" s="306" t="s">
        <v>19</v>
      </c>
      <c r="H8" s="306" t="s">
        <v>20</v>
      </c>
      <c r="I8" s="306" t="s">
        <v>21</v>
      </c>
      <c r="J8" s="308" t="s">
        <v>22</v>
      </c>
      <c r="K8" s="157"/>
      <c r="L8" s="310"/>
      <c r="M8" s="310"/>
      <c r="N8" s="312" t="s">
        <v>23</v>
      </c>
    </row>
    <row r="9" spans="1:16" ht="31.5" customHeight="1" thickBot="1" x14ac:dyDescent="0.3">
      <c r="A9" s="302"/>
      <c r="B9" s="303"/>
      <c r="C9" s="305"/>
      <c r="D9" s="17"/>
      <c r="E9" s="307"/>
      <c r="F9" s="307"/>
      <c r="G9" s="307"/>
      <c r="H9" s="307"/>
      <c r="I9" s="307"/>
      <c r="J9" s="309"/>
      <c r="K9" s="158"/>
      <c r="L9" s="311"/>
      <c r="M9" s="311"/>
      <c r="N9" s="313"/>
    </row>
    <row r="10" spans="1:16" ht="44.25" customHeight="1" thickBot="1" x14ac:dyDescent="0.3">
      <c r="A10" s="314" t="str">
        <f ca="1">CONCATENATE((INDIRECT("GENERAL!D"&amp;P2+5))," ",((INDIRECT("GENERAL!E"&amp;P2+5))))</f>
        <v>TOVAR GASCA SANDRA LORENA</v>
      </c>
      <c r="B10" s="315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6" t="s">
        <v>24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8"/>
      <c r="N12" s="27" t="s">
        <v>25</v>
      </c>
    </row>
    <row r="13" spans="1:16" ht="24" thickBot="1" x14ac:dyDescent="0.3">
      <c r="A13" s="280" t="s">
        <v>26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2"/>
      <c r="M13" s="8"/>
      <c r="N13" s="26"/>
    </row>
    <row r="14" spans="1:16" ht="31.5" customHeight="1" thickBot="1" x14ac:dyDescent="0.3">
      <c r="A14" s="233" t="s">
        <v>27</v>
      </c>
      <c r="B14" s="235"/>
      <c r="C14" s="28"/>
      <c r="D14" s="288" t="str">
        <f ca="1">(INDIRECT("GENERAL!J"&amp;P2+5))</f>
        <v>LENGUAS EXTRANJERAS Y NEGOCIOS INTERNACIONALES/UNIVERSIDAD DEL TOLIMA/2004</v>
      </c>
      <c r="E14" s="284"/>
      <c r="F14" s="284"/>
      <c r="G14" s="284"/>
      <c r="H14" s="284"/>
      <c r="I14" s="284"/>
      <c r="J14" s="284"/>
      <c r="K14" s="284"/>
      <c r="L14" s="28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6" t="s">
        <v>28</v>
      </c>
      <c r="B16" s="287"/>
      <c r="C16" s="8"/>
      <c r="D16" s="34"/>
      <c r="E16" s="295" t="str">
        <f ca="1">(INDIRECT("GENERAL!K"&amp;P2+5))</f>
        <v>MAESTRA EN INNOVACION PARA EL DESARROLLO EMPRESARIAL/INSTITUTO DE ESTUDIOS SUPERIORES DE MONTERREY/2012</v>
      </c>
      <c r="F16" s="296"/>
      <c r="G16" s="296"/>
      <c r="H16" s="296"/>
      <c r="I16" s="296"/>
      <c r="J16" s="296"/>
      <c r="K16" s="296"/>
      <c r="L16" s="297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6" t="s">
        <v>29</v>
      </c>
      <c r="B18" s="287"/>
      <c r="C18" s="28"/>
      <c r="D18" s="155"/>
      <c r="E18" s="296" t="str">
        <f ca="1">(INDIRECT("GENERAL!L"&amp;P2+5))</f>
        <v>NO REGISTRA</v>
      </c>
      <c r="F18" s="296"/>
      <c r="G18" s="296"/>
      <c r="H18" s="296"/>
      <c r="I18" s="296"/>
      <c r="J18" s="296"/>
      <c r="K18" s="296"/>
      <c r="L18" s="297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6" t="s">
        <v>30</v>
      </c>
      <c r="B20" s="287"/>
      <c r="C20" s="28"/>
      <c r="D20" s="292" t="str">
        <f ca="1">(INDIRECT("GENERAL!M"&amp;P2+5))</f>
        <v>NO REGISTRA</v>
      </c>
      <c r="E20" s="293"/>
      <c r="F20" s="293"/>
      <c r="G20" s="293"/>
      <c r="H20" s="293"/>
      <c r="I20" s="293"/>
      <c r="J20" s="293"/>
      <c r="K20" s="293"/>
      <c r="L20" s="294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7" t="s">
        <v>31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9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0" t="s">
        <v>32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2"/>
      <c r="M24" s="8"/>
      <c r="N24" s="40"/>
    </row>
    <row r="25" spans="1:17" ht="68.25" customHeight="1" thickBot="1" x14ac:dyDescent="0.3">
      <c r="A25" s="233" t="s">
        <v>33</v>
      </c>
      <c r="B25" s="235"/>
      <c r="C25" s="28"/>
      <c r="D25" s="288"/>
      <c r="E25" s="284"/>
      <c r="F25" s="284"/>
      <c r="G25" s="284"/>
      <c r="H25" s="284"/>
      <c r="I25" s="284"/>
      <c r="J25" s="284"/>
      <c r="K25" s="284"/>
      <c r="L25" s="285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7" t="s">
        <v>34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9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0" t="s">
        <v>35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2"/>
      <c r="M29" s="45"/>
      <c r="N29" s="40"/>
    </row>
    <row r="30" spans="1:17" ht="35.25" customHeight="1" thickBot="1" x14ac:dyDescent="0.3">
      <c r="A30" s="233" t="s">
        <v>36</v>
      </c>
      <c r="B30" s="235"/>
      <c r="C30" s="28"/>
      <c r="D30" s="288"/>
      <c r="E30" s="284"/>
      <c r="F30" s="284"/>
      <c r="G30" s="284"/>
      <c r="H30" s="284"/>
      <c r="I30" s="284"/>
      <c r="J30" s="284"/>
      <c r="K30" s="284"/>
      <c r="L30" s="28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7" t="s">
        <v>37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9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0" t="s">
        <v>38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2"/>
      <c r="M34" s="8"/>
      <c r="N34" s="40"/>
    </row>
    <row r="35" spans="1:14" ht="39.75" customHeight="1" thickBot="1" x14ac:dyDescent="0.3">
      <c r="A35" s="286" t="s">
        <v>39</v>
      </c>
      <c r="B35" s="287"/>
      <c r="C35" s="28"/>
      <c r="D35" s="288"/>
      <c r="E35" s="284"/>
      <c r="F35" s="284"/>
      <c r="G35" s="284"/>
      <c r="H35" s="284"/>
      <c r="I35" s="284"/>
      <c r="J35" s="284"/>
      <c r="K35" s="284"/>
      <c r="L35" s="285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7" t="s">
        <v>40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9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9" t="s">
        <v>23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8" t="s">
        <v>42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1" t="s">
        <v>43</v>
      </c>
      <c r="B57" s="272"/>
      <c r="C57" s="272"/>
      <c r="D57" s="272"/>
      <c r="E57" s="272"/>
      <c r="F57" s="275"/>
      <c r="G57" s="276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8" t="s">
        <v>51</v>
      </c>
      <c r="C59" s="262"/>
      <c r="D59" s="262"/>
      <c r="E59" s="262"/>
      <c r="F59" s="249"/>
      <c r="G59" s="24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49"/>
      <c r="G60" s="24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49"/>
      <c r="G61" s="24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49"/>
      <c r="G62" s="24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49"/>
      <c r="G63" s="24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32"/>
      <c r="G64" s="232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4" t="s">
        <v>59</v>
      </c>
      <c r="B65" s="265"/>
      <c r="C65" s="265"/>
      <c r="D65" s="265"/>
      <c r="E65" s="265"/>
      <c r="F65" s="265"/>
      <c r="G65" s="265"/>
      <c r="H65" s="26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7" t="s">
        <v>60</v>
      </c>
      <c r="B66" s="268"/>
      <c r="C66" s="268"/>
      <c r="D66" s="268"/>
      <c r="E66" s="268"/>
      <c r="F66" s="268"/>
      <c r="G66" s="268"/>
      <c r="H66" s="268"/>
      <c r="I66" s="269"/>
      <c r="J66" s="269"/>
      <c r="K66" s="27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1" t="s">
        <v>61</v>
      </c>
      <c r="B68" s="272"/>
      <c r="C68" s="272"/>
      <c r="D68" s="272"/>
      <c r="E68" s="272"/>
      <c r="F68" s="272"/>
      <c r="G68" s="273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74" t="s">
        <v>62</v>
      </c>
      <c r="C69" s="274"/>
      <c r="D69" s="274"/>
      <c r="E69" s="274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8" t="s">
        <v>64</v>
      </c>
      <c r="C70" s="248"/>
      <c r="D70" s="248"/>
      <c r="E70" s="248"/>
      <c r="F70" s="249"/>
      <c r="G70" s="24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1" t="s">
        <v>65</v>
      </c>
      <c r="C71" s="231"/>
      <c r="D71" s="231"/>
      <c r="E71" s="231"/>
      <c r="F71" s="232"/>
      <c r="G71" s="232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3" t="s">
        <v>66</v>
      </c>
      <c r="C72" s="234"/>
      <c r="D72" s="234"/>
      <c r="E72" s="234"/>
      <c r="F72" s="234"/>
      <c r="G72" s="234"/>
      <c r="H72" s="23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6" t="s">
        <v>67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8"/>
      <c r="L73" s="82"/>
      <c r="M73" s="45"/>
      <c r="N73" s="77">
        <f>N72/3</f>
        <v>0</v>
      </c>
    </row>
    <row r="74" spans="1:14" ht="19.5" thickTop="1" thickBot="1" x14ac:dyDescent="0.3">
      <c r="A74" s="239"/>
      <c r="B74" s="240"/>
      <c r="C74" s="240"/>
      <c r="D74" s="240"/>
      <c r="E74" s="240"/>
      <c r="F74" s="240"/>
      <c r="G74" s="240"/>
      <c r="H74" s="240"/>
      <c r="I74" s="240"/>
      <c r="J74" s="241"/>
      <c r="K74" s="241"/>
      <c r="L74" s="82"/>
      <c r="M74" s="45"/>
      <c r="N74" s="159"/>
    </row>
    <row r="75" spans="1:14" ht="26.25" thickBot="1" x14ac:dyDescent="0.3">
      <c r="A75" s="242" t="s">
        <v>68</v>
      </c>
      <c r="B75" s="243"/>
      <c r="C75" s="243"/>
      <c r="D75" s="243"/>
      <c r="E75" s="243"/>
      <c r="F75" s="243"/>
      <c r="G75" s="244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45" t="s">
        <v>69</v>
      </c>
      <c r="C76" s="245"/>
      <c r="D76" s="245"/>
      <c r="E76" s="245"/>
      <c r="F76" s="246"/>
      <c r="G76" s="24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8" t="s">
        <v>70</v>
      </c>
      <c r="C77" s="248"/>
      <c r="D77" s="248"/>
      <c r="E77" s="248"/>
      <c r="F77" s="249"/>
      <c r="G77" s="25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1" t="s">
        <v>71</v>
      </c>
      <c r="C78" s="231"/>
      <c r="D78" s="231"/>
      <c r="E78" s="231"/>
      <c r="F78" s="232"/>
      <c r="G78" s="25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2" t="s">
        <v>72</v>
      </c>
      <c r="B79" s="253"/>
      <c r="C79" s="253"/>
      <c r="D79" s="253"/>
      <c r="E79" s="253"/>
      <c r="F79" s="253"/>
      <c r="G79" s="253"/>
      <c r="H79" s="25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55" t="s">
        <v>73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8"/>
      <c r="F81" s="258"/>
      <c r="G81" s="258"/>
      <c r="H81" s="258"/>
      <c r="I81" s="258"/>
      <c r="J81" s="258"/>
      <c r="K81" s="258"/>
      <c r="L81" s="258"/>
      <c r="M81" s="258"/>
      <c r="N81" s="25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8" t="s">
        <v>74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1" t="s">
        <v>75</v>
      </c>
      <c r="B85" s="212"/>
      <c r="C85" s="212"/>
      <c r="D85" s="212"/>
      <c r="E85" s="212"/>
      <c r="F85" s="213"/>
      <c r="G85" s="214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15" t="s">
        <v>76</v>
      </c>
      <c r="C86" s="216"/>
      <c r="D86" s="216"/>
      <c r="E86" s="216"/>
      <c r="F86" s="217"/>
      <c r="G86" s="218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9" t="s">
        <v>78</v>
      </c>
      <c r="B88" s="220"/>
      <c r="C88" s="220"/>
      <c r="D88" s="220"/>
      <c r="E88" s="220"/>
      <c r="F88" s="220"/>
      <c r="G88" s="220"/>
      <c r="H88" s="220"/>
      <c r="I88" s="220"/>
      <c r="J88" s="221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2" t="s">
        <v>79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4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25" t="s">
        <v>23</v>
      </c>
      <c r="B92" s="226"/>
      <c r="C92" s="226"/>
      <c r="D92" s="226"/>
      <c r="E92" s="226"/>
      <c r="F92" s="226"/>
      <c r="G92" s="226"/>
      <c r="H92" s="226"/>
      <c r="I92" s="226"/>
      <c r="J92" s="227"/>
      <c r="K92" s="111"/>
      <c r="L92" s="111"/>
      <c r="M92" s="112"/>
      <c r="N92" s="113">
        <f>N40</f>
        <v>0</v>
      </c>
    </row>
    <row r="93" spans="1:14" ht="18" x14ac:dyDescent="0.25">
      <c r="A93" s="202" t="s">
        <v>80</v>
      </c>
      <c r="B93" s="203"/>
      <c r="C93" s="203"/>
      <c r="D93" s="203"/>
      <c r="E93" s="203"/>
      <c r="F93" s="203"/>
      <c r="G93" s="203"/>
      <c r="H93" s="203"/>
      <c r="I93" s="203"/>
      <c r="J93" s="204"/>
      <c r="K93" s="111"/>
      <c r="L93" s="111"/>
      <c r="M93" s="112"/>
      <c r="N93" s="114">
        <f>N66</f>
        <v>0</v>
      </c>
    </row>
    <row r="94" spans="1:14" ht="18" x14ac:dyDescent="0.25">
      <c r="A94" s="202" t="s">
        <v>81</v>
      </c>
      <c r="B94" s="203"/>
      <c r="C94" s="203"/>
      <c r="D94" s="203"/>
      <c r="E94" s="203"/>
      <c r="F94" s="203"/>
      <c r="G94" s="203"/>
      <c r="H94" s="203"/>
      <c r="I94" s="203"/>
      <c r="J94" s="204"/>
      <c r="K94" s="111"/>
      <c r="L94" s="111"/>
      <c r="M94" s="112"/>
      <c r="N94" s="115">
        <f>N73</f>
        <v>0</v>
      </c>
    </row>
    <row r="95" spans="1:14" ht="18" x14ac:dyDescent="0.25">
      <c r="A95" s="202" t="s">
        <v>82</v>
      </c>
      <c r="B95" s="203"/>
      <c r="C95" s="203"/>
      <c r="D95" s="203"/>
      <c r="E95" s="203"/>
      <c r="F95" s="203"/>
      <c r="G95" s="203"/>
      <c r="H95" s="203"/>
      <c r="I95" s="203"/>
      <c r="J95" s="204"/>
      <c r="K95" s="111"/>
      <c r="L95" s="111"/>
      <c r="M95" s="112"/>
      <c r="N95" s="116">
        <f>N80</f>
        <v>0</v>
      </c>
    </row>
    <row r="96" spans="1:14" ht="18.75" thickBot="1" x14ac:dyDescent="0.3">
      <c r="A96" s="205" t="s">
        <v>83</v>
      </c>
      <c r="B96" s="206"/>
      <c r="C96" s="206"/>
      <c r="D96" s="206"/>
      <c r="E96" s="206"/>
      <c r="F96" s="206"/>
      <c r="G96" s="206"/>
      <c r="H96" s="206"/>
      <c r="I96" s="206"/>
      <c r="J96" s="207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8" t="s">
        <v>84</v>
      </c>
      <c r="B97" s="209"/>
      <c r="C97" s="209"/>
      <c r="D97" s="209"/>
      <c r="E97" s="209"/>
      <c r="F97" s="209"/>
      <c r="G97" s="209"/>
      <c r="H97" s="209"/>
      <c r="I97" s="209"/>
      <c r="J97" s="210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1"/>
      <c r="B1" s="322"/>
      <c r="C1" s="325" t="s">
        <v>9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7"/>
    </row>
    <row r="2" spans="1:16" ht="51" customHeight="1" thickBot="1" x14ac:dyDescent="0.3">
      <c r="A2" s="323"/>
      <c r="B2" s="324"/>
      <c r="C2" s="325" t="s">
        <v>10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  <c r="P2" s="161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28" t="s">
        <v>11</v>
      </c>
      <c r="B3" s="329"/>
      <c r="C3" s="329"/>
      <c r="D3" s="329"/>
      <c r="E3" s="7" t="str">
        <f>GENERAL!Z$2</f>
        <v>PLANTA</v>
      </c>
      <c r="F3" s="330"/>
      <c r="G3" s="330"/>
      <c r="H3" s="330"/>
      <c r="I3" s="330"/>
      <c r="J3" s="330"/>
      <c r="K3" s="330"/>
      <c r="L3" s="330"/>
      <c r="M3" s="330"/>
      <c r="N3" s="331"/>
    </row>
    <row r="4" spans="1:16" ht="15.75" x14ac:dyDescent="0.25">
      <c r="A4" s="298" t="s">
        <v>12</v>
      </c>
      <c r="B4" s="299"/>
      <c r="C4" s="299"/>
      <c r="D4" s="299"/>
      <c r="E4" s="8" t="str">
        <f>GENERAL!A$2</f>
        <v>CEA-P-04-8</v>
      </c>
      <c r="F4" s="319"/>
      <c r="G4" s="319"/>
      <c r="H4" s="319"/>
      <c r="I4" s="319"/>
      <c r="J4" s="319"/>
      <c r="K4" s="319"/>
      <c r="L4" s="319"/>
      <c r="M4" s="319"/>
      <c r="N4" s="320"/>
    </row>
    <row r="5" spans="1:16" ht="15.75" x14ac:dyDescent="0.25">
      <c r="A5" s="298" t="s">
        <v>13</v>
      </c>
      <c r="B5" s="299"/>
      <c r="C5" s="299"/>
      <c r="D5" s="29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300" t="s">
        <v>15</v>
      </c>
      <c r="B8" s="301"/>
      <c r="C8" s="304" t="s">
        <v>16</v>
      </c>
      <c r="D8" s="156"/>
      <c r="E8" s="306" t="s">
        <v>17</v>
      </c>
      <c r="F8" s="306" t="s">
        <v>18</v>
      </c>
      <c r="G8" s="306" t="s">
        <v>19</v>
      </c>
      <c r="H8" s="306" t="s">
        <v>20</v>
      </c>
      <c r="I8" s="306" t="s">
        <v>21</v>
      </c>
      <c r="J8" s="308" t="s">
        <v>22</v>
      </c>
      <c r="K8" s="157"/>
      <c r="L8" s="310"/>
      <c r="M8" s="310"/>
      <c r="N8" s="312" t="s">
        <v>23</v>
      </c>
    </row>
    <row r="9" spans="1:16" ht="31.5" customHeight="1" thickBot="1" x14ac:dyDescent="0.3">
      <c r="A9" s="302"/>
      <c r="B9" s="303"/>
      <c r="C9" s="305"/>
      <c r="D9" s="17"/>
      <c r="E9" s="307"/>
      <c r="F9" s="307"/>
      <c r="G9" s="307"/>
      <c r="H9" s="307"/>
      <c r="I9" s="307"/>
      <c r="J9" s="309"/>
      <c r="K9" s="158"/>
      <c r="L9" s="311"/>
      <c r="M9" s="311"/>
      <c r="N9" s="313"/>
    </row>
    <row r="10" spans="1:16" ht="44.25" customHeight="1" thickBot="1" x14ac:dyDescent="0.3">
      <c r="A10" s="314" t="str">
        <f ca="1">CONCATENATE((INDIRECT("GENERAL!D"&amp;P2+5))," ",((INDIRECT("GENERAL!E"&amp;P2+5))))</f>
        <v xml:space="preserve"> </v>
      </c>
      <c r="B10" s="315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6" t="s">
        <v>24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8"/>
      <c r="N12" s="27" t="s">
        <v>25</v>
      </c>
    </row>
    <row r="13" spans="1:16" ht="24" thickBot="1" x14ac:dyDescent="0.3">
      <c r="A13" s="280" t="s">
        <v>26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2"/>
      <c r="M13" s="8"/>
      <c r="N13" s="26"/>
    </row>
    <row r="14" spans="1:16" ht="31.5" customHeight="1" thickBot="1" x14ac:dyDescent="0.3">
      <c r="A14" s="233" t="s">
        <v>27</v>
      </c>
      <c r="B14" s="235"/>
      <c r="C14" s="28"/>
      <c r="D14" s="288">
        <f ca="1">(INDIRECT("GENERAL!J"&amp;P2+5))</f>
        <v>0</v>
      </c>
      <c r="E14" s="284"/>
      <c r="F14" s="284"/>
      <c r="G14" s="284"/>
      <c r="H14" s="284"/>
      <c r="I14" s="284"/>
      <c r="J14" s="284"/>
      <c r="K14" s="284"/>
      <c r="L14" s="28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6" t="s">
        <v>28</v>
      </c>
      <c r="B16" s="287"/>
      <c r="C16" s="8"/>
      <c r="D16" s="34"/>
      <c r="E16" s="295">
        <f ca="1">(INDIRECT("GENERAL!K"&amp;P2+5))</f>
        <v>0</v>
      </c>
      <c r="F16" s="296"/>
      <c r="G16" s="296"/>
      <c r="H16" s="296"/>
      <c r="I16" s="296"/>
      <c r="J16" s="296"/>
      <c r="K16" s="296"/>
      <c r="L16" s="297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6" t="s">
        <v>29</v>
      </c>
      <c r="B18" s="287"/>
      <c r="C18" s="28"/>
      <c r="D18" s="155"/>
      <c r="E18" s="296">
        <f ca="1">(INDIRECT("GENERAL!L"&amp;P2+5))</f>
        <v>0</v>
      </c>
      <c r="F18" s="296"/>
      <c r="G18" s="296"/>
      <c r="H18" s="296"/>
      <c r="I18" s="296"/>
      <c r="J18" s="296"/>
      <c r="K18" s="296"/>
      <c r="L18" s="297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6" t="s">
        <v>30</v>
      </c>
      <c r="B20" s="287"/>
      <c r="C20" s="28"/>
      <c r="D20" s="292">
        <f ca="1">(INDIRECT("GENERAL!M"&amp;P2+5))</f>
        <v>0</v>
      </c>
      <c r="E20" s="293"/>
      <c r="F20" s="293"/>
      <c r="G20" s="293"/>
      <c r="H20" s="293"/>
      <c r="I20" s="293"/>
      <c r="J20" s="293"/>
      <c r="K20" s="293"/>
      <c r="L20" s="294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7" t="s">
        <v>31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9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0" t="s">
        <v>32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2"/>
      <c r="M24" s="8"/>
      <c r="N24" s="40"/>
    </row>
    <row r="25" spans="1:17" ht="68.25" customHeight="1" thickBot="1" x14ac:dyDescent="0.3">
      <c r="A25" s="233" t="s">
        <v>33</v>
      </c>
      <c r="B25" s="235"/>
      <c r="C25" s="28"/>
      <c r="D25" s="288"/>
      <c r="E25" s="284"/>
      <c r="F25" s="284"/>
      <c r="G25" s="284"/>
      <c r="H25" s="284"/>
      <c r="I25" s="284"/>
      <c r="J25" s="284"/>
      <c r="K25" s="284"/>
      <c r="L25" s="285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7" t="s">
        <v>34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9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0" t="s">
        <v>35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2"/>
      <c r="M29" s="45"/>
      <c r="N29" s="40"/>
    </row>
    <row r="30" spans="1:17" ht="35.25" customHeight="1" thickBot="1" x14ac:dyDescent="0.3">
      <c r="A30" s="233" t="s">
        <v>36</v>
      </c>
      <c r="B30" s="235"/>
      <c r="C30" s="28"/>
      <c r="D30" s="288"/>
      <c r="E30" s="284"/>
      <c r="F30" s="284"/>
      <c r="G30" s="284"/>
      <c r="H30" s="284"/>
      <c r="I30" s="284"/>
      <c r="J30" s="284"/>
      <c r="K30" s="284"/>
      <c r="L30" s="28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7" t="s">
        <v>37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9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0" t="s">
        <v>38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2"/>
      <c r="M34" s="8"/>
      <c r="N34" s="40"/>
    </row>
    <row r="35" spans="1:14" ht="39.75" customHeight="1" thickBot="1" x14ac:dyDescent="0.3">
      <c r="A35" s="286" t="s">
        <v>39</v>
      </c>
      <c r="B35" s="287"/>
      <c r="C35" s="28"/>
      <c r="D35" s="288"/>
      <c r="E35" s="284"/>
      <c r="F35" s="284"/>
      <c r="G35" s="284"/>
      <c r="H35" s="284"/>
      <c r="I35" s="284"/>
      <c r="J35" s="284"/>
      <c r="K35" s="284"/>
      <c r="L35" s="285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7" t="s">
        <v>40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9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9" t="s">
        <v>23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8" t="s">
        <v>42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1" t="s">
        <v>43</v>
      </c>
      <c r="B57" s="272"/>
      <c r="C57" s="272"/>
      <c r="D57" s="272"/>
      <c r="E57" s="272"/>
      <c r="F57" s="275"/>
      <c r="G57" s="276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8" t="s">
        <v>51</v>
      </c>
      <c r="C59" s="262"/>
      <c r="D59" s="262"/>
      <c r="E59" s="262"/>
      <c r="F59" s="249"/>
      <c r="G59" s="24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49"/>
      <c r="G60" s="24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49"/>
      <c r="G61" s="24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49"/>
      <c r="G62" s="24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49"/>
      <c r="G63" s="24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32"/>
      <c r="G64" s="232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4" t="s">
        <v>59</v>
      </c>
      <c r="B65" s="265"/>
      <c r="C65" s="265"/>
      <c r="D65" s="265"/>
      <c r="E65" s="265"/>
      <c r="F65" s="265"/>
      <c r="G65" s="265"/>
      <c r="H65" s="26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7" t="s">
        <v>60</v>
      </c>
      <c r="B66" s="268"/>
      <c r="C66" s="268"/>
      <c r="D66" s="268"/>
      <c r="E66" s="268"/>
      <c r="F66" s="268"/>
      <c r="G66" s="268"/>
      <c r="H66" s="268"/>
      <c r="I66" s="269"/>
      <c r="J66" s="269"/>
      <c r="K66" s="27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1" t="s">
        <v>61</v>
      </c>
      <c r="B68" s="272"/>
      <c r="C68" s="272"/>
      <c r="D68" s="272"/>
      <c r="E68" s="272"/>
      <c r="F68" s="272"/>
      <c r="G68" s="273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74" t="s">
        <v>62</v>
      </c>
      <c r="C69" s="274"/>
      <c r="D69" s="274"/>
      <c r="E69" s="274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8" t="s">
        <v>64</v>
      </c>
      <c r="C70" s="248"/>
      <c r="D70" s="248"/>
      <c r="E70" s="248"/>
      <c r="F70" s="249"/>
      <c r="G70" s="24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1" t="s">
        <v>65</v>
      </c>
      <c r="C71" s="231"/>
      <c r="D71" s="231"/>
      <c r="E71" s="231"/>
      <c r="F71" s="232"/>
      <c r="G71" s="232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3" t="s">
        <v>66</v>
      </c>
      <c r="C72" s="234"/>
      <c r="D72" s="234"/>
      <c r="E72" s="234"/>
      <c r="F72" s="234"/>
      <c r="G72" s="234"/>
      <c r="H72" s="23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6" t="s">
        <v>67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8"/>
      <c r="L73" s="82"/>
      <c r="M73" s="45"/>
      <c r="N73" s="77">
        <f>N72/3</f>
        <v>0</v>
      </c>
    </row>
    <row r="74" spans="1:14" ht="19.5" thickTop="1" thickBot="1" x14ac:dyDescent="0.3">
      <c r="A74" s="239"/>
      <c r="B74" s="240"/>
      <c r="C74" s="240"/>
      <c r="D74" s="240"/>
      <c r="E74" s="240"/>
      <c r="F74" s="240"/>
      <c r="G74" s="240"/>
      <c r="H74" s="240"/>
      <c r="I74" s="240"/>
      <c r="J74" s="241"/>
      <c r="K74" s="241"/>
      <c r="L74" s="82"/>
      <c r="M74" s="45"/>
      <c r="N74" s="159"/>
    </row>
    <row r="75" spans="1:14" ht="26.25" thickBot="1" x14ac:dyDescent="0.3">
      <c r="A75" s="242" t="s">
        <v>68</v>
      </c>
      <c r="B75" s="243"/>
      <c r="C75" s="243"/>
      <c r="D75" s="243"/>
      <c r="E75" s="243"/>
      <c r="F75" s="243"/>
      <c r="G75" s="244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45" t="s">
        <v>69</v>
      </c>
      <c r="C76" s="245"/>
      <c r="D76" s="245"/>
      <c r="E76" s="245"/>
      <c r="F76" s="246"/>
      <c r="G76" s="24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8" t="s">
        <v>70</v>
      </c>
      <c r="C77" s="248"/>
      <c r="D77" s="248"/>
      <c r="E77" s="248"/>
      <c r="F77" s="249"/>
      <c r="G77" s="25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1" t="s">
        <v>71</v>
      </c>
      <c r="C78" s="231"/>
      <c r="D78" s="231"/>
      <c r="E78" s="231"/>
      <c r="F78" s="232"/>
      <c r="G78" s="25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2" t="s">
        <v>72</v>
      </c>
      <c r="B79" s="253"/>
      <c r="C79" s="253"/>
      <c r="D79" s="253"/>
      <c r="E79" s="253"/>
      <c r="F79" s="253"/>
      <c r="G79" s="253"/>
      <c r="H79" s="25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55" t="s">
        <v>73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8"/>
      <c r="F81" s="258"/>
      <c r="G81" s="258"/>
      <c r="H81" s="258"/>
      <c r="I81" s="258"/>
      <c r="J81" s="258"/>
      <c r="K81" s="258"/>
      <c r="L81" s="258"/>
      <c r="M81" s="258"/>
      <c r="N81" s="25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8" t="s">
        <v>74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1" t="s">
        <v>75</v>
      </c>
      <c r="B85" s="212"/>
      <c r="C85" s="212"/>
      <c r="D85" s="212"/>
      <c r="E85" s="212"/>
      <c r="F85" s="213"/>
      <c r="G85" s="214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15" t="s">
        <v>76</v>
      </c>
      <c r="C86" s="216"/>
      <c r="D86" s="216"/>
      <c r="E86" s="216"/>
      <c r="F86" s="217"/>
      <c r="G86" s="218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9" t="s">
        <v>78</v>
      </c>
      <c r="B88" s="220"/>
      <c r="C88" s="220"/>
      <c r="D88" s="220"/>
      <c r="E88" s="220"/>
      <c r="F88" s="220"/>
      <c r="G88" s="220"/>
      <c r="H88" s="220"/>
      <c r="I88" s="220"/>
      <c r="J88" s="221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2" t="s">
        <v>79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4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25" t="s">
        <v>23</v>
      </c>
      <c r="B92" s="226"/>
      <c r="C92" s="226"/>
      <c r="D92" s="226"/>
      <c r="E92" s="226"/>
      <c r="F92" s="226"/>
      <c r="G92" s="226"/>
      <c r="H92" s="226"/>
      <c r="I92" s="226"/>
      <c r="J92" s="227"/>
      <c r="K92" s="111"/>
      <c r="L92" s="111"/>
      <c r="M92" s="112"/>
      <c r="N92" s="113">
        <f>N40</f>
        <v>0</v>
      </c>
    </row>
    <row r="93" spans="1:14" ht="18" x14ac:dyDescent="0.25">
      <c r="A93" s="202" t="s">
        <v>80</v>
      </c>
      <c r="B93" s="203"/>
      <c r="C93" s="203"/>
      <c r="D93" s="203"/>
      <c r="E93" s="203"/>
      <c r="F93" s="203"/>
      <c r="G93" s="203"/>
      <c r="H93" s="203"/>
      <c r="I93" s="203"/>
      <c r="J93" s="204"/>
      <c r="K93" s="111"/>
      <c r="L93" s="111"/>
      <c r="M93" s="112"/>
      <c r="N93" s="114">
        <f>N66</f>
        <v>0</v>
      </c>
    </row>
    <row r="94" spans="1:14" ht="18" x14ac:dyDescent="0.25">
      <c r="A94" s="202" t="s">
        <v>81</v>
      </c>
      <c r="B94" s="203"/>
      <c r="C94" s="203"/>
      <c r="D94" s="203"/>
      <c r="E94" s="203"/>
      <c r="F94" s="203"/>
      <c r="G94" s="203"/>
      <c r="H94" s="203"/>
      <c r="I94" s="203"/>
      <c r="J94" s="204"/>
      <c r="K94" s="111"/>
      <c r="L94" s="111"/>
      <c r="M94" s="112"/>
      <c r="N94" s="115">
        <f>N73</f>
        <v>0</v>
      </c>
    </row>
    <row r="95" spans="1:14" ht="18" x14ac:dyDescent="0.25">
      <c r="A95" s="202" t="s">
        <v>82</v>
      </c>
      <c r="B95" s="203"/>
      <c r="C95" s="203"/>
      <c r="D95" s="203"/>
      <c r="E95" s="203"/>
      <c r="F95" s="203"/>
      <c r="G95" s="203"/>
      <c r="H95" s="203"/>
      <c r="I95" s="203"/>
      <c r="J95" s="204"/>
      <c r="K95" s="111"/>
      <c r="L95" s="111"/>
      <c r="M95" s="112"/>
      <c r="N95" s="116">
        <f>N80</f>
        <v>0</v>
      </c>
    </row>
    <row r="96" spans="1:14" ht="18.75" thickBot="1" x14ac:dyDescent="0.3">
      <c r="A96" s="205" t="s">
        <v>83</v>
      </c>
      <c r="B96" s="206"/>
      <c r="C96" s="206"/>
      <c r="D96" s="206"/>
      <c r="E96" s="206"/>
      <c r="F96" s="206"/>
      <c r="G96" s="206"/>
      <c r="H96" s="206"/>
      <c r="I96" s="206"/>
      <c r="J96" s="207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8" t="s">
        <v>84</v>
      </c>
      <c r="B97" s="209"/>
      <c r="C97" s="209"/>
      <c r="D97" s="209"/>
      <c r="E97" s="209"/>
      <c r="F97" s="209"/>
      <c r="G97" s="209"/>
      <c r="H97" s="209"/>
      <c r="I97" s="209"/>
      <c r="J97" s="210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1"/>
      <c r="B1" s="322"/>
      <c r="C1" s="325" t="s">
        <v>9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7"/>
    </row>
    <row r="2" spans="1:16" ht="51" customHeight="1" thickBot="1" x14ac:dyDescent="0.3">
      <c r="A2" s="323"/>
      <c r="B2" s="324"/>
      <c r="C2" s="325" t="s">
        <v>10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  <c r="P2" s="161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28" t="s">
        <v>11</v>
      </c>
      <c r="B3" s="329"/>
      <c r="C3" s="329"/>
      <c r="D3" s="329"/>
      <c r="E3" s="7" t="str">
        <f>GENERAL!Z$2</f>
        <v>PLANTA</v>
      </c>
      <c r="F3" s="330"/>
      <c r="G3" s="330"/>
      <c r="H3" s="330"/>
      <c r="I3" s="330"/>
      <c r="J3" s="330"/>
      <c r="K3" s="330"/>
      <c r="L3" s="330"/>
      <c r="M3" s="330"/>
      <c r="N3" s="331"/>
    </row>
    <row r="4" spans="1:16" ht="15.75" x14ac:dyDescent="0.25">
      <c r="A4" s="298" t="s">
        <v>12</v>
      </c>
      <c r="B4" s="299"/>
      <c r="C4" s="299"/>
      <c r="D4" s="299"/>
      <c r="E4" s="8" t="str">
        <f>GENERAL!A$2</f>
        <v>CEA-P-04-8</v>
      </c>
      <c r="F4" s="319"/>
      <c r="G4" s="319"/>
      <c r="H4" s="319"/>
      <c r="I4" s="319"/>
      <c r="J4" s="319"/>
      <c r="K4" s="319"/>
      <c r="L4" s="319"/>
      <c r="M4" s="319"/>
      <c r="N4" s="320"/>
    </row>
    <row r="5" spans="1:16" ht="15.75" x14ac:dyDescent="0.25">
      <c r="A5" s="298" t="s">
        <v>13</v>
      </c>
      <c r="B5" s="299"/>
      <c r="C5" s="299"/>
      <c r="D5" s="29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300" t="s">
        <v>15</v>
      </c>
      <c r="B8" s="301"/>
      <c r="C8" s="304" t="s">
        <v>16</v>
      </c>
      <c r="D8" s="156"/>
      <c r="E8" s="306" t="s">
        <v>17</v>
      </c>
      <c r="F8" s="306" t="s">
        <v>18</v>
      </c>
      <c r="G8" s="306" t="s">
        <v>19</v>
      </c>
      <c r="H8" s="306" t="s">
        <v>20</v>
      </c>
      <c r="I8" s="306" t="s">
        <v>21</v>
      </c>
      <c r="J8" s="308" t="s">
        <v>22</v>
      </c>
      <c r="K8" s="157"/>
      <c r="L8" s="310"/>
      <c r="M8" s="310"/>
      <c r="N8" s="312" t="s">
        <v>23</v>
      </c>
    </row>
    <row r="9" spans="1:16" ht="31.5" customHeight="1" thickBot="1" x14ac:dyDescent="0.3">
      <c r="A9" s="302"/>
      <c r="B9" s="303"/>
      <c r="C9" s="305"/>
      <c r="D9" s="17"/>
      <c r="E9" s="307"/>
      <c r="F9" s="307"/>
      <c r="G9" s="307"/>
      <c r="H9" s="307"/>
      <c r="I9" s="307"/>
      <c r="J9" s="309"/>
      <c r="K9" s="158"/>
      <c r="L9" s="311"/>
      <c r="M9" s="311"/>
      <c r="N9" s="313"/>
    </row>
    <row r="10" spans="1:16" ht="44.25" customHeight="1" thickBot="1" x14ac:dyDescent="0.3">
      <c r="A10" s="314" t="str">
        <f ca="1">CONCATENATE((INDIRECT("GENERAL!D"&amp;P2+5))," ",((INDIRECT("GENERAL!E"&amp;P2+5))))</f>
        <v xml:space="preserve"> </v>
      </c>
      <c r="B10" s="315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16" t="s">
        <v>24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8"/>
      <c r="N12" s="27" t="s">
        <v>25</v>
      </c>
    </row>
    <row r="13" spans="1:16" ht="24" thickBot="1" x14ac:dyDescent="0.3">
      <c r="A13" s="280" t="s">
        <v>26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2"/>
      <c r="M13" s="8"/>
      <c r="N13" s="26"/>
    </row>
    <row r="14" spans="1:16" ht="31.5" customHeight="1" thickBot="1" x14ac:dyDescent="0.3">
      <c r="A14" s="233" t="s">
        <v>27</v>
      </c>
      <c r="B14" s="235"/>
      <c r="C14" s="28"/>
      <c r="D14" s="288">
        <f ca="1">(INDIRECT("GENERAL!J"&amp;P2+5))</f>
        <v>0</v>
      </c>
      <c r="E14" s="284"/>
      <c r="F14" s="284"/>
      <c r="G14" s="284"/>
      <c r="H14" s="284"/>
      <c r="I14" s="284"/>
      <c r="J14" s="284"/>
      <c r="K14" s="284"/>
      <c r="L14" s="28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6" t="s">
        <v>28</v>
      </c>
      <c r="B16" s="287"/>
      <c r="C16" s="8"/>
      <c r="D16" s="34"/>
      <c r="E16" s="295">
        <f ca="1">(INDIRECT("GENERAL!K"&amp;P2+5))</f>
        <v>0</v>
      </c>
      <c r="F16" s="296"/>
      <c r="G16" s="296"/>
      <c r="H16" s="296"/>
      <c r="I16" s="296"/>
      <c r="J16" s="296"/>
      <c r="K16" s="296"/>
      <c r="L16" s="297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6" t="s">
        <v>29</v>
      </c>
      <c r="B18" s="287"/>
      <c r="C18" s="28"/>
      <c r="D18" s="155"/>
      <c r="E18" s="296">
        <f ca="1">(INDIRECT("GENERAL!L"&amp;P2+5))</f>
        <v>0</v>
      </c>
      <c r="F18" s="296"/>
      <c r="G18" s="296"/>
      <c r="H18" s="296"/>
      <c r="I18" s="296"/>
      <c r="J18" s="296"/>
      <c r="K18" s="296"/>
      <c r="L18" s="297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6" t="s">
        <v>30</v>
      </c>
      <c r="B20" s="287"/>
      <c r="C20" s="28"/>
      <c r="D20" s="292">
        <f ca="1">(INDIRECT("GENERAL!M"&amp;P2+5))</f>
        <v>0</v>
      </c>
      <c r="E20" s="293"/>
      <c r="F20" s="293"/>
      <c r="G20" s="293"/>
      <c r="H20" s="293"/>
      <c r="I20" s="293"/>
      <c r="J20" s="293"/>
      <c r="K20" s="293"/>
      <c r="L20" s="294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7" t="s">
        <v>31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9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0" t="s">
        <v>32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2"/>
      <c r="M24" s="8"/>
      <c r="N24" s="40"/>
    </row>
    <row r="25" spans="1:17" ht="68.25" customHeight="1" thickBot="1" x14ac:dyDescent="0.3">
      <c r="A25" s="233" t="s">
        <v>33</v>
      </c>
      <c r="B25" s="235"/>
      <c r="C25" s="28"/>
      <c r="D25" s="288"/>
      <c r="E25" s="284"/>
      <c r="F25" s="284"/>
      <c r="G25" s="284"/>
      <c r="H25" s="284"/>
      <c r="I25" s="284"/>
      <c r="J25" s="284"/>
      <c r="K25" s="284"/>
      <c r="L25" s="285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7" t="s">
        <v>34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9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0" t="s">
        <v>35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2"/>
      <c r="M29" s="45"/>
      <c r="N29" s="40"/>
    </row>
    <row r="30" spans="1:17" ht="35.25" customHeight="1" thickBot="1" x14ac:dyDescent="0.3">
      <c r="A30" s="233" t="s">
        <v>36</v>
      </c>
      <c r="B30" s="235"/>
      <c r="C30" s="28"/>
      <c r="D30" s="288"/>
      <c r="E30" s="284"/>
      <c r="F30" s="284"/>
      <c r="G30" s="284"/>
      <c r="H30" s="284"/>
      <c r="I30" s="284"/>
      <c r="J30" s="284"/>
      <c r="K30" s="284"/>
      <c r="L30" s="28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7" t="s">
        <v>37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9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0" t="s">
        <v>38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2"/>
      <c r="M34" s="8"/>
      <c r="N34" s="40"/>
    </row>
    <row r="35" spans="1:14" ht="39.75" customHeight="1" thickBot="1" x14ac:dyDescent="0.3">
      <c r="A35" s="286" t="s">
        <v>39</v>
      </c>
      <c r="B35" s="287"/>
      <c r="C35" s="28"/>
      <c r="D35" s="288"/>
      <c r="E35" s="284"/>
      <c r="F35" s="284"/>
      <c r="G35" s="284"/>
      <c r="H35" s="284"/>
      <c r="I35" s="284"/>
      <c r="J35" s="284"/>
      <c r="K35" s="284"/>
      <c r="L35" s="285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7" t="s">
        <v>40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9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9" t="s">
        <v>23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8" t="s">
        <v>42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1" t="s">
        <v>43</v>
      </c>
      <c r="B57" s="272"/>
      <c r="C57" s="272"/>
      <c r="D57" s="272"/>
      <c r="E57" s="272"/>
      <c r="F57" s="275"/>
      <c r="G57" s="276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0" t="s">
        <v>49</v>
      </c>
      <c r="C58" s="260"/>
      <c r="D58" s="260"/>
      <c r="E58" s="260"/>
      <c r="F58" s="261"/>
      <c r="G58" s="26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8" t="s">
        <v>51</v>
      </c>
      <c r="C59" s="262"/>
      <c r="D59" s="262"/>
      <c r="E59" s="262"/>
      <c r="F59" s="249"/>
      <c r="G59" s="24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2" t="s">
        <v>52</v>
      </c>
      <c r="C60" s="262"/>
      <c r="D60" s="262"/>
      <c r="E60" s="262"/>
      <c r="F60" s="249"/>
      <c r="G60" s="24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2" t="s">
        <v>54</v>
      </c>
      <c r="C61" s="262"/>
      <c r="D61" s="262"/>
      <c r="E61" s="262"/>
      <c r="F61" s="249"/>
      <c r="G61" s="24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2" t="s">
        <v>55</v>
      </c>
      <c r="C62" s="262"/>
      <c r="D62" s="262"/>
      <c r="E62" s="262"/>
      <c r="F62" s="249"/>
      <c r="G62" s="24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2" t="s">
        <v>56</v>
      </c>
      <c r="C63" s="262"/>
      <c r="D63" s="262"/>
      <c r="E63" s="262"/>
      <c r="F63" s="249"/>
      <c r="G63" s="24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3" t="s">
        <v>58</v>
      </c>
      <c r="C64" s="263"/>
      <c r="D64" s="263"/>
      <c r="E64" s="263"/>
      <c r="F64" s="232"/>
      <c r="G64" s="232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64" t="s">
        <v>59</v>
      </c>
      <c r="B65" s="265"/>
      <c r="C65" s="265"/>
      <c r="D65" s="265"/>
      <c r="E65" s="265"/>
      <c r="F65" s="265"/>
      <c r="G65" s="265"/>
      <c r="H65" s="26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7" t="s">
        <v>60</v>
      </c>
      <c r="B66" s="268"/>
      <c r="C66" s="268"/>
      <c r="D66" s="268"/>
      <c r="E66" s="268"/>
      <c r="F66" s="268"/>
      <c r="G66" s="268"/>
      <c r="H66" s="268"/>
      <c r="I66" s="269"/>
      <c r="J66" s="269"/>
      <c r="K66" s="27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1" t="s">
        <v>61</v>
      </c>
      <c r="B68" s="272"/>
      <c r="C68" s="272"/>
      <c r="D68" s="272"/>
      <c r="E68" s="272"/>
      <c r="F68" s="272"/>
      <c r="G68" s="273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74" t="s">
        <v>62</v>
      </c>
      <c r="C69" s="274"/>
      <c r="D69" s="274"/>
      <c r="E69" s="274"/>
      <c r="F69" s="261"/>
      <c r="G69" s="26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8" t="s">
        <v>64</v>
      </c>
      <c r="C70" s="248"/>
      <c r="D70" s="248"/>
      <c r="E70" s="248"/>
      <c r="F70" s="249"/>
      <c r="G70" s="24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1" t="s">
        <v>65</v>
      </c>
      <c r="C71" s="231"/>
      <c r="D71" s="231"/>
      <c r="E71" s="231"/>
      <c r="F71" s="232"/>
      <c r="G71" s="232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3" t="s">
        <v>66</v>
      </c>
      <c r="C72" s="234"/>
      <c r="D72" s="234"/>
      <c r="E72" s="234"/>
      <c r="F72" s="234"/>
      <c r="G72" s="234"/>
      <c r="H72" s="23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6" t="s">
        <v>67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8"/>
      <c r="L73" s="82"/>
      <c r="M73" s="45"/>
      <c r="N73" s="77">
        <f>N72/3</f>
        <v>0</v>
      </c>
    </row>
    <row r="74" spans="1:14" ht="19.5" thickTop="1" thickBot="1" x14ac:dyDescent="0.3">
      <c r="A74" s="239"/>
      <c r="B74" s="240"/>
      <c r="C74" s="240"/>
      <c r="D74" s="240"/>
      <c r="E74" s="240"/>
      <c r="F74" s="240"/>
      <c r="G74" s="240"/>
      <c r="H74" s="240"/>
      <c r="I74" s="240"/>
      <c r="J74" s="241"/>
      <c r="K74" s="241"/>
      <c r="L74" s="82"/>
      <c r="M74" s="45"/>
      <c r="N74" s="159"/>
    </row>
    <row r="75" spans="1:14" ht="26.25" thickBot="1" x14ac:dyDescent="0.3">
      <c r="A75" s="242" t="s">
        <v>68</v>
      </c>
      <c r="B75" s="243"/>
      <c r="C75" s="243"/>
      <c r="D75" s="243"/>
      <c r="E75" s="243"/>
      <c r="F75" s="243"/>
      <c r="G75" s="244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45" t="s">
        <v>69</v>
      </c>
      <c r="C76" s="245"/>
      <c r="D76" s="245"/>
      <c r="E76" s="245"/>
      <c r="F76" s="246"/>
      <c r="G76" s="24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8" t="s">
        <v>70</v>
      </c>
      <c r="C77" s="248"/>
      <c r="D77" s="248"/>
      <c r="E77" s="248"/>
      <c r="F77" s="249"/>
      <c r="G77" s="25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1" t="s">
        <v>71</v>
      </c>
      <c r="C78" s="231"/>
      <c r="D78" s="231"/>
      <c r="E78" s="231"/>
      <c r="F78" s="232"/>
      <c r="G78" s="25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2" t="s">
        <v>72</v>
      </c>
      <c r="B79" s="253"/>
      <c r="C79" s="253"/>
      <c r="D79" s="253"/>
      <c r="E79" s="253"/>
      <c r="F79" s="253"/>
      <c r="G79" s="253"/>
      <c r="H79" s="25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55" t="s">
        <v>73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8"/>
      <c r="F81" s="258"/>
      <c r="G81" s="258"/>
      <c r="H81" s="258"/>
      <c r="I81" s="258"/>
      <c r="J81" s="258"/>
      <c r="K81" s="258"/>
      <c r="L81" s="258"/>
      <c r="M81" s="258"/>
      <c r="N81" s="25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8" t="s">
        <v>74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1" t="s">
        <v>75</v>
      </c>
      <c r="B85" s="212"/>
      <c r="C85" s="212"/>
      <c r="D85" s="212"/>
      <c r="E85" s="212"/>
      <c r="F85" s="213"/>
      <c r="G85" s="214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15" t="s">
        <v>76</v>
      </c>
      <c r="C86" s="216"/>
      <c r="D86" s="216"/>
      <c r="E86" s="216"/>
      <c r="F86" s="217"/>
      <c r="G86" s="218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9" t="s">
        <v>78</v>
      </c>
      <c r="B88" s="220"/>
      <c r="C88" s="220"/>
      <c r="D88" s="220"/>
      <c r="E88" s="220"/>
      <c r="F88" s="220"/>
      <c r="G88" s="220"/>
      <c r="H88" s="220"/>
      <c r="I88" s="220"/>
      <c r="J88" s="221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2" t="s">
        <v>79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4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25" t="s">
        <v>23</v>
      </c>
      <c r="B92" s="226"/>
      <c r="C92" s="226"/>
      <c r="D92" s="226"/>
      <c r="E92" s="226"/>
      <c r="F92" s="226"/>
      <c r="G92" s="226"/>
      <c r="H92" s="226"/>
      <c r="I92" s="226"/>
      <c r="J92" s="227"/>
      <c r="K92" s="111"/>
      <c r="L92" s="111"/>
      <c r="M92" s="112"/>
      <c r="N92" s="113">
        <f>N40</f>
        <v>0</v>
      </c>
    </row>
    <row r="93" spans="1:14" ht="18" x14ac:dyDescent="0.25">
      <c r="A93" s="202" t="s">
        <v>80</v>
      </c>
      <c r="B93" s="203"/>
      <c r="C93" s="203"/>
      <c r="D93" s="203"/>
      <c r="E93" s="203"/>
      <c r="F93" s="203"/>
      <c r="G93" s="203"/>
      <c r="H93" s="203"/>
      <c r="I93" s="203"/>
      <c r="J93" s="204"/>
      <c r="K93" s="111"/>
      <c r="L93" s="111"/>
      <c r="M93" s="112"/>
      <c r="N93" s="114">
        <f>N66</f>
        <v>0</v>
      </c>
    </row>
    <row r="94" spans="1:14" ht="18" x14ac:dyDescent="0.25">
      <c r="A94" s="202" t="s">
        <v>81</v>
      </c>
      <c r="B94" s="203"/>
      <c r="C94" s="203"/>
      <c r="D94" s="203"/>
      <c r="E94" s="203"/>
      <c r="F94" s="203"/>
      <c r="G94" s="203"/>
      <c r="H94" s="203"/>
      <c r="I94" s="203"/>
      <c r="J94" s="204"/>
      <c r="K94" s="111"/>
      <c r="L94" s="111"/>
      <c r="M94" s="112"/>
      <c r="N94" s="115">
        <f>N73</f>
        <v>0</v>
      </c>
    </row>
    <row r="95" spans="1:14" ht="18" x14ac:dyDescent="0.25">
      <c r="A95" s="202" t="s">
        <v>82</v>
      </c>
      <c r="B95" s="203"/>
      <c r="C95" s="203"/>
      <c r="D95" s="203"/>
      <c r="E95" s="203"/>
      <c r="F95" s="203"/>
      <c r="G95" s="203"/>
      <c r="H95" s="203"/>
      <c r="I95" s="203"/>
      <c r="J95" s="204"/>
      <c r="K95" s="111"/>
      <c r="L95" s="111"/>
      <c r="M95" s="112"/>
      <c r="N95" s="116">
        <f>N80</f>
        <v>0</v>
      </c>
    </row>
    <row r="96" spans="1:14" ht="18.75" thickBot="1" x14ac:dyDescent="0.3">
      <c r="A96" s="205" t="s">
        <v>83</v>
      </c>
      <c r="B96" s="206"/>
      <c r="C96" s="206"/>
      <c r="D96" s="206"/>
      <c r="E96" s="206"/>
      <c r="F96" s="206"/>
      <c r="G96" s="206"/>
      <c r="H96" s="206"/>
      <c r="I96" s="206"/>
      <c r="J96" s="207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8" t="s">
        <v>84</v>
      </c>
      <c r="B97" s="209"/>
      <c r="C97" s="209"/>
      <c r="D97" s="209"/>
      <c r="E97" s="209"/>
      <c r="F97" s="209"/>
      <c r="G97" s="209"/>
      <c r="H97" s="209"/>
      <c r="I97" s="209"/>
      <c r="J97" s="210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</vt:lpstr>
      <vt:lpstr>RESULTADOS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2014-07-02T22:00:46Z</cp:lastPrinted>
  <dcterms:created xsi:type="dcterms:W3CDTF">2014-02-18T13:10:52Z</dcterms:created>
  <dcterms:modified xsi:type="dcterms:W3CDTF">2014-07-18T15:34:11Z</dcterms:modified>
</cp:coreProperties>
</file>