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Listados definitivo de ganadores\CEA\"/>
    </mc:Choice>
  </mc:AlternateContent>
  <workbookProtection workbookAlgorithmName="SHA-512" workbookHashValue="k05n2Ph0VvtEQG6mSR4OyNtyJkH8BkAvsqghFydqeqzJV2Pch9AHFFJ6jd4/5ZCs6QN4KQUYKwQSEuZta4qllw==" workbookSaltValue="F169dPYB8p8JqaLTn8cjtQ==" workbookSpinCount="100000" lockStructure="1"/>
  <bookViews>
    <workbookView xWindow="0" yWindow="0" windowWidth="28800" windowHeight="12435" tabRatio="500" firstSheet="1" activeTab="3"/>
  </bookViews>
  <sheets>
    <sheet name="GENERAL" sheetId="1" state="hidden" r:id="rId1"/>
    <sheet name="1" sheetId="2" r:id="rId2"/>
    <sheet name="2" sheetId="18" r:id="rId3"/>
    <sheet name="RESULTADOS" sheetId="22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2" l="1"/>
  <c r="H8" i="22"/>
  <c r="G8" i="22"/>
  <c r="F8" i="22"/>
  <c r="J7" i="22"/>
  <c r="I7" i="22"/>
  <c r="H7" i="22"/>
  <c r="G7" i="22"/>
  <c r="F7" i="22"/>
  <c r="J8" i="22" l="1"/>
  <c r="N25" i="2" l="1"/>
  <c r="A7" i="22" l="1"/>
  <c r="A8" i="22" s="1"/>
  <c r="O25" i="2" l="1"/>
  <c r="X10" i="1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J10" i="21" s="1"/>
  <c r="N32" i="21"/>
  <c r="N27" i="21"/>
  <c r="H10" i="21" s="1"/>
  <c r="N22" i="21"/>
  <c r="G10" i="21"/>
  <c r="F10" i="21"/>
  <c r="E10" i="21"/>
  <c r="C10" i="21"/>
  <c r="E5" i="21"/>
  <c r="E4" i="21"/>
  <c r="P2" i="21"/>
  <c r="N96" i="20"/>
  <c r="N88" i="20"/>
  <c r="I79" i="20"/>
  <c r="N78" i="20"/>
  <c r="N80" i="20" s="1"/>
  <c r="N95" i="20" s="1"/>
  <c r="N77" i="20"/>
  <c r="N76" i="20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N32" i="20"/>
  <c r="I10" i="20" s="1"/>
  <c r="N27" i="20"/>
  <c r="H10" i="20" s="1"/>
  <c r="N22" i="20"/>
  <c r="N40" i="20" s="1"/>
  <c r="N92" i="20" s="1"/>
  <c r="J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N22" i="19"/>
  <c r="N40" i="19" s="1"/>
  <c r="N92" i="19" s="1"/>
  <c r="J10" i="19"/>
  <c r="I10" i="19"/>
  <c r="H10" i="19"/>
  <c r="G10" i="19"/>
  <c r="F10" i="19"/>
  <c r="E10" i="19"/>
  <c r="C10" i="19"/>
  <c r="E5" i="19"/>
  <c r="E4" i="19"/>
  <c r="P2" i="19"/>
  <c r="N94" i="18"/>
  <c r="N86" i="18"/>
  <c r="I77" i="18"/>
  <c r="N76" i="18"/>
  <c r="N75" i="18"/>
  <c r="N74" i="18"/>
  <c r="K70" i="18"/>
  <c r="J70" i="18"/>
  <c r="I70" i="18"/>
  <c r="N69" i="18"/>
  <c r="N68" i="18"/>
  <c r="N67" i="18"/>
  <c r="K63" i="18"/>
  <c r="J63" i="18"/>
  <c r="I63" i="18"/>
  <c r="N62" i="18"/>
  <c r="N61" i="18"/>
  <c r="N60" i="18"/>
  <c r="N59" i="18"/>
  <c r="N58" i="18"/>
  <c r="N57" i="18"/>
  <c r="N56" i="18"/>
  <c r="N37" i="18"/>
  <c r="J10" i="18" s="1"/>
  <c r="N32" i="18"/>
  <c r="I10" i="18" s="1"/>
  <c r="N27" i="18"/>
  <c r="N22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E16" i="21"/>
  <c r="E18" i="2"/>
  <c r="E16" i="18"/>
  <c r="D14" i="20"/>
  <c r="D14" i="19"/>
  <c r="N70" i="18" l="1"/>
  <c r="N71" i="18" s="1"/>
  <c r="N92" i="18" s="1"/>
  <c r="N78" i="18"/>
  <c r="N93" i="18" s="1"/>
  <c r="N10" i="20"/>
  <c r="N65" i="20"/>
  <c r="N66" i="20" s="1"/>
  <c r="N93" i="20" s="1"/>
  <c r="N63" i="18"/>
  <c r="N64" i="18" s="1"/>
  <c r="N91" i="18" s="1"/>
  <c r="N10" i="19"/>
  <c r="N72" i="21"/>
  <c r="N73" i="21" s="1"/>
  <c r="N94" i="21" s="1"/>
  <c r="N97" i="20"/>
  <c r="N65" i="19"/>
  <c r="N66" i="19" s="1"/>
  <c r="N93" i="19" s="1"/>
  <c r="N97" i="19" s="1"/>
  <c r="N40" i="21"/>
  <c r="N92" i="21" s="1"/>
  <c r="N40" i="18"/>
  <c r="N90" i="18" s="1"/>
  <c r="N40" i="2"/>
  <c r="I10" i="21"/>
  <c r="N10" i="21" s="1"/>
  <c r="H10" i="18"/>
  <c r="N10" i="18" s="1"/>
  <c r="Z2" i="1"/>
  <c r="D14" i="2"/>
  <c r="D20" i="2"/>
  <c r="D14" i="21"/>
  <c r="A10" i="19"/>
  <c r="E18" i="21"/>
  <c r="E16" i="20"/>
  <c r="A10" i="18"/>
  <c r="E18" i="20"/>
  <c r="D20" i="19"/>
  <c r="E16" i="19"/>
  <c r="D20" i="21"/>
  <c r="A10" i="21"/>
  <c r="D20" i="18"/>
  <c r="A10" i="20"/>
  <c r="D14" i="18"/>
  <c r="A10" i="2"/>
  <c r="D20" i="20"/>
  <c r="E18" i="19"/>
  <c r="E18" i="18"/>
  <c r="E16" i="2"/>
  <c r="N95" i="18" l="1"/>
  <c r="N97" i="21"/>
  <c r="E3" i="19"/>
  <c r="E3" i="18"/>
  <c r="E3" i="21"/>
  <c r="E3" i="20"/>
  <c r="E3" i="2"/>
  <c r="Z1" i="1"/>
  <c r="N92" i="2" l="1"/>
  <c r="N84" i="2"/>
  <c r="I75" i="2"/>
  <c r="N74" i="2"/>
  <c r="N73" i="2"/>
  <c r="N72" i="2"/>
  <c r="K68" i="2"/>
  <c r="J68" i="2"/>
  <c r="I68" i="2"/>
  <c r="N67" i="2"/>
  <c r="N66" i="2"/>
  <c r="N65" i="2"/>
  <c r="K61" i="2"/>
  <c r="J61" i="2"/>
  <c r="I61" i="2"/>
  <c r="N60" i="2"/>
  <c r="N59" i="2"/>
  <c r="N58" i="2"/>
  <c r="N57" i="2"/>
  <c r="N56" i="2"/>
  <c r="N55" i="2"/>
  <c r="N54" i="2"/>
  <c r="W6" i="1"/>
  <c r="U6" i="1"/>
  <c r="H10" i="2"/>
  <c r="G10" i="2"/>
  <c r="T6" i="1" s="1"/>
  <c r="F10" i="2"/>
  <c r="S6" i="1" s="1"/>
  <c r="E10" i="2"/>
  <c r="R6" i="1" s="1"/>
  <c r="C10" i="2"/>
  <c r="N76" i="2" l="1"/>
  <c r="N91" i="2" s="1"/>
  <c r="N61" i="2"/>
  <c r="N62" i="2" s="1"/>
  <c r="N89" i="2" s="1"/>
  <c r="N68" i="2"/>
  <c r="N69" i="2" s="1"/>
  <c r="N90" i="2" s="1"/>
  <c r="Q6" i="1"/>
  <c r="I10" i="2"/>
  <c r="V6" i="1"/>
  <c r="J10" i="2"/>
  <c r="N10" i="2" l="1"/>
  <c r="N88" i="2"/>
  <c r="N93" i="2" s="1"/>
  <c r="X6" i="1"/>
</calcChain>
</file>

<file path=xl/sharedStrings.xml><?xml version="1.0" encoding="utf-8"?>
<sst xmlns="http://schemas.openxmlformats.org/spreadsheetml/2006/main" count="587" uniqueCount="155">
  <si>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</si>
  <si>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</si>
  <si>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</si>
  <si>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</si>
  <si>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</si>
  <si>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</si>
  <si>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</si>
  <si>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</si>
  <si>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</si>
  <si>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</si>
  <si>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</si>
  <si>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</si>
  <si>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</si>
  <si>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</si>
  <si>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</si>
  <si>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</si>
  <si>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</si>
  <si>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</si>
  <si>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</si>
  <si>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</si>
  <si>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</si>
  <si>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</si>
  <si>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</si>
  <si>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</si>
  <si>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</si>
  <si>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</si>
  <si>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</si>
  <si>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</si>
  <si>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</si>
  <si>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</si>
  <si>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</si>
  <si>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</si>
  <si>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</si>
  <si>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</si>
  <si>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</si>
  <si>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</si>
  <si>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</si>
  <si>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</si>
  <si>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</si>
  <si>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</si>
  <si>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</si>
  <si>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</si>
  <si>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</si>
  <si>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</si>
  <si>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</si>
  <si>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</si>
  <si>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</si>
  <si>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</si>
  <si>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</si>
  <si>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</si>
  <si>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</si>
  <si>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</si>
  <si>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</si>
  <si>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</si>
  <si>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</si>
  <si>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</si>
  <si>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</si>
  <si>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</si>
  <si>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</si>
  <si>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</si>
  <si>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</si>
  <si>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</si>
  <si>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</si>
  <si>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</si>
  <si>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</si>
  <si>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</si>
  <si>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</si>
  <si>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</si>
  <si>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</si>
  <si>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</si>
  <si>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</si>
  <si>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</si>
  <si>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</si>
  <si>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</si>
  <si>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</si>
  <si>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</si>
  <si>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</si>
  <si>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</si>
  <si>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</si>
  <si>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</si>
  <si>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</si>
  <si>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</si>
  <si>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</si>
  <si>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</si>
  <si>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</si>
  <si>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</si>
  <si>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</si>
  <si>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</si>
  <si>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</si>
  <si>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</si>
  <si>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</si>
  <si>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</si>
  <si>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</si>
  <si>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</si>
  <si>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</si>
  <si>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</si>
  <si>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</si>
  <si>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CIENCIAS ECONÓMICAS Y ADMINISTRATIVAS</t>
  </si>
  <si>
    <t>CEA-P-04-5</t>
  </si>
  <si>
    <t>MEJIA ZAMBRANO</t>
  </si>
  <si>
    <t>FABIO</t>
  </si>
  <si>
    <t>3128764163/7226337</t>
  </si>
  <si>
    <t>fabio-mejia@hotmail.com</t>
  </si>
  <si>
    <t>CARRERA 41 NO. 9-39EDIFICIO DAVID</t>
  </si>
  <si>
    <t>PASTO</t>
  </si>
  <si>
    <t>PROFESIONAL EN COMERCIO INTERNACIONAL Y MERCADEO/UNIVERSIDAD DE NARIÑO/2002</t>
  </si>
  <si>
    <t>ESPECIAISTA EN GERENCIA DE MERCADEO/UNIVERSIDAD JORGE TADEO LOZANO/2004</t>
  </si>
  <si>
    <t>MESTRIA EN MERCADEO AGROINDUSTRIAL/UNIVERSIDAD JORGE TADEO LOZANO/2010</t>
  </si>
  <si>
    <t>NO REGISTRA</t>
  </si>
  <si>
    <t>VARGAS SAENZ</t>
  </si>
  <si>
    <t>CESAR FABIAN</t>
  </si>
  <si>
    <t>cfvargas@ut.edu.co</t>
  </si>
  <si>
    <t>CALLE 12 NO 2-50 APTO 203 B/ CENTRO</t>
  </si>
  <si>
    <t>IBAGUE</t>
  </si>
  <si>
    <t>ADMINISTRADOR DE EMPRESAS / UNIVERSIDAD DEL TOLIMA/2000</t>
  </si>
  <si>
    <t>ESPECIALISTA EN GERENCIA DE PROYECTOS / UNIVERSIDAD DEL TOLIMA/2008</t>
  </si>
  <si>
    <t>MAGISTER EN NDIRECCION DE MARKETING/UNIVERSIDAD VIÑA DEL MAR/2011</t>
  </si>
  <si>
    <t>PS</t>
  </si>
  <si>
    <t xml:space="preserve">LUNA CORTES </t>
  </si>
  <si>
    <t>GONZALO</t>
  </si>
  <si>
    <t>lunacortes1984@hotmail.com</t>
  </si>
  <si>
    <t xml:space="preserve">CALLE SERPIS 27 CODIGO POSTAL 46022 VALENCIA </t>
  </si>
  <si>
    <t>ESPAÑA</t>
  </si>
  <si>
    <t>LICENCIADO EN INVESTIGACION Y TECNICAS DE MERCADEO/UNIVERSIDAD DE VALLADOLID ( ESPAÑA)/2007</t>
  </si>
  <si>
    <t xml:space="preserve">MASTER EN MARKETING E INVESTIGACION DE MERCADOS/UNIVERSIDAD DE VALLADOLID ( ESPAÑA)/2010 </t>
  </si>
  <si>
    <t>ELECTRONICO</t>
  </si>
  <si>
    <t>BARON  LOPEZ</t>
  </si>
  <si>
    <t>ENA YURITZE</t>
  </si>
  <si>
    <t>enabaronlopez@gmail.com</t>
  </si>
  <si>
    <t>CALLE 53 NO 28 - 44 APTO 201 BARRIO GALERIAS</t>
  </si>
  <si>
    <t>BOGOTA D.C</t>
  </si>
  <si>
    <t>TECNOLOGA EN DISEÑO GRAFICO/CORUNIVERSITEC/2002/ TITULO DE MERCADOLOGA CON ENFSIS EN MERCADEO ESTRATEGICO/UNIVERSIDAD CENTRAL/2010</t>
  </si>
  <si>
    <t>MAESTRIA EN ECONOMIA DERECHO Y GESTION CON ENFASIS EN INVESTIGACION DE MARKETING/UNIVERSITATE TOULOUSE CAPITOL (FRANCIA)/2011</t>
  </si>
  <si>
    <t xml:space="preserve">NO CUMPLE CON EL PERFIL EN CUANTO A LA EXPERIENCIA DOCENTE O INVESTIGATIVA DE DOS AÑOS.
LA EXPERIENCIA DOCENTE UNVERSITARIA RELACIONADA NO ESTA CERTIFICADA.
LA EXPERIENCIA  INVESTIGATIVA NO ESTA CERTIFICADA.
</t>
  </si>
  <si>
    <t>NO CUMPLE CON LOS REQUISITOS DEL PERFIL, EN CUANTO A EXPERIENCIA MINIMA INVESTIGATIVA O DOCENTE DE LOS DOS AÑOS. ACREDITA UNICAMENTE 500 HORAS DE CATEDRA QUE ES IGUAL 1.0416 AÑOS DE TIEMPO COMPLETO. NO ACREDITA EXPERIENCIA INVESTIGATIVA</t>
  </si>
  <si>
    <t>UNIVERSIDAD DE NARIÑO / CATEDRATICO / 4884 HORAS / 10.74 AÑOS TIEMPO COMPLETO</t>
  </si>
  <si>
    <t>ARTICULO- REVISTA TENDENCIAS CATEGORIA C / ISSN 0124-8693 / 2012 / UN AUTOR = 2 PUNTOS</t>
  </si>
  <si>
    <t>UNIVERSIDAD DEL TOLIMA /SUPERNUMERARIO / 1 ABRIL 2000 AL 15 DIC 2007 / 1972 DIAS / 5.47 AÑOS TIEMPO COMPLETO / 5.47 PUNTOS</t>
  </si>
  <si>
    <t>UNIVERSIDAD DEL TOLIMA / 8 FEB 2010 AL 20 DIC DE 2013 / 1378.6 HORAS / 2.87 AÑOS / 2.87 PUNTOS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</si>
  <si>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</si>
  <si>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</si>
  <si>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</si>
  <si>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</si>
  <si>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</si>
  <si>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</si>
  <si>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MEJIA ZAMBRANO FABIO</t>
  </si>
  <si>
    <t>VARGAS SAENZ CESAR FABIAN</t>
  </si>
  <si>
    <t>PROFESIONAL CON MAESTRÍA O DOCTORADO EN MERCADEO, CON EXPERIENCIA MÍNIMA DE DOS AÑOS EN INVESTIGACIÓN O EN DOCENCIA UNIVERSITARIA EN EL ÁREA DE MERCADEO.</t>
  </si>
  <si>
    <t>PROPIETARIO DISTRIBUCIONES OTC / DE1 JUNIO 2006 AL 31 MARZO 2009 / 990 DIAS / 2.75 AÑOS = 2.75 PUNTOS
ASOCIACIÓN DE LÁCTEOS LAS MESAS / DE 1 DE ABRIL 2009 AL 13 DE JULIIO 2010 / 463 DIAS / 1.28 AÑOS = 1.28 PUNTOS
MUNICIPIO DE TUMACO- ALCALDIA / DE 14 JULIO 2010 AL 30 DE DIC 2010 / 166 DIAS / 0.46 AÑOS = 0.46 PUNTOS
 UNIVERSIDAD DE NARIÑO - ENCARGATURAS VICERECTORIA ACADEMIA / SEP DE 2011 Y AGOSTO 2013 / 54.5 DIAS / 0.15 AÑOS / 0.15 PUNTOS - PERÍODO DE TIEMPO COMPLETO EL LA UNIVERSIDAD DE NARIÑO DESDE AL AÑO 2011 A LA FECHA. MÁS DE UN PUNTOS CON ESTO EXCEDE EL TOTAL DE PUNTOS 
MINISTERIO EDUACIÓN NACIONAL - PAR CONACES /  AÑOS 2012 Y 2013 / 12 DIAS / 0.03 AÑOS / 0.03 PUNTOS.</t>
  </si>
  <si>
    <t>PRUEBA DE CONOCIMIENTOS</t>
  </si>
  <si>
    <t xml:space="preserve">TOTAL </t>
  </si>
  <si>
    <t>PRESENTACIÓN ORAL/ EVALUACION JURADOS AREA (HASTA 15 PUNTOS)</t>
  </si>
  <si>
    <t>GANADOR</t>
  </si>
  <si>
    <t>ELEGIBLE</t>
  </si>
  <si>
    <t>RESULTADOS DEFINITIVOS DE LAS PRUEBAS DE CONOCIMIENTOS, DEL CÓDIGO DE CONCURSO CEA-P-04-5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</si>
</sst>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1" fillId="0" borderId="91" xfId="0" applyNumberFormat="1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45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0" fontId="31" fillId="0" borderId="46" xfId="0" applyFont="1" applyBorder="1" applyAlignment="1">
      <alignment horizontal="justify" vertical="center" wrapText="1"/>
    </xf>
    <xf numFmtId="0" fontId="31" fillId="0" borderId="52" xfId="0" applyFont="1" applyBorder="1" applyAlignment="1">
      <alignment horizontal="justify" vertical="center" wrapText="1"/>
    </xf>
    <xf numFmtId="0" fontId="32" fillId="0" borderId="0" xfId="0" applyFont="1" applyFill="1" applyBorder="1"/>
    <xf numFmtId="0" fontId="9" fillId="5" borderId="1" xfId="4" applyFont="1" applyFill="1" applyBorder="1" applyAlignment="1" applyProtection="1">
      <alignment horizontal="center" vertical="center" wrapText="1"/>
    </xf>
    <xf numFmtId="4" fontId="13" fillId="0" borderId="46" xfId="1" applyNumberFormat="1" applyFont="1" applyFill="1" applyBorder="1" applyAlignment="1" applyProtection="1">
      <alignment horizontal="center" vertical="center"/>
    </xf>
    <xf numFmtId="2" fontId="13" fillId="0" borderId="47" xfId="4" applyNumberFormat="1" applyFont="1" applyBorder="1" applyAlignment="1">
      <alignment horizontal="center" vertical="center" wrapText="1"/>
    </xf>
    <xf numFmtId="4" fontId="13" fillId="0" borderId="52" xfId="1" applyNumberFormat="1" applyFont="1" applyFill="1" applyBorder="1" applyAlignment="1" applyProtection="1">
      <alignment horizontal="center" vertical="center"/>
    </xf>
    <xf numFmtId="2" fontId="13" fillId="0" borderId="53" xfId="4" applyNumberFormat="1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27" fillId="0" borderId="0" xfId="0" applyFont="1" applyBorder="1" applyAlignment="1">
      <alignment horizontal="center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2" fontId="33" fillId="5" borderId="1" xfId="4" applyNumberFormat="1" applyFont="1" applyFill="1" applyBorder="1" applyAlignment="1">
      <alignment horizontal="center" vertical="center" wrapText="1"/>
    </xf>
    <xf numFmtId="0" fontId="33" fillId="5" borderId="1" xfId="4" applyFont="1" applyFill="1" applyBorder="1" applyAlignment="1" applyProtection="1">
      <alignment horizontal="center" vertical="center"/>
    </xf>
    <xf numFmtId="0" fontId="13" fillId="5" borderId="1" xfId="4" applyFont="1" applyFill="1" applyBorder="1" applyAlignment="1" applyProtection="1">
      <alignment horizontal="center" vertical="center"/>
    </xf>
    <xf numFmtId="0" fontId="8" fillId="5" borderId="1" xfId="4" applyFont="1" applyFill="1" applyBorder="1" applyAlignment="1" applyProtection="1">
      <alignment horizontal="center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400050</xdr:colOff>
      <xdr:row>1</xdr:row>
      <xdr:rowOff>497218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732183" cy="735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276225</xdr:colOff>
      <xdr:row>1</xdr:row>
      <xdr:rowOff>372858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608358" cy="610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2</xdr:col>
      <xdr:colOff>820994</xdr:colOff>
      <xdr:row>1</xdr:row>
      <xdr:rowOff>257175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2344994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nacortes1984@hotmail.com" TargetMode="External"/><Relationship Id="rId2" Type="http://schemas.openxmlformats.org/officeDocument/2006/relationships/hyperlink" Target="mailto:cfvargas@ut.edu.co" TargetMode="External"/><Relationship Id="rId1" Type="http://schemas.openxmlformats.org/officeDocument/2006/relationships/hyperlink" Target="mailto:fabio-meji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nabaronlopez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L9" activeCellId="3" sqref="J8 L8 J9 L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" width="31.42578125" style="3" customWidth="1"/>
    <col min="26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6" t="s">
        <v>97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Z1" s="121">
        <f>COUNTA(C:C)-1</f>
        <v>4</v>
      </c>
    </row>
    <row r="2" spans="1:26" ht="17.25" thickBot="1" x14ac:dyDescent="0.35">
      <c r="A2" s="196" t="s">
        <v>98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00" t="s">
        <v>93</v>
      </c>
      <c r="B3" s="189" t="s">
        <v>91</v>
      </c>
      <c r="C3" s="189" t="s">
        <v>92</v>
      </c>
      <c r="D3" s="189" t="s">
        <v>89</v>
      </c>
      <c r="E3" s="189" t="s">
        <v>90</v>
      </c>
      <c r="F3" s="189" t="s">
        <v>0</v>
      </c>
      <c r="G3" s="189" t="s">
        <v>1</v>
      </c>
      <c r="H3" s="189" t="s">
        <v>2</v>
      </c>
      <c r="I3" s="203" t="s">
        <v>3</v>
      </c>
      <c r="J3" s="186" t="s">
        <v>4</v>
      </c>
      <c r="K3" s="187"/>
      <c r="L3" s="187"/>
      <c r="M3" s="188"/>
      <c r="N3" s="189" t="s">
        <v>5</v>
      </c>
      <c r="O3" s="189" t="s">
        <v>88</v>
      </c>
      <c r="P3" s="189" t="s">
        <v>6</v>
      </c>
      <c r="Q3" s="198" t="s">
        <v>16</v>
      </c>
      <c r="R3" s="198" t="s">
        <v>17</v>
      </c>
      <c r="S3" s="198" t="s">
        <v>18</v>
      </c>
      <c r="T3" s="198" t="s">
        <v>19</v>
      </c>
      <c r="U3" s="198" t="s">
        <v>20</v>
      </c>
      <c r="V3" s="198" t="s">
        <v>21</v>
      </c>
      <c r="W3" s="198" t="s">
        <v>22</v>
      </c>
      <c r="X3" s="193" t="s">
        <v>96</v>
      </c>
      <c r="Y3" s="192"/>
    </row>
    <row r="4" spans="1:26" s="1" customFormat="1" ht="15.75" customHeight="1" thickBot="1" x14ac:dyDescent="0.25">
      <c r="A4" s="201"/>
      <c r="B4" s="190"/>
      <c r="C4" s="190"/>
      <c r="D4" s="190"/>
      <c r="E4" s="190"/>
      <c r="F4" s="190"/>
      <c r="G4" s="190"/>
      <c r="H4" s="190"/>
      <c r="I4" s="205"/>
      <c r="J4" s="203" t="s">
        <v>7</v>
      </c>
      <c r="K4" s="123"/>
      <c r="L4" s="123" t="s">
        <v>8</v>
      </c>
      <c r="M4" s="124"/>
      <c r="N4" s="190"/>
      <c r="O4" s="190"/>
      <c r="P4" s="190"/>
      <c r="Q4" s="199"/>
      <c r="R4" s="199"/>
      <c r="S4" s="199"/>
      <c r="T4" s="199"/>
      <c r="U4" s="199"/>
      <c r="V4" s="199"/>
      <c r="W4" s="199"/>
      <c r="X4" s="194"/>
      <c r="Y4" s="192"/>
    </row>
    <row r="5" spans="1:26" s="1" customFormat="1" ht="13.5" customHeight="1" thickBot="1" x14ac:dyDescent="0.25">
      <c r="A5" s="202"/>
      <c r="B5" s="191"/>
      <c r="C5" s="191"/>
      <c r="D5" s="191"/>
      <c r="E5" s="191"/>
      <c r="F5" s="191"/>
      <c r="G5" s="191"/>
      <c r="H5" s="191"/>
      <c r="I5" s="204"/>
      <c r="J5" s="204"/>
      <c r="K5" s="124" t="s">
        <v>85</v>
      </c>
      <c r="L5" s="126" t="s">
        <v>86</v>
      </c>
      <c r="M5" s="126" t="s">
        <v>87</v>
      </c>
      <c r="N5" s="191"/>
      <c r="O5" s="191"/>
      <c r="P5" s="191"/>
      <c r="Q5" s="199"/>
      <c r="R5" s="199"/>
      <c r="S5" s="199"/>
      <c r="T5" s="199"/>
      <c r="U5" s="199"/>
      <c r="V5" s="199"/>
      <c r="W5" s="199"/>
      <c r="X5" s="195"/>
      <c r="Y5" s="192"/>
    </row>
    <row r="6" spans="1:26" s="1" customFormat="1" ht="51" x14ac:dyDescent="0.2">
      <c r="A6" s="130">
        <v>1</v>
      </c>
      <c r="B6" s="131" t="s">
        <v>94</v>
      </c>
      <c r="C6" s="125">
        <v>12992493</v>
      </c>
      <c r="D6" s="125" t="s">
        <v>99</v>
      </c>
      <c r="E6" s="125" t="s">
        <v>100</v>
      </c>
      <c r="F6" s="125" t="s">
        <v>101</v>
      </c>
      <c r="G6" s="127" t="s">
        <v>102</v>
      </c>
      <c r="H6" s="125" t="s">
        <v>103</v>
      </c>
      <c r="I6" s="125" t="s">
        <v>104</v>
      </c>
      <c r="J6" s="125" t="s">
        <v>105</v>
      </c>
      <c r="K6" s="125" t="s">
        <v>106</v>
      </c>
      <c r="L6" s="125" t="s">
        <v>107</v>
      </c>
      <c r="M6" s="125" t="s">
        <v>108</v>
      </c>
      <c r="N6" s="125">
        <v>97</v>
      </c>
      <c r="O6" s="125" t="s">
        <v>95</v>
      </c>
      <c r="P6" s="128"/>
      <c r="Q6" s="132">
        <f>'1'!C10</f>
        <v>4</v>
      </c>
      <c r="R6" s="153">
        <f>'1'!E10</f>
        <v>2</v>
      </c>
      <c r="S6" s="153">
        <f>'1'!F10</f>
        <v>3</v>
      </c>
      <c r="T6" s="153">
        <f>'1'!G10</f>
        <v>0</v>
      </c>
      <c r="U6" s="153">
        <f>'1'!N27</f>
        <v>5.0000000000000009</v>
      </c>
      <c r="V6" s="153">
        <f>'1'!N32</f>
        <v>5</v>
      </c>
      <c r="W6" s="153">
        <f>'1'!N37</f>
        <v>2</v>
      </c>
      <c r="X6" s="163">
        <f>'1'!N40</f>
        <v>21</v>
      </c>
      <c r="Y6" s="165"/>
    </row>
    <row r="7" spans="1:26" s="2" customFormat="1" ht="38.25" x14ac:dyDescent="0.2">
      <c r="A7" s="133">
        <v>2</v>
      </c>
      <c r="B7" s="134" t="s">
        <v>94</v>
      </c>
      <c r="C7" s="122">
        <v>93128485</v>
      </c>
      <c r="D7" s="122" t="s">
        <v>109</v>
      </c>
      <c r="E7" s="122" t="s">
        <v>110</v>
      </c>
      <c r="F7" s="122">
        <v>3003171662</v>
      </c>
      <c r="G7" s="154" t="s">
        <v>111</v>
      </c>
      <c r="H7" s="122" t="s">
        <v>112</v>
      </c>
      <c r="I7" s="122" t="s">
        <v>113</v>
      </c>
      <c r="J7" s="122" t="s">
        <v>114</v>
      </c>
      <c r="K7" s="122" t="s">
        <v>115</v>
      </c>
      <c r="L7" s="122" t="s">
        <v>116</v>
      </c>
      <c r="M7" s="122" t="s">
        <v>108</v>
      </c>
      <c r="N7" s="122">
        <v>18</v>
      </c>
      <c r="O7" s="122" t="s">
        <v>95</v>
      </c>
      <c r="P7" s="129"/>
      <c r="Q7" s="133"/>
      <c r="R7" s="134"/>
      <c r="S7" s="134"/>
      <c r="T7" s="134"/>
      <c r="U7" s="134"/>
      <c r="V7" s="134"/>
      <c r="W7" s="134"/>
      <c r="X7" s="164"/>
      <c r="Y7" s="166"/>
    </row>
    <row r="8" spans="1:26" s="2" customFormat="1" ht="114.75" x14ac:dyDescent="0.2">
      <c r="A8" s="133">
        <v>3</v>
      </c>
      <c r="B8" s="134" t="s">
        <v>117</v>
      </c>
      <c r="C8" s="122">
        <v>256579</v>
      </c>
      <c r="D8" s="122" t="s">
        <v>118</v>
      </c>
      <c r="E8" s="122" t="s">
        <v>119</v>
      </c>
      <c r="F8" s="122">
        <v>34692235739</v>
      </c>
      <c r="G8" s="154" t="s">
        <v>120</v>
      </c>
      <c r="H8" s="122" t="s">
        <v>121</v>
      </c>
      <c r="I8" s="122" t="s">
        <v>122</v>
      </c>
      <c r="J8" s="122" t="s">
        <v>123</v>
      </c>
      <c r="K8" s="122" t="s">
        <v>108</v>
      </c>
      <c r="L8" s="122" t="s">
        <v>124</v>
      </c>
      <c r="M8" s="122" t="s">
        <v>108</v>
      </c>
      <c r="N8" s="122">
        <v>28</v>
      </c>
      <c r="O8" s="122" t="s">
        <v>125</v>
      </c>
      <c r="P8" s="129"/>
      <c r="Q8" s="133"/>
      <c r="R8" s="134"/>
      <c r="S8" s="134"/>
      <c r="T8" s="134"/>
      <c r="U8" s="134"/>
      <c r="V8" s="134"/>
      <c r="W8" s="134"/>
      <c r="X8" s="164"/>
      <c r="Y8" s="167" t="s">
        <v>133</v>
      </c>
    </row>
    <row r="9" spans="1:26" s="2" customFormat="1" ht="138.75" customHeight="1" x14ac:dyDescent="0.2">
      <c r="A9" s="133">
        <v>4</v>
      </c>
      <c r="B9" s="134" t="s">
        <v>94</v>
      </c>
      <c r="C9" s="122">
        <v>52486760</v>
      </c>
      <c r="D9" s="122" t="s">
        <v>126</v>
      </c>
      <c r="E9" s="122" t="s">
        <v>127</v>
      </c>
      <c r="F9" s="122">
        <v>3213214332</v>
      </c>
      <c r="G9" s="154" t="s">
        <v>128</v>
      </c>
      <c r="H9" s="122" t="s">
        <v>129</v>
      </c>
      <c r="I9" s="122" t="s">
        <v>130</v>
      </c>
      <c r="J9" s="122" t="s">
        <v>131</v>
      </c>
      <c r="K9" s="122" t="s">
        <v>108</v>
      </c>
      <c r="L9" s="122" t="s">
        <v>132</v>
      </c>
      <c r="M9" s="122" t="s">
        <v>108</v>
      </c>
      <c r="N9" s="122">
        <v>21</v>
      </c>
      <c r="O9" s="122" t="s">
        <v>95</v>
      </c>
      <c r="P9" s="129"/>
      <c r="Q9" s="133"/>
      <c r="R9" s="134"/>
      <c r="S9" s="134"/>
      <c r="T9" s="134"/>
      <c r="U9" s="134"/>
      <c r="V9" s="134"/>
      <c r="W9" s="134"/>
      <c r="X9" s="164"/>
      <c r="Y9" s="167" t="s">
        <v>134</v>
      </c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64">
        <f>500/480</f>
        <v>1.0416666666666667</v>
      </c>
      <c r="Y10" s="166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/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/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5">
    <mergeCell ref="Y3:Y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  <hyperlink ref="G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4"/>
  <sheetViews>
    <sheetView workbookViewId="0">
      <selection activeCell="O89" sqref="O8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1" width="13.5703125" style="6" customWidth="1"/>
    <col min="12" max="12" width="8.425781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0"/>
      <c r="B1" s="211"/>
      <c r="C1" s="214" t="s">
        <v>9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1:16" ht="48" customHeight="1" thickBot="1" x14ac:dyDescent="0.3">
      <c r="A2" s="212"/>
      <c r="B2" s="213"/>
      <c r="C2" s="214" t="s">
        <v>10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P2" s="162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217" t="s">
        <v>11</v>
      </c>
      <c r="B3" s="218"/>
      <c r="C3" s="218"/>
      <c r="D3" s="218"/>
      <c r="E3" s="7" t="str">
        <f>GENERAL!Z$2</f>
        <v>PLANTA</v>
      </c>
      <c r="F3" s="219"/>
      <c r="G3" s="219"/>
      <c r="H3" s="219"/>
      <c r="I3" s="219"/>
      <c r="J3" s="219"/>
      <c r="K3" s="219"/>
      <c r="L3" s="219"/>
      <c r="M3" s="219"/>
      <c r="N3" s="220"/>
    </row>
    <row r="4" spans="1:16" ht="15.75" x14ac:dyDescent="0.25">
      <c r="A4" s="206" t="s">
        <v>12</v>
      </c>
      <c r="B4" s="207"/>
      <c r="C4" s="207"/>
      <c r="D4" s="207"/>
      <c r="E4" s="8" t="str">
        <f>GENERAL!A$2</f>
        <v>CEA-P-04-5</v>
      </c>
      <c r="F4" s="208"/>
      <c r="G4" s="208"/>
      <c r="H4" s="208"/>
      <c r="I4" s="208"/>
      <c r="J4" s="208"/>
      <c r="K4" s="208"/>
      <c r="L4" s="208"/>
      <c r="M4" s="208"/>
      <c r="N4" s="209"/>
    </row>
    <row r="5" spans="1:16" ht="15.75" x14ac:dyDescent="0.25">
      <c r="A5" s="206" t="s">
        <v>13</v>
      </c>
      <c r="B5" s="207"/>
      <c r="C5" s="207"/>
      <c r="D5" s="207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6" x14ac:dyDescent="0.25">
      <c r="A8" s="227" t="s">
        <v>15</v>
      </c>
      <c r="B8" s="228"/>
      <c r="C8" s="231" t="s">
        <v>16</v>
      </c>
      <c r="D8" s="15"/>
      <c r="E8" s="233" t="s">
        <v>17</v>
      </c>
      <c r="F8" s="233" t="s">
        <v>18</v>
      </c>
      <c r="G8" s="233" t="s">
        <v>19</v>
      </c>
      <c r="H8" s="233" t="s">
        <v>20</v>
      </c>
      <c r="I8" s="233" t="s">
        <v>21</v>
      </c>
      <c r="J8" s="235" t="s">
        <v>22</v>
      </c>
      <c r="K8" s="16"/>
      <c r="L8" s="237"/>
      <c r="M8" s="237"/>
      <c r="N8" s="239" t="s">
        <v>23</v>
      </c>
    </row>
    <row r="9" spans="1:16" ht="31.5" customHeight="1" thickBot="1" x14ac:dyDescent="0.3">
      <c r="A9" s="229"/>
      <c r="B9" s="230"/>
      <c r="C9" s="232"/>
      <c r="D9" s="17"/>
      <c r="E9" s="234"/>
      <c r="F9" s="234"/>
      <c r="G9" s="234"/>
      <c r="H9" s="234"/>
      <c r="I9" s="234"/>
      <c r="J9" s="236"/>
      <c r="K9" s="18"/>
      <c r="L9" s="238"/>
      <c r="M9" s="238"/>
      <c r="N9" s="240"/>
    </row>
    <row r="10" spans="1:16" ht="44.25" customHeight="1" thickBot="1" x14ac:dyDescent="0.3">
      <c r="A10" s="241" t="str">
        <f ca="1">CONCATENATE((INDIRECT("GENERAL!D"&amp;P2+5))," ",((INDIRECT("GENERAL!E"&amp;P2+5))))</f>
        <v>MEJIA ZAMBRANO FABIO</v>
      </c>
      <c r="B10" s="242"/>
      <c r="C10" s="19">
        <f>N14</f>
        <v>4</v>
      </c>
      <c r="D10" s="20"/>
      <c r="E10" s="21">
        <f>N16</f>
        <v>2</v>
      </c>
      <c r="F10" s="21">
        <f>N18</f>
        <v>3</v>
      </c>
      <c r="G10" s="21">
        <f>N20</f>
        <v>0</v>
      </c>
      <c r="H10" s="21">
        <f>N27</f>
        <v>5.0000000000000009</v>
      </c>
      <c r="I10" s="21">
        <f>N32</f>
        <v>5</v>
      </c>
      <c r="J10" s="22">
        <f>N37</f>
        <v>2</v>
      </c>
      <c r="K10" s="23"/>
      <c r="L10" s="23"/>
      <c r="M10" s="23"/>
      <c r="N10" s="24">
        <f>IF( SUM(C10:J10)&lt;=30,SUM(C10:J10),"EXCEDE LOS 30 PUNTOS")</f>
        <v>21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3" t="s">
        <v>24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5"/>
      <c r="N12" s="27" t="s">
        <v>25</v>
      </c>
    </row>
    <row r="13" spans="1:16" ht="24" thickBot="1" x14ac:dyDescent="0.3">
      <c r="A13" s="221" t="s">
        <v>26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3"/>
      <c r="M13" s="8"/>
      <c r="N13" s="26"/>
    </row>
    <row r="14" spans="1:16" ht="31.5" customHeight="1" thickBot="1" x14ac:dyDescent="0.3">
      <c r="A14" s="246" t="s">
        <v>27</v>
      </c>
      <c r="B14" s="247"/>
      <c r="C14" s="28"/>
      <c r="D14" s="248" t="str">
        <f ca="1">(INDIRECT("GENERAL!J"&amp;P2+5))</f>
        <v>PROFESIONAL EN COMERCIO INTERNACIONAL Y MERCADEO/UNIVERSIDAD DE NARIÑO/2002</v>
      </c>
      <c r="E14" s="249"/>
      <c r="F14" s="249"/>
      <c r="G14" s="249"/>
      <c r="H14" s="249"/>
      <c r="I14" s="249"/>
      <c r="J14" s="249"/>
      <c r="K14" s="249"/>
      <c r="L14" s="250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1" t="s">
        <v>28</v>
      </c>
      <c r="B16" s="252"/>
      <c r="C16" s="8"/>
      <c r="D16" s="34"/>
      <c r="E16" s="253" t="str">
        <f ca="1">(INDIRECT("GENERAL!K"&amp;P2+5))</f>
        <v>ESPECIAISTA EN GERENCIA DE MERCADEO/UNIVERSIDAD JORGE TADEO LOZANO/2004</v>
      </c>
      <c r="F16" s="254"/>
      <c r="G16" s="254"/>
      <c r="H16" s="254"/>
      <c r="I16" s="254"/>
      <c r="J16" s="254"/>
      <c r="K16" s="254"/>
      <c r="L16" s="255"/>
      <c r="M16" s="29"/>
      <c r="N16" s="30">
        <v>2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1" t="s">
        <v>29</v>
      </c>
      <c r="B18" s="252"/>
      <c r="C18" s="28"/>
      <c r="D18" s="35"/>
      <c r="E18" s="254" t="str">
        <f ca="1">(INDIRECT("GENERAL!L"&amp;P2+5))</f>
        <v>MESTRIA EN MERCADEO AGROINDUSTRIAL/UNIVERSIDAD JORGE TADEO LOZANO/2010</v>
      </c>
      <c r="F18" s="254"/>
      <c r="G18" s="254"/>
      <c r="H18" s="254"/>
      <c r="I18" s="254"/>
      <c r="J18" s="254"/>
      <c r="K18" s="254"/>
      <c r="L18" s="255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1" t="s">
        <v>30</v>
      </c>
      <c r="B20" s="252"/>
      <c r="C20" s="28"/>
      <c r="D20" s="256" t="str">
        <f ca="1">(INDIRECT("GENERAL!M"&amp;P2+5))</f>
        <v>NO REGISTRA</v>
      </c>
      <c r="E20" s="257"/>
      <c r="F20" s="257"/>
      <c r="G20" s="257"/>
      <c r="H20" s="257"/>
      <c r="I20" s="257"/>
      <c r="J20" s="257"/>
      <c r="K20" s="257"/>
      <c r="L20" s="258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59" t="s">
        <v>31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8"/>
      <c r="N22" s="161">
        <f>IF( SUM(N14:N20)&lt;=10,SUM(N14:N20),"EXCEDE LOS 10 PUNTOS VALIDOS")</f>
        <v>9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1" t="s">
        <v>32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8"/>
      <c r="N24" s="40"/>
    </row>
    <row r="25" spans="1:17" ht="158.25" customHeight="1" thickBot="1" x14ac:dyDescent="0.3">
      <c r="A25" s="246" t="s">
        <v>33</v>
      </c>
      <c r="B25" s="247"/>
      <c r="C25" s="28"/>
      <c r="D25" s="248" t="s">
        <v>148</v>
      </c>
      <c r="E25" s="249"/>
      <c r="F25" s="249"/>
      <c r="G25" s="249"/>
      <c r="H25" s="249"/>
      <c r="I25" s="249"/>
      <c r="J25" s="249"/>
      <c r="K25" s="249"/>
      <c r="L25" s="250"/>
      <c r="M25" s="29"/>
      <c r="N25" s="30">
        <f>2.75+1.28+0.46+0.15+0.03+0.33</f>
        <v>5.0000000000000009</v>
      </c>
      <c r="O25" s="180">
        <f>990+463+166+54.5+12</f>
        <v>1685.5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59" t="s">
        <v>34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1"/>
      <c r="M27" s="38"/>
      <c r="N27" s="161">
        <f>IF(N25&lt;=5,N25,"EXCEDE LOS 5 PUNTOS PERMITIDOS")</f>
        <v>5.0000000000000009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1" t="s">
        <v>35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45"/>
      <c r="N29" s="40"/>
    </row>
    <row r="30" spans="1:17" ht="35.25" customHeight="1" thickBot="1" x14ac:dyDescent="0.3">
      <c r="A30" s="246" t="s">
        <v>36</v>
      </c>
      <c r="B30" s="247"/>
      <c r="C30" s="28"/>
      <c r="D30" s="248" t="s">
        <v>135</v>
      </c>
      <c r="E30" s="249"/>
      <c r="F30" s="249"/>
      <c r="G30" s="249"/>
      <c r="H30" s="249"/>
      <c r="I30" s="249"/>
      <c r="J30" s="249"/>
      <c r="K30" s="249"/>
      <c r="L30" s="250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9" t="s">
        <v>37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  <c r="M32" s="38"/>
      <c r="N32" s="161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1" t="s">
        <v>38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3"/>
      <c r="M34" s="8"/>
      <c r="N34" s="40"/>
    </row>
    <row r="35" spans="1:14" ht="39.75" customHeight="1" thickBot="1" x14ac:dyDescent="0.3">
      <c r="A35" s="251" t="s">
        <v>39</v>
      </c>
      <c r="B35" s="252"/>
      <c r="C35" s="28"/>
      <c r="D35" s="248" t="s">
        <v>136</v>
      </c>
      <c r="E35" s="249"/>
      <c r="F35" s="249"/>
      <c r="G35" s="249"/>
      <c r="H35" s="249"/>
      <c r="I35" s="249"/>
      <c r="J35" s="249"/>
      <c r="K35" s="249"/>
      <c r="L35" s="250"/>
      <c r="M35" s="29"/>
      <c r="N35" s="30">
        <v>2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59" t="s">
        <v>40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1"/>
      <c r="M37" s="38"/>
      <c r="N37" s="161">
        <f>IF(N35&lt;=10,N35,"EXCEDE LOS 10 PUNTOS PERMITIDOS")</f>
        <v>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21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2" t="s">
        <v>41</v>
      </c>
    </row>
    <row r="50" spans="1:14" ht="15.75" thickBot="1" x14ac:dyDescent="0.3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ht="27" thickBot="1" x14ac:dyDescent="0.3">
      <c r="A51" s="224" t="s">
        <v>42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6"/>
    </row>
    <row r="52" spans="1:14" ht="15.75" thickBot="1" x14ac:dyDescent="0.3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6"/>
    </row>
    <row r="53" spans="1:14" ht="33.75" customHeight="1" thickBot="1" x14ac:dyDescent="0.3">
      <c r="A53" s="262" t="s">
        <v>43</v>
      </c>
      <c r="B53" s="263"/>
      <c r="C53" s="263"/>
      <c r="D53" s="263"/>
      <c r="E53" s="263"/>
      <c r="F53" s="264"/>
      <c r="G53" s="265"/>
      <c r="H53" s="53" t="s">
        <v>44</v>
      </c>
      <c r="I53" s="54" t="s">
        <v>45</v>
      </c>
      <c r="J53" s="55" t="s">
        <v>46</v>
      </c>
      <c r="K53" s="56" t="s">
        <v>47</v>
      </c>
      <c r="L53" s="16"/>
      <c r="M53" s="8"/>
      <c r="N53" s="57" t="s">
        <v>48</v>
      </c>
    </row>
    <row r="54" spans="1:14" ht="23.25" customHeight="1" thickTop="1" thickBot="1" x14ac:dyDescent="0.3">
      <c r="A54" s="58">
        <v>1</v>
      </c>
      <c r="B54" s="271" t="s">
        <v>49</v>
      </c>
      <c r="C54" s="271"/>
      <c r="D54" s="271"/>
      <c r="E54" s="271"/>
      <c r="F54" s="272"/>
      <c r="G54" s="272"/>
      <c r="H54" s="59" t="s">
        <v>50</v>
      </c>
      <c r="I54" s="60">
        <v>2</v>
      </c>
      <c r="J54" s="60">
        <v>2</v>
      </c>
      <c r="K54" s="61">
        <v>1</v>
      </c>
      <c r="L54" s="45"/>
      <c r="M54" s="45"/>
      <c r="N54" s="62">
        <f>I54+J54+K54</f>
        <v>5</v>
      </c>
    </row>
    <row r="55" spans="1:14" ht="16.5" thickTop="1" thickBot="1" x14ac:dyDescent="0.3">
      <c r="A55" s="63">
        <v>2</v>
      </c>
      <c r="B55" s="269" t="s">
        <v>51</v>
      </c>
      <c r="C55" s="273"/>
      <c r="D55" s="273"/>
      <c r="E55" s="273"/>
      <c r="F55" s="270"/>
      <c r="G55" s="270"/>
      <c r="H55" s="64" t="s">
        <v>50</v>
      </c>
      <c r="I55" s="65">
        <v>2</v>
      </c>
      <c r="J55" s="65">
        <v>2</v>
      </c>
      <c r="K55" s="66">
        <v>1</v>
      </c>
      <c r="L55" s="45"/>
      <c r="M55" s="45"/>
      <c r="N55" s="62">
        <f t="shared" ref="N55:N60" si="0">I55+J55+K55</f>
        <v>5</v>
      </c>
    </row>
    <row r="56" spans="1:14" ht="39" customHeight="1" thickTop="1" thickBot="1" x14ac:dyDescent="0.3">
      <c r="A56" s="63">
        <v>3</v>
      </c>
      <c r="B56" s="273" t="s">
        <v>52</v>
      </c>
      <c r="C56" s="273"/>
      <c r="D56" s="273"/>
      <c r="E56" s="273"/>
      <c r="F56" s="270"/>
      <c r="G56" s="270"/>
      <c r="H56" s="64" t="s">
        <v>53</v>
      </c>
      <c r="I56" s="65">
        <v>6</v>
      </c>
      <c r="J56" s="65">
        <v>7</v>
      </c>
      <c r="K56" s="66">
        <v>4</v>
      </c>
      <c r="L56" s="45"/>
      <c r="M56" s="45"/>
      <c r="N56" s="62">
        <f t="shared" si="0"/>
        <v>17</v>
      </c>
    </row>
    <row r="57" spans="1:14" ht="39" customHeight="1" thickTop="1" thickBot="1" x14ac:dyDescent="0.3">
      <c r="A57" s="63">
        <v>4</v>
      </c>
      <c r="B57" s="273" t="s">
        <v>54</v>
      </c>
      <c r="C57" s="273"/>
      <c r="D57" s="273"/>
      <c r="E57" s="273"/>
      <c r="F57" s="270"/>
      <c r="G57" s="270"/>
      <c r="H57" s="64" t="s">
        <v>53</v>
      </c>
      <c r="I57" s="65">
        <v>6</v>
      </c>
      <c r="J57" s="65">
        <v>7</v>
      </c>
      <c r="K57" s="66">
        <v>3</v>
      </c>
      <c r="L57" s="45"/>
      <c r="M57" s="45"/>
      <c r="N57" s="62">
        <f t="shared" si="0"/>
        <v>16</v>
      </c>
    </row>
    <row r="58" spans="1:14" ht="32.25" customHeight="1" thickTop="1" thickBot="1" x14ac:dyDescent="0.3">
      <c r="A58" s="63">
        <v>5</v>
      </c>
      <c r="B58" s="273" t="s">
        <v>55</v>
      </c>
      <c r="C58" s="273"/>
      <c r="D58" s="273"/>
      <c r="E58" s="273"/>
      <c r="F58" s="270"/>
      <c r="G58" s="270"/>
      <c r="H58" s="64" t="s">
        <v>53</v>
      </c>
      <c r="I58" s="65">
        <v>6</v>
      </c>
      <c r="J58" s="65">
        <v>7</v>
      </c>
      <c r="K58" s="66">
        <v>3</v>
      </c>
      <c r="L58" s="45"/>
      <c r="M58" s="45"/>
      <c r="N58" s="62">
        <f t="shared" si="0"/>
        <v>16</v>
      </c>
    </row>
    <row r="59" spans="1:14" ht="41.25" customHeight="1" thickTop="1" thickBot="1" x14ac:dyDescent="0.3">
      <c r="A59" s="63">
        <v>6</v>
      </c>
      <c r="B59" s="273" t="s">
        <v>56</v>
      </c>
      <c r="C59" s="273"/>
      <c r="D59" s="273"/>
      <c r="E59" s="273"/>
      <c r="F59" s="270"/>
      <c r="G59" s="270"/>
      <c r="H59" s="64" t="s">
        <v>57</v>
      </c>
      <c r="I59" s="65">
        <v>5</v>
      </c>
      <c r="J59" s="65">
        <v>5</v>
      </c>
      <c r="K59" s="66">
        <v>3</v>
      </c>
      <c r="L59" s="45"/>
      <c r="M59" s="45"/>
      <c r="N59" s="62">
        <f t="shared" si="0"/>
        <v>13</v>
      </c>
    </row>
    <row r="60" spans="1:14" ht="40.5" customHeight="1" thickTop="1" thickBot="1" x14ac:dyDescent="0.3">
      <c r="A60" s="67">
        <v>7</v>
      </c>
      <c r="B60" s="274" t="s">
        <v>58</v>
      </c>
      <c r="C60" s="274"/>
      <c r="D60" s="274"/>
      <c r="E60" s="274"/>
      <c r="F60" s="275"/>
      <c r="G60" s="275"/>
      <c r="H60" s="68" t="s">
        <v>57</v>
      </c>
      <c r="I60" s="69">
        <v>5</v>
      </c>
      <c r="J60" s="69">
        <v>5</v>
      </c>
      <c r="K60" s="70">
        <v>2</v>
      </c>
      <c r="L60" s="45"/>
      <c r="M60" s="45"/>
      <c r="N60" s="62">
        <f t="shared" si="0"/>
        <v>12</v>
      </c>
    </row>
    <row r="61" spans="1:14" ht="16.5" thickBot="1" x14ac:dyDescent="0.3">
      <c r="A61" s="276" t="s">
        <v>59</v>
      </c>
      <c r="B61" s="277"/>
      <c r="C61" s="277"/>
      <c r="D61" s="277"/>
      <c r="E61" s="277"/>
      <c r="F61" s="277"/>
      <c r="G61" s="277"/>
      <c r="H61" s="278"/>
      <c r="I61" s="71">
        <f>SUM(I54:I60)</f>
        <v>32</v>
      </c>
      <c r="J61" s="72">
        <f>SUM(J54:J60)</f>
        <v>35</v>
      </c>
      <c r="K61" s="73">
        <f>SUM(K54:K60)</f>
        <v>17</v>
      </c>
      <c r="L61" s="74"/>
      <c r="M61" s="45"/>
      <c r="N61" s="75">
        <f>SUM(N54:N60)</f>
        <v>84</v>
      </c>
    </row>
    <row r="62" spans="1:14" ht="19.5" thickTop="1" thickBot="1" x14ac:dyDescent="0.3">
      <c r="A62" s="279" t="s">
        <v>60</v>
      </c>
      <c r="B62" s="280"/>
      <c r="C62" s="280"/>
      <c r="D62" s="280"/>
      <c r="E62" s="280"/>
      <c r="F62" s="280"/>
      <c r="G62" s="280"/>
      <c r="H62" s="280"/>
      <c r="I62" s="281"/>
      <c r="J62" s="281"/>
      <c r="K62" s="282"/>
      <c r="L62" s="8"/>
      <c r="M62" s="76"/>
      <c r="N62" s="77">
        <f>N61/3</f>
        <v>28</v>
      </c>
    </row>
    <row r="63" spans="1:14" ht="15.75" thickBot="1" x14ac:dyDescent="0.3">
      <c r="A63" s="4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6"/>
    </row>
    <row r="64" spans="1:14" ht="36.75" customHeight="1" thickBot="1" x14ac:dyDescent="0.3">
      <c r="A64" s="262" t="s">
        <v>61</v>
      </c>
      <c r="B64" s="263"/>
      <c r="C64" s="263"/>
      <c r="D64" s="263"/>
      <c r="E64" s="263"/>
      <c r="F64" s="263"/>
      <c r="G64" s="283"/>
      <c r="H64" s="78" t="s">
        <v>44</v>
      </c>
      <c r="I64" s="54" t="s">
        <v>45</v>
      </c>
      <c r="J64" s="55" t="s">
        <v>46</v>
      </c>
      <c r="K64" s="56" t="s">
        <v>47</v>
      </c>
      <c r="L64" s="16"/>
      <c r="M64" s="8"/>
      <c r="N64" s="57" t="s">
        <v>48</v>
      </c>
    </row>
    <row r="65" spans="1:14" ht="27" customHeight="1" thickTop="1" thickBot="1" x14ac:dyDescent="0.3">
      <c r="A65" s="58">
        <v>1</v>
      </c>
      <c r="B65" s="284" t="s">
        <v>62</v>
      </c>
      <c r="C65" s="284"/>
      <c r="D65" s="284"/>
      <c r="E65" s="284"/>
      <c r="F65" s="272"/>
      <c r="G65" s="272"/>
      <c r="H65" s="79" t="s">
        <v>63</v>
      </c>
      <c r="I65" s="80">
        <v>5</v>
      </c>
      <c r="J65" s="80">
        <v>5</v>
      </c>
      <c r="K65" s="81">
        <v>4</v>
      </c>
      <c r="L65" s="82"/>
      <c r="M65" s="45"/>
      <c r="N65" s="62">
        <f>I65+J65+K65</f>
        <v>14</v>
      </c>
    </row>
    <row r="66" spans="1:14" ht="36.75" customHeight="1" thickTop="1" thickBot="1" x14ac:dyDescent="0.3">
      <c r="A66" s="63">
        <v>2</v>
      </c>
      <c r="B66" s="269" t="s">
        <v>64</v>
      </c>
      <c r="C66" s="269"/>
      <c r="D66" s="269"/>
      <c r="E66" s="269"/>
      <c r="F66" s="270"/>
      <c r="G66" s="270"/>
      <c r="H66" s="83" t="s">
        <v>63</v>
      </c>
      <c r="I66" s="84">
        <v>5</v>
      </c>
      <c r="J66" s="84">
        <v>5</v>
      </c>
      <c r="K66" s="85">
        <v>3</v>
      </c>
      <c r="L66" s="82"/>
      <c r="M66" s="45"/>
      <c r="N66" s="62">
        <f>I66+J66+K66</f>
        <v>13</v>
      </c>
    </row>
    <row r="67" spans="1:14" ht="25.5" customHeight="1" thickTop="1" thickBot="1" x14ac:dyDescent="0.3">
      <c r="A67" s="67">
        <v>3</v>
      </c>
      <c r="B67" s="285" t="s">
        <v>65</v>
      </c>
      <c r="C67" s="285"/>
      <c r="D67" s="285"/>
      <c r="E67" s="285"/>
      <c r="F67" s="275"/>
      <c r="G67" s="275"/>
      <c r="H67" s="86" t="s">
        <v>63</v>
      </c>
      <c r="I67" s="87">
        <v>5</v>
      </c>
      <c r="J67" s="87">
        <v>5</v>
      </c>
      <c r="K67" s="88">
        <v>3</v>
      </c>
      <c r="L67" s="82"/>
      <c r="M67" s="45"/>
      <c r="N67" s="62">
        <f>I67+J67+K67</f>
        <v>13</v>
      </c>
    </row>
    <row r="68" spans="1:14" ht="16.5" thickTop="1" thickBot="1" x14ac:dyDescent="0.3">
      <c r="A68" s="44"/>
      <c r="B68" s="246" t="s">
        <v>66</v>
      </c>
      <c r="C68" s="286"/>
      <c r="D68" s="286"/>
      <c r="E68" s="286"/>
      <c r="F68" s="286"/>
      <c r="G68" s="286"/>
      <c r="H68" s="247"/>
      <c r="I68" s="89">
        <f>SUM(I65:I67)</f>
        <v>15</v>
      </c>
      <c r="J68" s="89">
        <f>SUM(J65:J67)</f>
        <v>15</v>
      </c>
      <c r="K68" s="90">
        <f>SUM(K65:K67)</f>
        <v>10</v>
      </c>
      <c r="L68" s="82"/>
      <c r="M68" s="45"/>
      <c r="N68" s="91">
        <f>SUM(N65:N67)</f>
        <v>40</v>
      </c>
    </row>
    <row r="69" spans="1:14" ht="19.5" thickTop="1" thickBot="1" x14ac:dyDescent="0.3">
      <c r="A69" s="287" t="s">
        <v>67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9"/>
      <c r="L69" s="82"/>
      <c r="M69" s="45"/>
      <c r="N69" s="77">
        <f>N68/3</f>
        <v>13.333333333333334</v>
      </c>
    </row>
    <row r="70" spans="1:14" ht="19.5" thickTop="1" thickBot="1" x14ac:dyDescent="0.3">
      <c r="A70" s="290"/>
      <c r="B70" s="291"/>
      <c r="C70" s="291"/>
      <c r="D70" s="291"/>
      <c r="E70" s="291"/>
      <c r="F70" s="291"/>
      <c r="G70" s="291"/>
      <c r="H70" s="291"/>
      <c r="I70" s="291"/>
      <c r="J70" s="292"/>
      <c r="K70" s="292"/>
      <c r="L70" s="82"/>
      <c r="M70" s="45"/>
      <c r="N70" s="92"/>
    </row>
    <row r="71" spans="1:14" ht="43.5" customHeight="1" thickBot="1" x14ac:dyDescent="0.3">
      <c r="A71" s="293" t="s">
        <v>68</v>
      </c>
      <c r="B71" s="294"/>
      <c r="C71" s="294"/>
      <c r="D71" s="294"/>
      <c r="E71" s="294"/>
      <c r="F71" s="294"/>
      <c r="G71" s="295"/>
      <c r="H71" s="93" t="s">
        <v>44</v>
      </c>
      <c r="I71" s="57" t="s">
        <v>45</v>
      </c>
      <c r="J71" s="16"/>
      <c r="K71" s="16"/>
      <c r="L71" s="82"/>
      <c r="M71" s="45"/>
      <c r="N71" s="94" t="s">
        <v>48</v>
      </c>
    </row>
    <row r="72" spans="1:14" ht="45.75" customHeight="1" thickBot="1" x14ac:dyDescent="0.3">
      <c r="A72" s="95">
        <v>1</v>
      </c>
      <c r="B72" s="296" t="s">
        <v>69</v>
      </c>
      <c r="C72" s="296"/>
      <c r="D72" s="296"/>
      <c r="E72" s="296"/>
      <c r="F72" s="297"/>
      <c r="G72" s="298"/>
      <c r="H72" s="96" t="s">
        <v>63</v>
      </c>
      <c r="I72" s="90">
        <v>4</v>
      </c>
      <c r="J72" s="82"/>
      <c r="K72" s="82"/>
      <c r="L72" s="82"/>
      <c r="M72" s="45"/>
      <c r="N72" s="97">
        <f>I72</f>
        <v>4</v>
      </c>
    </row>
    <row r="73" spans="1:14" ht="34.5" customHeight="1" thickBot="1" x14ac:dyDescent="0.3">
      <c r="A73" s="63">
        <v>2</v>
      </c>
      <c r="B73" s="269" t="s">
        <v>70</v>
      </c>
      <c r="C73" s="269"/>
      <c r="D73" s="269"/>
      <c r="E73" s="269"/>
      <c r="F73" s="270"/>
      <c r="G73" s="299"/>
      <c r="H73" s="98" t="s">
        <v>63</v>
      </c>
      <c r="I73" s="99">
        <v>5</v>
      </c>
      <c r="J73" s="82"/>
      <c r="K73" s="82"/>
      <c r="L73" s="82"/>
      <c r="M73" s="45"/>
      <c r="N73" s="97">
        <f>I73</f>
        <v>5</v>
      </c>
    </row>
    <row r="74" spans="1:14" ht="34.5" customHeight="1" thickBot="1" x14ac:dyDescent="0.3">
      <c r="A74" s="67">
        <v>3</v>
      </c>
      <c r="B74" s="285" t="s">
        <v>71</v>
      </c>
      <c r="C74" s="285"/>
      <c r="D74" s="285"/>
      <c r="E74" s="285"/>
      <c r="F74" s="275"/>
      <c r="G74" s="300"/>
      <c r="H74" s="100" t="s">
        <v>63</v>
      </c>
      <c r="I74" s="101">
        <v>4</v>
      </c>
      <c r="J74" s="82"/>
      <c r="K74" s="82"/>
      <c r="L74" s="82"/>
      <c r="M74" s="45"/>
      <c r="N74" s="97">
        <f>I74</f>
        <v>4</v>
      </c>
    </row>
    <row r="75" spans="1:14" ht="16.5" thickBot="1" x14ac:dyDescent="0.3">
      <c r="A75" s="301" t="s">
        <v>72</v>
      </c>
      <c r="B75" s="302"/>
      <c r="C75" s="302"/>
      <c r="D75" s="302"/>
      <c r="E75" s="302"/>
      <c r="F75" s="302"/>
      <c r="G75" s="302"/>
      <c r="H75" s="303"/>
      <c r="I75" s="27">
        <f>SUM(I72:I74)</f>
        <v>13</v>
      </c>
      <c r="J75" s="74"/>
      <c r="K75" s="74"/>
      <c r="L75" s="74"/>
      <c r="M75" s="45"/>
      <c r="N75" s="40"/>
    </row>
    <row r="76" spans="1:14" ht="19.5" thickTop="1" thickBot="1" x14ac:dyDescent="0.3">
      <c r="A76" s="304" t="s">
        <v>73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6"/>
      <c r="L76" s="74"/>
      <c r="M76" s="45"/>
      <c r="N76" s="77">
        <f>SUM(N72:N74)</f>
        <v>13</v>
      </c>
    </row>
    <row r="77" spans="1:14" x14ac:dyDescent="0.25">
      <c r="A77" s="46"/>
      <c r="B77" s="8"/>
      <c r="C77" s="8"/>
      <c r="D77" s="8"/>
      <c r="E77" s="307"/>
      <c r="F77" s="307"/>
      <c r="G77" s="307"/>
      <c r="H77" s="307"/>
      <c r="I77" s="307"/>
      <c r="J77" s="307"/>
      <c r="K77" s="307"/>
      <c r="L77" s="307"/>
      <c r="M77" s="307"/>
      <c r="N77" s="308"/>
    </row>
    <row r="78" spans="1:14" ht="15.75" thickBot="1" x14ac:dyDescent="0.3">
      <c r="A78" s="4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6"/>
    </row>
    <row r="79" spans="1:14" ht="27" thickBot="1" x14ac:dyDescent="0.3">
      <c r="A79" s="224" t="s">
        <v>74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6"/>
    </row>
    <row r="80" spans="1:14" ht="15.75" thickBot="1" x14ac:dyDescent="0.3">
      <c r="A80" s="4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6"/>
    </row>
    <row r="81" spans="1:14" ht="24.75" thickBot="1" x14ac:dyDescent="0.3">
      <c r="A81" s="318" t="s">
        <v>75</v>
      </c>
      <c r="B81" s="319"/>
      <c r="C81" s="319"/>
      <c r="D81" s="319"/>
      <c r="E81" s="319"/>
      <c r="F81" s="320"/>
      <c r="G81" s="321"/>
      <c r="H81" s="93" t="s">
        <v>44</v>
      </c>
      <c r="I81" s="16"/>
      <c r="J81" s="8"/>
      <c r="K81" s="8"/>
      <c r="L81" s="8"/>
      <c r="M81" s="8"/>
      <c r="N81" s="93" t="s">
        <v>48</v>
      </c>
    </row>
    <row r="82" spans="1:14" ht="17.25" thickTop="1" thickBot="1" x14ac:dyDescent="0.3">
      <c r="A82" s="102">
        <v>1</v>
      </c>
      <c r="B82" s="322" t="s">
        <v>76</v>
      </c>
      <c r="C82" s="323"/>
      <c r="D82" s="323"/>
      <c r="E82" s="323"/>
      <c r="F82" s="324"/>
      <c r="G82" s="325"/>
      <c r="H82" s="103" t="s">
        <v>77</v>
      </c>
      <c r="I82" s="104"/>
      <c r="J82" s="51"/>
      <c r="K82" s="51"/>
      <c r="L82" s="51"/>
      <c r="M82" s="45"/>
      <c r="N82" s="105">
        <v>4.3</v>
      </c>
    </row>
    <row r="83" spans="1:14" ht="16.5" thickBot="1" x14ac:dyDescent="0.3">
      <c r="A83" s="106"/>
      <c r="B83" s="107"/>
      <c r="C83" s="107"/>
      <c r="D83" s="107"/>
      <c r="E83" s="107"/>
      <c r="F83" s="45"/>
      <c r="G83" s="45"/>
      <c r="H83" s="74"/>
      <c r="I83" s="74"/>
      <c r="J83" s="51"/>
      <c r="K83" s="51"/>
      <c r="L83" s="51"/>
      <c r="M83" s="45"/>
      <c r="N83" s="108"/>
    </row>
    <row r="84" spans="1:14" ht="19.5" thickTop="1" thickBot="1" x14ac:dyDescent="0.3">
      <c r="A84" s="326" t="s">
        <v>78</v>
      </c>
      <c r="B84" s="327"/>
      <c r="C84" s="327"/>
      <c r="D84" s="327"/>
      <c r="E84" s="327"/>
      <c r="F84" s="327"/>
      <c r="G84" s="327"/>
      <c r="H84" s="327"/>
      <c r="I84" s="327"/>
      <c r="J84" s="328"/>
      <c r="K84" s="104"/>
      <c r="L84" s="8"/>
      <c r="M84" s="109"/>
      <c r="N84" s="110">
        <f>N82</f>
        <v>4.3</v>
      </c>
    </row>
    <row r="85" spans="1:14" ht="16.5" thickTop="1" thickBot="1" x14ac:dyDescent="0.3">
      <c r="A85" s="4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6"/>
    </row>
    <row r="86" spans="1:14" ht="28.5" thickBot="1" x14ac:dyDescent="0.3">
      <c r="A86" s="329" t="s">
        <v>79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1"/>
    </row>
    <row r="87" spans="1:14" ht="15.75" thickBot="1" x14ac:dyDescent="0.3">
      <c r="A87" s="4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6"/>
    </row>
    <row r="88" spans="1:14" ht="18.75" thickTop="1" x14ac:dyDescent="0.25">
      <c r="A88" s="332" t="s">
        <v>23</v>
      </c>
      <c r="B88" s="333"/>
      <c r="C88" s="333"/>
      <c r="D88" s="333"/>
      <c r="E88" s="333"/>
      <c r="F88" s="333"/>
      <c r="G88" s="333"/>
      <c r="H88" s="333"/>
      <c r="I88" s="333"/>
      <c r="J88" s="334"/>
      <c r="K88" s="111"/>
      <c r="L88" s="111"/>
      <c r="M88" s="112"/>
      <c r="N88" s="113">
        <f>N40</f>
        <v>21</v>
      </c>
    </row>
    <row r="89" spans="1:14" ht="18" x14ac:dyDescent="0.25">
      <c r="A89" s="309" t="s">
        <v>80</v>
      </c>
      <c r="B89" s="310"/>
      <c r="C89" s="310"/>
      <c r="D89" s="310"/>
      <c r="E89" s="310"/>
      <c r="F89" s="310"/>
      <c r="G89" s="310"/>
      <c r="H89" s="310"/>
      <c r="I89" s="310"/>
      <c r="J89" s="311"/>
      <c r="K89" s="111"/>
      <c r="L89" s="111"/>
      <c r="M89" s="112"/>
      <c r="N89" s="114">
        <f>N62</f>
        <v>28</v>
      </c>
    </row>
    <row r="90" spans="1:14" ht="18" x14ac:dyDescent="0.25">
      <c r="A90" s="309" t="s">
        <v>81</v>
      </c>
      <c r="B90" s="310"/>
      <c r="C90" s="310"/>
      <c r="D90" s="310"/>
      <c r="E90" s="310"/>
      <c r="F90" s="310"/>
      <c r="G90" s="310"/>
      <c r="H90" s="310"/>
      <c r="I90" s="310"/>
      <c r="J90" s="311"/>
      <c r="K90" s="111"/>
      <c r="L90" s="111"/>
      <c r="M90" s="112"/>
      <c r="N90" s="115">
        <f>N69</f>
        <v>13.333333333333334</v>
      </c>
    </row>
    <row r="91" spans="1:14" ht="18" x14ac:dyDescent="0.25">
      <c r="A91" s="309" t="s">
        <v>82</v>
      </c>
      <c r="B91" s="310"/>
      <c r="C91" s="310"/>
      <c r="D91" s="310"/>
      <c r="E91" s="310"/>
      <c r="F91" s="310"/>
      <c r="G91" s="310"/>
      <c r="H91" s="310"/>
      <c r="I91" s="310"/>
      <c r="J91" s="311"/>
      <c r="K91" s="111"/>
      <c r="L91" s="111"/>
      <c r="M91" s="112"/>
      <c r="N91" s="116">
        <f>N76</f>
        <v>13</v>
      </c>
    </row>
    <row r="92" spans="1:14" ht="18.75" thickBot="1" x14ac:dyDescent="0.3">
      <c r="A92" s="312" t="s">
        <v>83</v>
      </c>
      <c r="B92" s="313"/>
      <c r="C92" s="313"/>
      <c r="D92" s="313"/>
      <c r="E92" s="313"/>
      <c r="F92" s="313"/>
      <c r="G92" s="313"/>
      <c r="H92" s="313"/>
      <c r="I92" s="313"/>
      <c r="J92" s="314"/>
      <c r="K92" s="111"/>
      <c r="L92" s="111"/>
      <c r="M92" s="112"/>
      <c r="N92" s="116">
        <f>N82</f>
        <v>4.3</v>
      </c>
    </row>
    <row r="93" spans="1:14" ht="24.75" thickTop="1" thickBot="1" x14ac:dyDescent="0.3">
      <c r="A93" s="315" t="s">
        <v>84</v>
      </c>
      <c r="B93" s="316"/>
      <c r="C93" s="316"/>
      <c r="D93" s="316"/>
      <c r="E93" s="316"/>
      <c r="F93" s="316"/>
      <c r="G93" s="316"/>
      <c r="H93" s="316"/>
      <c r="I93" s="316"/>
      <c r="J93" s="317"/>
      <c r="K93" s="117"/>
      <c r="L93" s="118"/>
      <c r="M93" s="119"/>
      <c r="N93" s="120">
        <f>SUM(N88:N92)</f>
        <v>79.63333333333334</v>
      </c>
    </row>
    <row r="94" spans="1:14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</sheetData>
  <sheetProtection algorithmName="SHA-512" hashValue="3yoN8/8wvVVctvfDF4DFylUN5m/YeHJaxZTrHSjzmZZ2Wj/r/xUNjOCTzzgDHyd+qiPhlQg6Jgo9yXTEkZqUsA==" saltValue="q0UJs4J8dimz8mksIKWt3w==" spinCount="100000" sheet="1" objects="1" scenarios="1" selectLockedCells="1" selectUnlockedCells="1"/>
  <mergeCells count="81">
    <mergeCell ref="A90:J90"/>
    <mergeCell ref="A91:J91"/>
    <mergeCell ref="A92:J92"/>
    <mergeCell ref="A93:J93"/>
    <mergeCell ref="A81:G81"/>
    <mergeCell ref="B82:G82"/>
    <mergeCell ref="A84:J84"/>
    <mergeCell ref="A86:N86"/>
    <mergeCell ref="A88:J88"/>
    <mergeCell ref="A89:J89"/>
    <mergeCell ref="A79:N79"/>
    <mergeCell ref="B67:G67"/>
    <mergeCell ref="B68:H68"/>
    <mergeCell ref="A69:K69"/>
    <mergeCell ref="A70:K70"/>
    <mergeCell ref="A71:G71"/>
    <mergeCell ref="B72:G72"/>
    <mergeCell ref="B73:G73"/>
    <mergeCell ref="B74:G74"/>
    <mergeCell ref="A75:H75"/>
    <mergeCell ref="A76:K76"/>
    <mergeCell ref="E77:N77"/>
    <mergeCell ref="B66:G66"/>
    <mergeCell ref="B54:G54"/>
    <mergeCell ref="B55:G55"/>
    <mergeCell ref="B56:G56"/>
    <mergeCell ref="B57:G57"/>
    <mergeCell ref="B58:G58"/>
    <mergeCell ref="B59:G59"/>
    <mergeCell ref="B60:G60"/>
    <mergeCell ref="A61:H61"/>
    <mergeCell ref="A62:K62"/>
    <mergeCell ref="A64:G64"/>
    <mergeCell ref="B65:G65"/>
    <mergeCell ref="A53:G53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1:N51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6"/>
  <sheetViews>
    <sheetView workbookViewId="0">
      <selection activeCell="R93" sqref="R9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1" width="11.28515625" style="6" customWidth="1"/>
    <col min="12" max="12" width="7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0"/>
      <c r="B1" s="211"/>
      <c r="C1" s="214" t="s">
        <v>9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1:16" ht="36.75" customHeight="1" thickBot="1" x14ac:dyDescent="0.3">
      <c r="A2" s="212"/>
      <c r="B2" s="213"/>
      <c r="C2" s="214" t="s">
        <v>10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P2" s="162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17" t="s">
        <v>11</v>
      </c>
      <c r="B3" s="218"/>
      <c r="C3" s="218"/>
      <c r="D3" s="218"/>
      <c r="E3" s="7" t="str">
        <f>GENERAL!Z$2</f>
        <v>PLANTA</v>
      </c>
      <c r="F3" s="219"/>
      <c r="G3" s="219"/>
      <c r="H3" s="219"/>
      <c r="I3" s="219"/>
      <c r="J3" s="219"/>
      <c r="K3" s="219"/>
      <c r="L3" s="219"/>
      <c r="M3" s="219"/>
      <c r="N3" s="220"/>
    </row>
    <row r="4" spans="1:16" ht="15.75" x14ac:dyDescent="0.25">
      <c r="A4" s="206" t="s">
        <v>12</v>
      </c>
      <c r="B4" s="207"/>
      <c r="C4" s="207"/>
      <c r="D4" s="207"/>
      <c r="E4" s="8" t="str">
        <f>GENERAL!A$2</f>
        <v>CEA-P-04-5</v>
      </c>
      <c r="F4" s="208"/>
      <c r="G4" s="208"/>
      <c r="H4" s="208"/>
      <c r="I4" s="208"/>
      <c r="J4" s="208"/>
      <c r="K4" s="208"/>
      <c r="L4" s="208"/>
      <c r="M4" s="208"/>
      <c r="N4" s="209"/>
    </row>
    <row r="5" spans="1:16" ht="15.75" x14ac:dyDescent="0.25">
      <c r="A5" s="206" t="s">
        <v>13</v>
      </c>
      <c r="B5" s="207"/>
      <c r="C5" s="207"/>
      <c r="D5" s="207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6" x14ac:dyDescent="0.25">
      <c r="A8" s="227" t="s">
        <v>15</v>
      </c>
      <c r="B8" s="228"/>
      <c r="C8" s="231" t="s">
        <v>16</v>
      </c>
      <c r="D8" s="157"/>
      <c r="E8" s="233" t="s">
        <v>17</v>
      </c>
      <c r="F8" s="233" t="s">
        <v>18</v>
      </c>
      <c r="G8" s="233" t="s">
        <v>19</v>
      </c>
      <c r="H8" s="233" t="s">
        <v>20</v>
      </c>
      <c r="I8" s="233" t="s">
        <v>21</v>
      </c>
      <c r="J8" s="235" t="s">
        <v>22</v>
      </c>
      <c r="K8" s="158"/>
      <c r="L8" s="237"/>
      <c r="M8" s="237"/>
      <c r="N8" s="239" t="s">
        <v>23</v>
      </c>
    </row>
    <row r="9" spans="1:16" ht="31.5" customHeight="1" thickBot="1" x14ac:dyDescent="0.3">
      <c r="A9" s="229"/>
      <c r="B9" s="230"/>
      <c r="C9" s="232"/>
      <c r="D9" s="17"/>
      <c r="E9" s="234"/>
      <c r="F9" s="234"/>
      <c r="G9" s="234"/>
      <c r="H9" s="234"/>
      <c r="I9" s="234"/>
      <c r="J9" s="236"/>
      <c r="K9" s="159"/>
      <c r="L9" s="238"/>
      <c r="M9" s="238"/>
      <c r="N9" s="240"/>
    </row>
    <row r="10" spans="1:16" ht="44.25" customHeight="1" thickBot="1" x14ac:dyDescent="0.3">
      <c r="A10" s="241" t="str">
        <f ca="1">CONCATENATE((INDIRECT("GENERAL!D"&amp;P2+5))," ",((INDIRECT("GENERAL!E"&amp;P2+5))))</f>
        <v>VARGAS SAENZ CESAR FABIAN</v>
      </c>
      <c r="B10" s="242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2.87</v>
      </c>
      <c r="J10" s="22">
        <f>N37</f>
        <v>0</v>
      </c>
      <c r="K10" s="23"/>
      <c r="L10" s="23"/>
      <c r="M10" s="23"/>
      <c r="N10" s="24">
        <f>IF( SUM(C10:J10)&lt;=30,SUM(C10:J10),"EXCEDE LOS 30 PUNTOS")</f>
        <v>15.870000000000001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3" t="s">
        <v>24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5"/>
      <c r="N12" s="27" t="s">
        <v>25</v>
      </c>
    </row>
    <row r="13" spans="1:16" ht="24" thickBot="1" x14ac:dyDescent="0.3">
      <c r="A13" s="221" t="s">
        <v>26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3"/>
      <c r="M13" s="8"/>
      <c r="N13" s="26"/>
    </row>
    <row r="14" spans="1:16" ht="31.5" customHeight="1" thickBot="1" x14ac:dyDescent="0.3">
      <c r="A14" s="246" t="s">
        <v>27</v>
      </c>
      <c r="B14" s="247"/>
      <c r="C14" s="28"/>
      <c r="D14" s="248" t="str">
        <f ca="1">(INDIRECT("GENERAL!J"&amp;P2+5))</f>
        <v>ADMINISTRADOR DE EMPRESAS / UNIVERSIDAD DEL TOLIMA/2000</v>
      </c>
      <c r="E14" s="249"/>
      <c r="F14" s="249"/>
      <c r="G14" s="249"/>
      <c r="H14" s="249"/>
      <c r="I14" s="249"/>
      <c r="J14" s="249"/>
      <c r="K14" s="249"/>
      <c r="L14" s="250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1" t="s">
        <v>28</v>
      </c>
      <c r="B16" s="252"/>
      <c r="C16" s="8"/>
      <c r="D16" s="34"/>
      <c r="E16" s="253" t="str">
        <f ca="1">(INDIRECT("GENERAL!K"&amp;P2+5))</f>
        <v>ESPECIALISTA EN GERENCIA DE PROYECTOS / UNIVERSIDAD DEL TOLIMA/2008</v>
      </c>
      <c r="F16" s="254"/>
      <c r="G16" s="254"/>
      <c r="H16" s="254"/>
      <c r="I16" s="254"/>
      <c r="J16" s="254"/>
      <c r="K16" s="254"/>
      <c r="L16" s="255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1" t="s">
        <v>29</v>
      </c>
      <c r="B18" s="252"/>
      <c r="C18" s="28"/>
      <c r="D18" s="156"/>
      <c r="E18" s="254" t="str">
        <f ca="1">(INDIRECT("GENERAL!L"&amp;P2+5))</f>
        <v>MAGISTER EN NDIRECCION DE MARKETING/UNIVERSIDAD VIÑA DEL MAR/2011</v>
      </c>
      <c r="F18" s="254"/>
      <c r="G18" s="254"/>
      <c r="H18" s="254"/>
      <c r="I18" s="254"/>
      <c r="J18" s="254"/>
      <c r="K18" s="254"/>
      <c r="L18" s="255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1" t="s">
        <v>30</v>
      </c>
      <c r="B20" s="252"/>
      <c r="C20" s="28"/>
      <c r="D20" s="256" t="str">
        <f ca="1">(INDIRECT("GENERAL!M"&amp;P2+5))</f>
        <v>NO REGISTRA</v>
      </c>
      <c r="E20" s="257"/>
      <c r="F20" s="257"/>
      <c r="G20" s="257"/>
      <c r="H20" s="257"/>
      <c r="I20" s="257"/>
      <c r="J20" s="257"/>
      <c r="K20" s="257"/>
      <c r="L20" s="258"/>
      <c r="M20" s="29"/>
      <c r="N20" s="30">
        <v>0</v>
      </c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59" t="s">
        <v>31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8"/>
      <c r="N22" s="161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1" t="s">
        <v>32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8"/>
      <c r="N24" s="40"/>
    </row>
    <row r="25" spans="1:17" ht="68.25" customHeight="1" thickBot="1" x14ac:dyDescent="0.3">
      <c r="A25" s="246" t="s">
        <v>33</v>
      </c>
      <c r="B25" s="247"/>
      <c r="C25" s="28"/>
      <c r="D25" s="248" t="s">
        <v>137</v>
      </c>
      <c r="E25" s="249"/>
      <c r="F25" s="249"/>
      <c r="G25" s="249"/>
      <c r="H25" s="249"/>
      <c r="I25" s="249"/>
      <c r="J25" s="249"/>
      <c r="K25" s="249"/>
      <c r="L25" s="250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59" t="s">
        <v>34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1"/>
      <c r="M27" s="155"/>
      <c r="N27" s="161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1" t="s">
        <v>35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45"/>
      <c r="N29" s="40"/>
    </row>
    <row r="30" spans="1:17" ht="35.25" customHeight="1" thickBot="1" x14ac:dyDescent="0.3">
      <c r="A30" s="246" t="s">
        <v>36</v>
      </c>
      <c r="B30" s="247"/>
      <c r="C30" s="28"/>
      <c r="D30" s="248" t="s">
        <v>138</v>
      </c>
      <c r="E30" s="249"/>
      <c r="F30" s="249"/>
      <c r="G30" s="249"/>
      <c r="H30" s="249"/>
      <c r="I30" s="249"/>
      <c r="J30" s="249"/>
      <c r="K30" s="249"/>
      <c r="L30" s="250"/>
      <c r="M30" s="29"/>
      <c r="N30" s="30">
        <v>2.87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9" t="s">
        <v>37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  <c r="M32" s="155"/>
      <c r="N32" s="161">
        <f>IF(N30&lt;=5,N30,"EXCEDE LOS 5 PUNTOS PERMITIDOS")</f>
        <v>2.87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1" t="s">
        <v>38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3"/>
      <c r="M34" s="8"/>
      <c r="N34" s="40"/>
    </row>
    <row r="35" spans="1:14" ht="39.75" customHeight="1" thickBot="1" x14ac:dyDescent="0.3">
      <c r="A35" s="251" t="s">
        <v>39</v>
      </c>
      <c r="B35" s="252"/>
      <c r="C35" s="28"/>
      <c r="D35" s="248" t="s">
        <v>108</v>
      </c>
      <c r="E35" s="249"/>
      <c r="F35" s="249"/>
      <c r="G35" s="249"/>
      <c r="H35" s="249"/>
      <c r="I35" s="249"/>
      <c r="J35" s="249"/>
      <c r="K35" s="249"/>
      <c r="L35" s="250"/>
      <c r="M35" s="29"/>
      <c r="N35" s="30">
        <v>0</v>
      </c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59" t="s">
        <v>40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1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15.870000000000001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2" t="s">
        <v>41</v>
      </c>
    </row>
    <row r="52" spans="1:14" ht="15.75" thickBot="1" x14ac:dyDescent="0.3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1"/>
    </row>
    <row r="53" spans="1:14" ht="27" thickBot="1" x14ac:dyDescent="0.3">
      <c r="A53" s="224" t="s">
        <v>42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6"/>
    </row>
    <row r="54" spans="1:14" ht="15.75" thickBot="1" x14ac:dyDescent="0.3">
      <c r="A54" s="4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6"/>
    </row>
    <row r="55" spans="1:14" ht="34.5" customHeight="1" thickBot="1" x14ac:dyDescent="0.3">
      <c r="A55" s="262" t="s">
        <v>43</v>
      </c>
      <c r="B55" s="263"/>
      <c r="C55" s="263"/>
      <c r="D55" s="263"/>
      <c r="E55" s="263"/>
      <c r="F55" s="264"/>
      <c r="G55" s="265"/>
      <c r="H55" s="53" t="s">
        <v>44</v>
      </c>
      <c r="I55" s="54" t="s">
        <v>45</v>
      </c>
      <c r="J55" s="55" t="s">
        <v>46</v>
      </c>
      <c r="K55" s="56" t="s">
        <v>47</v>
      </c>
      <c r="L55" s="158"/>
      <c r="M55" s="8"/>
      <c r="N55" s="57" t="s">
        <v>48</v>
      </c>
    </row>
    <row r="56" spans="1:14" ht="23.25" customHeight="1" thickTop="1" thickBot="1" x14ac:dyDescent="0.3">
      <c r="A56" s="58">
        <v>1</v>
      </c>
      <c r="B56" s="271" t="s">
        <v>49</v>
      </c>
      <c r="C56" s="271"/>
      <c r="D56" s="271"/>
      <c r="E56" s="271"/>
      <c r="F56" s="272"/>
      <c r="G56" s="272"/>
      <c r="H56" s="59" t="s">
        <v>50</v>
      </c>
      <c r="I56" s="60">
        <v>1</v>
      </c>
      <c r="J56" s="60">
        <v>2</v>
      </c>
      <c r="K56" s="61">
        <v>2</v>
      </c>
      <c r="L56" s="45"/>
      <c r="M56" s="45"/>
      <c r="N56" s="62">
        <f>I56+J56+K56</f>
        <v>5</v>
      </c>
    </row>
    <row r="57" spans="1:14" ht="25.5" customHeight="1" thickTop="1" thickBot="1" x14ac:dyDescent="0.3">
      <c r="A57" s="63">
        <v>2</v>
      </c>
      <c r="B57" s="269" t="s">
        <v>51</v>
      </c>
      <c r="C57" s="273"/>
      <c r="D57" s="273"/>
      <c r="E57" s="273"/>
      <c r="F57" s="270"/>
      <c r="G57" s="270"/>
      <c r="H57" s="64" t="s">
        <v>50</v>
      </c>
      <c r="I57" s="65">
        <v>2</v>
      </c>
      <c r="J57" s="65">
        <v>2</v>
      </c>
      <c r="K57" s="66">
        <v>2</v>
      </c>
      <c r="L57" s="45"/>
      <c r="M57" s="45"/>
      <c r="N57" s="62">
        <f t="shared" ref="N57:N62" si="0">I57+J57+K57</f>
        <v>6</v>
      </c>
    </row>
    <row r="58" spans="1:14" ht="39" customHeight="1" thickTop="1" thickBot="1" x14ac:dyDescent="0.3">
      <c r="A58" s="63">
        <v>3</v>
      </c>
      <c r="B58" s="273" t="s">
        <v>52</v>
      </c>
      <c r="C58" s="273"/>
      <c r="D58" s="273"/>
      <c r="E58" s="273"/>
      <c r="F58" s="270"/>
      <c r="G58" s="270"/>
      <c r="H58" s="64" t="s">
        <v>53</v>
      </c>
      <c r="I58" s="65">
        <v>4</v>
      </c>
      <c r="J58" s="65">
        <v>6</v>
      </c>
      <c r="K58" s="66">
        <v>6</v>
      </c>
      <c r="L58" s="45"/>
      <c r="M58" s="45"/>
      <c r="N58" s="62">
        <f t="shared" si="0"/>
        <v>16</v>
      </c>
    </row>
    <row r="59" spans="1:14" ht="39" customHeight="1" thickTop="1" thickBot="1" x14ac:dyDescent="0.3">
      <c r="A59" s="63">
        <v>4</v>
      </c>
      <c r="B59" s="273" t="s">
        <v>54</v>
      </c>
      <c r="C59" s="273"/>
      <c r="D59" s="273"/>
      <c r="E59" s="273"/>
      <c r="F59" s="270"/>
      <c r="G59" s="270"/>
      <c r="H59" s="64" t="s">
        <v>53</v>
      </c>
      <c r="I59" s="65">
        <v>4</v>
      </c>
      <c r="J59" s="65">
        <v>6</v>
      </c>
      <c r="K59" s="66">
        <v>7</v>
      </c>
      <c r="L59" s="45"/>
      <c r="M59" s="45"/>
      <c r="N59" s="62">
        <f t="shared" si="0"/>
        <v>17</v>
      </c>
    </row>
    <row r="60" spans="1:14" ht="30.75" customHeight="1" thickTop="1" thickBot="1" x14ac:dyDescent="0.3">
      <c r="A60" s="63">
        <v>5</v>
      </c>
      <c r="B60" s="273" t="s">
        <v>55</v>
      </c>
      <c r="C60" s="273"/>
      <c r="D60" s="273"/>
      <c r="E60" s="273"/>
      <c r="F60" s="270"/>
      <c r="G60" s="270"/>
      <c r="H60" s="64" t="s">
        <v>53</v>
      </c>
      <c r="I60" s="65">
        <v>5</v>
      </c>
      <c r="J60" s="65">
        <v>6</v>
      </c>
      <c r="K60" s="66">
        <v>7</v>
      </c>
      <c r="L60" s="45"/>
      <c r="M60" s="45"/>
      <c r="N60" s="62">
        <f t="shared" si="0"/>
        <v>18</v>
      </c>
    </row>
    <row r="61" spans="1:14" ht="39" customHeight="1" thickTop="1" thickBot="1" x14ac:dyDescent="0.3">
      <c r="A61" s="63">
        <v>6</v>
      </c>
      <c r="B61" s="273" t="s">
        <v>56</v>
      </c>
      <c r="C61" s="273"/>
      <c r="D61" s="273"/>
      <c r="E61" s="273"/>
      <c r="F61" s="270"/>
      <c r="G61" s="270"/>
      <c r="H61" s="64" t="s">
        <v>57</v>
      </c>
      <c r="I61" s="65">
        <v>3</v>
      </c>
      <c r="J61" s="65">
        <v>5</v>
      </c>
      <c r="K61" s="66">
        <v>5</v>
      </c>
      <c r="L61" s="45"/>
      <c r="M61" s="45"/>
      <c r="N61" s="62">
        <f t="shared" si="0"/>
        <v>13</v>
      </c>
    </row>
    <row r="62" spans="1:14" ht="39" customHeight="1" thickTop="1" thickBot="1" x14ac:dyDescent="0.3">
      <c r="A62" s="67">
        <v>7</v>
      </c>
      <c r="B62" s="274" t="s">
        <v>58</v>
      </c>
      <c r="C62" s="274"/>
      <c r="D62" s="274"/>
      <c r="E62" s="274"/>
      <c r="F62" s="275"/>
      <c r="G62" s="275"/>
      <c r="H62" s="68" t="s">
        <v>57</v>
      </c>
      <c r="I62" s="69">
        <v>4</v>
      </c>
      <c r="J62" s="69">
        <v>4</v>
      </c>
      <c r="K62" s="70">
        <v>5</v>
      </c>
      <c r="L62" s="45"/>
      <c r="M62" s="45"/>
      <c r="N62" s="62">
        <f t="shared" si="0"/>
        <v>13</v>
      </c>
    </row>
    <row r="63" spans="1:14" ht="16.5" thickBot="1" x14ac:dyDescent="0.3">
      <c r="A63" s="276" t="s">
        <v>59</v>
      </c>
      <c r="B63" s="277"/>
      <c r="C63" s="277"/>
      <c r="D63" s="277"/>
      <c r="E63" s="277"/>
      <c r="F63" s="277"/>
      <c r="G63" s="277"/>
      <c r="H63" s="278"/>
      <c r="I63" s="71">
        <f>SUM(I56:I62)</f>
        <v>23</v>
      </c>
      <c r="J63" s="72">
        <f>SUM(J56:J62)</f>
        <v>31</v>
      </c>
      <c r="K63" s="73">
        <f>SUM(K56:K62)</f>
        <v>34</v>
      </c>
      <c r="L63" s="74"/>
      <c r="M63" s="45"/>
      <c r="N63" s="75">
        <f>SUM(N56:N62)</f>
        <v>88</v>
      </c>
    </row>
    <row r="64" spans="1:14" ht="19.5" thickTop="1" thickBot="1" x14ac:dyDescent="0.3">
      <c r="A64" s="279" t="s">
        <v>60</v>
      </c>
      <c r="B64" s="280"/>
      <c r="C64" s="280"/>
      <c r="D64" s="280"/>
      <c r="E64" s="280"/>
      <c r="F64" s="280"/>
      <c r="G64" s="280"/>
      <c r="H64" s="280"/>
      <c r="I64" s="281"/>
      <c r="J64" s="281"/>
      <c r="K64" s="282"/>
      <c r="L64" s="8"/>
      <c r="M64" s="76"/>
      <c r="N64" s="77">
        <f>N63/3</f>
        <v>29.333333333333332</v>
      </c>
    </row>
    <row r="65" spans="1:14" ht="15.75" thickBot="1" x14ac:dyDescent="0.3">
      <c r="A65" s="4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6"/>
    </row>
    <row r="66" spans="1:14" ht="33.75" customHeight="1" thickBot="1" x14ac:dyDescent="0.3">
      <c r="A66" s="262" t="s">
        <v>61</v>
      </c>
      <c r="B66" s="263"/>
      <c r="C66" s="263"/>
      <c r="D66" s="263"/>
      <c r="E66" s="263"/>
      <c r="F66" s="263"/>
      <c r="G66" s="283"/>
      <c r="H66" s="78" t="s">
        <v>44</v>
      </c>
      <c r="I66" s="54" t="s">
        <v>45</v>
      </c>
      <c r="J66" s="55" t="s">
        <v>46</v>
      </c>
      <c r="K66" s="56" t="s">
        <v>47</v>
      </c>
      <c r="L66" s="158"/>
      <c r="M66" s="8"/>
      <c r="N66" s="57" t="s">
        <v>48</v>
      </c>
    </row>
    <row r="67" spans="1:14" ht="17.25" thickTop="1" thickBot="1" x14ac:dyDescent="0.3">
      <c r="A67" s="58">
        <v>1</v>
      </c>
      <c r="B67" s="284" t="s">
        <v>62</v>
      </c>
      <c r="C67" s="284"/>
      <c r="D67" s="284"/>
      <c r="E67" s="284"/>
      <c r="F67" s="272"/>
      <c r="G67" s="272"/>
      <c r="H67" s="79" t="s">
        <v>63</v>
      </c>
      <c r="I67" s="80">
        <v>5</v>
      </c>
      <c r="J67" s="80">
        <v>4</v>
      </c>
      <c r="K67" s="81">
        <v>4</v>
      </c>
      <c r="L67" s="82"/>
      <c r="M67" s="45"/>
      <c r="N67" s="62">
        <f>I67+J67+K67</f>
        <v>13</v>
      </c>
    </row>
    <row r="68" spans="1:14" ht="36" customHeight="1" thickTop="1" thickBot="1" x14ac:dyDescent="0.3">
      <c r="A68" s="63">
        <v>2</v>
      </c>
      <c r="B68" s="269" t="s">
        <v>64</v>
      </c>
      <c r="C68" s="269"/>
      <c r="D68" s="269"/>
      <c r="E68" s="269"/>
      <c r="F68" s="270"/>
      <c r="G68" s="270"/>
      <c r="H68" s="83" t="s">
        <v>63</v>
      </c>
      <c r="I68" s="84">
        <v>5</v>
      </c>
      <c r="J68" s="84">
        <v>4</v>
      </c>
      <c r="K68" s="85">
        <v>5</v>
      </c>
      <c r="L68" s="82"/>
      <c r="M68" s="45"/>
      <c r="N68" s="62">
        <f>I68+J68+K68</f>
        <v>14</v>
      </c>
    </row>
    <row r="69" spans="1:14" ht="17.25" thickTop="1" thickBot="1" x14ac:dyDescent="0.3">
      <c r="A69" s="67">
        <v>3</v>
      </c>
      <c r="B69" s="285" t="s">
        <v>65</v>
      </c>
      <c r="C69" s="285"/>
      <c r="D69" s="285"/>
      <c r="E69" s="285"/>
      <c r="F69" s="275"/>
      <c r="G69" s="275"/>
      <c r="H69" s="86" t="s">
        <v>63</v>
      </c>
      <c r="I69" s="87">
        <v>4</v>
      </c>
      <c r="J69" s="87">
        <v>4</v>
      </c>
      <c r="K69" s="88">
        <v>5</v>
      </c>
      <c r="L69" s="82"/>
      <c r="M69" s="45"/>
      <c r="N69" s="62">
        <f>I69+J69+K69</f>
        <v>13</v>
      </c>
    </row>
    <row r="70" spans="1:14" ht="16.5" thickTop="1" thickBot="1" x14ac:dyDescent="0.3">
      <c r="A70" s="44"/>
      <c r="B70" s="246" t="s">
        <v>66</v>
      </c>
      <c r="C70" s="286"/>
      <c r="D70" s="286"/>
      <c r="E70" s="286"/>
      <c r="F70" s="286"/>
      <c r="G70" s="286"/>
      <c r="H70" s="247"/>
      <c r="I70" s="89">
        <f>SUM(I67:I69)</f>
        <v>14</v>
      </c>
      <c r="J70" s="89">
        <f>SUM(J67:J69)</f>
        <v>12</v>
      </c>
      <c r="K70" s="90">
        <f>SUM(K67:K69)</f>
        <v>14</v>
      </c>
      <c r="L70" s="82"/>
      <c r="M70" s="45"/>
      <c r="N70" s="91">
        <f>SUM(N67:N69)</f>
        <v>40</v>
      </c>
    </row>
    <row r="71" spans="1:14" ht="19.5" thickTop="1" thickBot="1" x14ac:dyDescent="0.3">
      <c r="A71" s="287" t="s">
        <v>67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9"/>
      <c r="L71" s="82"/>
      <c r="M71" s="45"/>
      <c r="N71" s="77">
        <f>N70/3</f>
        <v>13.333333333333334</v>
      </c>
    </row>
    <row r="72" spans="1:14" ht="19.5" thickTop="1" thickBot="1" x14ac:dyDescent="0.3">
      <c r="A72" s="290"/>
      <c r="B72" s="291"/>
      <c r="C72" s="291"/>
      <c r="D72" s="291"/>
      <c r="E72" s="291"/>
      <c r="F72" s="291"/>
      <c r="G72" s="291"/>
      <c r="H72" s="291"/>
      <c r="I72" s="291"/>
      <c r="J72" s="292"/>
      <c r="K72" s="292"/>
      <c r="L72" s="82"/>
      <c r="M72" s="45"/>
      <c r="N72" s="160"/>
    </row>
    <row r="73" spans="1:14" ht="33" customHeight="1" thickBot="1" x14ac:dyDescent="0.3">
      <c r="A73" s="293" t="s">
        <v>68</v>
      </c>
      <c r="B73" s="294"/>
      <c r="C73" s="294"/>
      <c r="D73" s="294"/>
      <c r="E73" s="294"/>
      <c r="F73" s="294"/>
      <c r="G73" s="295"/>
      <c r="H73" s="93" t="s">
        <v>44</v>
      </c>
      <c r="I73" s="57" t="s">
        <v>45</v>
      </c>
      <c r="J73" s="158"/>
      <c r="K73" s="158"/>
      <c r="L73" s="82"/>
      <c r="M73" s="45"/>
      <c r="N73" s="94" t="s">
        <v>48</v>
      </c>
    </row>
    <row r="74" spans="1:14" ht="45.75" customHeight="1" thickBot="1" x14ac:dyDescent="0.3">
      <c r="A74" s="95">
        <v>1</v>
      </c>
      <c r="B74" s="296" t="s">
        <v>69</v>
      </c>
      <c r="C74" s="296"/>
      <c r="D74" s="296"/>
      <c r="E74" s="296"/>
      <c r="F74" s="297"/>
      <c r="G74" s="298"/>
      <c r="H74" s="96" t="s">
        <v>63</v>
      </c>
      <c r="I74" s="90">
        <v>4</v>
      </c>
      <c r="J74" s="82"/>
      <c r="K74" s="82"/>
      <c r="L74" s="82"/>
      <c r="M74" s="45"/>
      <c r="N74" s="97">
        <f>I74</f>
        <v>4</v>
      </c>
    </row>
    <row r="75" spans="1:14" ht="28.5" customHeight="1" thickBot="1" x14ac:dyDescent="0.3">
      <c r="A75" s="63">
        <v>2</v>
      </c>
      <c r="B75" s="269" t="s">
        <v>70</v>
      </c>
      <c r="C75" s="269"/>
      <c r="D75" s="269"/>
      <c r="E75" s="269"/>
      <c r="F75" s="270"/>
      <c r="G75" s="299"/>
      <c r="H75" s="98" t="s">
        <v>63</v>
      </c>
      <c r="I75" s="99">
        <v>5</v>
      </c>
      <c r="J75" s="82"/>
      <c r="K75" s="82"/>
      <c r="L75" s="82"/>
      <c r="M75" s="45"/>
      <c r="N75" s="97">
        <f>I75</f>
        <v>5</v>
      </c>
    </row>
    <row r="76" spans="1:14" ht="28.5" customHeight="1" thickBot="1" x14ac:dyDescent="0.3">
      <c r="A76" s="67">
        <v>3</v>
      </c>
      <c r="B76" s="285" t="s">
        <v>71</v>
      </c>
      <c r="C76" s="285"/>
      <c r="D76" s="285"/>
      <c r="E76" s="285"/>
      <c r="F76" s="275"/>
      <c r="G76" s="300"/>
      <c r="H76" s="100" t="s">
        <v>63</v>
      </c>
      <c r="I76" s="101">
        <v>3</v>
      </c>
      <c r="J76" s="82"/>
      <c r="K76" s="82"/>
      <c r="L76" s="82"/>
      <c r="M76" s="45"/>
      <c r="N76" s="97">
        <f>I76</f>
        <v>3</v>
      </c>
    </row>
    <row r="77" spans="1:14" ht="16.5" thickBot="1" x14ac:dyDescent="0.3">
      <c r="A77" s="301" t="s">
        <v>72</v>
      </c>
      <c r="B77" s="302"/>
      <c r="C77" s="302"/>
      <c r="D77" s="302"/>
      <c r="E77" s="302"/>
      <c r="F77" s="302"/>
      <c r="G77" s="302"/>
      <c r="H77" s="303"/>
      <c r="I77" s="27">
        <f>SUM(I74:I76)</f>
        <v>12</v>
      </c>
      <c r="J77" s="74"/>
      <c r="K77" s="74"/>
      <c r="L77" s="74"/>
      <c r="M77" s="45"/>
      <c r="N77" s="40"/>
    </row>
    <row r="78" spans="1:14" ht="19.5" thickTop="1" thickBot="1" x14ac:dyDescent="0.3">
      <c r="A78" s="304" t="s">
        <v>73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6"/>
      <c r="L78" s="74"/>
      <c r="M78" s="45"/>
      <c r="N78" s="77">
        <f>SUM(N74:N76)</f>
        <v>12</v>
      </c>
    </row>
    <row r="79" spans="1:14" x14ac:dyDescent="0.25">
      <c r="A79" s="46"/>
      <c r="B79" s="8"/>
      <c r="C79" s="8"/>
      <c r="D79" s="8"/>
      <c r="E79" s="307"/>
      <c r="F79" s="307"/>
      <c r="G79" s="307"/>
      <c r="H79" s="307"/>
      <c r="I79" s="307"/>
      <c r="J79" s="307"/>
      <c r="K79" s="307"/>
      <c r="L79" s="307"/>
      <c r="M79" s="307"/>
      <c r="N79" s="308"/>
    </row>
    <row r="80" spans="1:14" ht="15.75" thickBot="1" x14ac:dyDescent="0.3">
      <c r="A80" s="4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6"/>
    </row>
    <row r="81" spans="1:14" ht="27" thickBot="1" x14ac:dyDescent="0.3">
      <c r="A81" s="224" t="s">
        <v>74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4.75" thickBot="1" x14ac:dyDescent="0.3">
      <c r="A83" s="318" t="s">
        <v>75</v>
      </c>
      <c r="B83" s="319"/>
      <c r="C83" s="319"/>
      <c r="D83" s="319"/>
      <c r="E83" s="319"/>
      <c r="F83" s="320"/>
      <c r="G83" s="321"/>
      <c r="H83" s="93" t="s">
        <v>44</v>
      </c>
      <c r="I83" s="158"/>
      <c r="J83" s="8"/>
      <c r="K83" s="8"/>
      <c r="L83" s="8"/>
      <c r="M83" s="8"/>
      <c r="N83" s="93" t="s">
        <v>48</v>
      </c>
    </row>
    <row r="84" spans="1:14" ht="17.25" thickTop="1" thickBot="1" x14ac:dyDescent="0.3">
      <c r="A84" s="102">
        <v>1</v>
      </c>
      <c r="B84" s="322" t="s">
        <v>76</v>
      </c>
      <c r="C84" s="323"/>
      <c r="D84" s="323"/>
      <c r="E84" s="323"/>
      <c r="F84" s="324"/>
      <c r="G84" s="325"/>
      <c r="H84" s="103" t="s">
        <v>77</v>
      </c>
      <c r="I84" s="104"/>
      <c r="J84" s="51"/>
      <c r="K84" s="51"/>
      <c r="L84" s="51"/>
      <c r="M84" s="45"/>
      <c r="N84" s="105">
        <v>3.6</v>
      </c>
    </row>
    <row r="85" spans="1:14" ht="16.5" thickBot="1" x14ac:dyDescent="0.3">
      <c r="A85" s="106"/>
      <c r="B85" s="107"/>
      <c r="C85" s="107"/>
      <c r="D85" s="107"/>
      <c r="E85" s="107"/>
      <c r="F85" s="45"/>
      <c r="G85" s="45"/>
      <c r="H85" s="74"/>
      <c r="I85" s="74"/>
      <c r="J85" s="51"/>
      <c r="K85" s="51"/>
      <c r="L85" s="51"/>
      <c r="M85" s="45"/>
      <c r="N85" s="108"/>
    </row>
    <row r="86" spans="1:14" ht="19.5" thickTop="1" thickBot="1" x14ac:dyDescent="0.3">
      <c r="A86" s="326" t="s">
        <v>78</v>
      </c>
      <c r="B86" s="327"/>
      <c r="C86" s="327"/>
      <c r="D86" s="327"/>
      <c r="E86" s="327"/>
      <c r="F86" s="327"/>
      <c r="G86" s="327"/>
      <c r="H86" s="327"/>
      <c r="I86" s="327"/>
      <c r="J86" s="328"/>
      <c r="K86" s="104"/>
      <c r="L86" s="8"/>
      <c r="M86" s="109"/>
      <c r="N86" s="110">
        <f>N84</f>
        <v>3.6</v>
      </c>
    </row>
    <row r="87" spans="1:14" ht="16.5" thickTop="1" thickBot="1" x14ac:dyDescent="0.3">
      <c r="A87" s="4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6"/>
    </row>
    <row r="88" spans="1:14" ht="28.5" thickBot="1" x14ac:dyDescent="0.3">
      <c r="A88" s="329" t="s">
        <v>79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1"/>
    </row>
    <row r="89" spans="1:14" ht="15.75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18.75" thickTop="1" x14ac:dyDescent="0.25">
      <c r="A90" s="332" t="s">
        <v>23</v>
      </c>
      <c r="B90" s="333"/>
      <c r="C90" s="333"/>
      <c r="D90" s="333"/>
      <c r="E90" s="333"/>
      <c r="F90" s="333"/>
      <c r="G90" s="333"/>
      <c r="H90" s="333"/>
      <c r="I90" s="333"/>
      <c r="J90" s="334"/>
      <c r="K90" s="111"/>
      <c r="L90" s="111"/>
      <c r="M90" s="112"/>
      <c r="N90" s="113">
        <f>N40</f>
        <v>15.870000000000001</v>
      </c>
    </row>
    <row r="91" spans="1:14" ht="18" x14ac:dyDescent="0.25">
      <c r="A91" s="309" t="s">
        <v>80</v>
      </c>
      <c r="B91" s="310"/>
      <c r="C91" s="310"/>
      <c r="D91" s="310"/>
      <c r="E91" s="310"/>
      <c r="F91" s="310"/>
      <c r="G91" s="310"/>
      <c r="H91" s="310"/>
      <c r="I91" s="310"/>
      <c r="J91" s="311"/>
      <c r="K91" s="111"/>
      <c r="L91" s="111"/>
      <c r="M91" s="112"/>
      <c r="N91" s="114">
        <f>N64</f>
        <v>29.333333333333332</v>
      </c>
    </row>
    <row r="92" spans="1:14" ht="18" x14ac:dyDescent="0.25">
      <c r="A92" s="309" t="s">
        <v>81</v>
      </c>
      <c r="B92" s="310"/>
      <c r="C92" s="310"/>
      <c r="D92" s="310"/>
      <c r="E92" s="310"/>
      <c r="F92" s="310"/>
      <c r="G92" s="310"/>
      <c r="H92" s="310"/>
      <c r="I92" s="310"/>
      <c r="J92" s="311"/>
      <c r="K92" s="111"/>
      <c r="L92" s="111"/>
      <c r="M92" s="112"/>
      <c r="N92" s="115">
        <f>N71</f>
        <v>13.333333333333334</v>
      </c>
    </row>
    <row r="93" spans="1:14" ht="18" x14ac:dyDescent="0.25">
      <c r="A93" s="309" t="s">
        <v>82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6">
        <f>N78</f>
        <v>12</v>
      </c>
    </row>
    <row r="94" spans="1:14" ht="18.75" thickBot="1" x14ac:dyDescent="0.3">
      <c r="A94" s="312" t="s">
        <v>83</v>
      </c>
      <c r="B94" s="313"/>
      <c r="C94" s="313"/>
      <c r="D94" s="313"/>
      <c r="E94" s="313"/>
      <c r="F94" s="313"/>
      <c r="G94" s="313"/>
      <c r="H94" s="313"/>
      <c r="I94" s="313"/>
      <c r="J94" s="314"/>
      <c r="K94" s="111"/>
      <c r="L94" s="111"/>
      <c r="M94" s="112"/>
      <c r="N94" s="116">
        <f>N84</f>
        <v>3.6</v>
      </c>
    </row>
    <row r="95" spans="1:14" ht="24.75" thickTop="1" thickBot="1" x14ac:dyDescent="0.3">
      <c r="A95" s="315" t="s">
        <v>84</v>
      </c>
      <c r="B95" s="316"/>
      <c r="C95" s="316"/>
      <c r="D95" s="316"/>
      <c r="E95" s="316"/>
      <c r="F95" s="316"/>
      <c r="G95" s="316"/>
      <c r="H95" s="316"/>
      <c r="I95" s="316"/>
      <c r="J95" s="317"/>
      <c r="K95" s="117"/>
      <c r="L95" s="118"/>
      <c r="M95" s="119"/>
      <c r="N95" s="120">
        <f>SUM(N90:N94)</f>
        <v>74.136666666666656</v>
      </c>
    </row>
    <row r="96" spans="1:14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</sheetData>
  <sheetProtection algorithmName="SHA-512" hashValue="7tWkJP/n/oEQMKPAyZ54SN5xOlQxk8n1QsFwjqyH2fWChJXCJXwF8E8yBI1g4ZBLkgbZy2dVnCyrxoC3urZIrQ==" saltValue="fbaNZ+mJ9eyXJNO5GfP5SQ==" spinCount="100000" sheet="1" objects="1" scenarios="1" selectLockedCells="1" selectUnlockedCells="1"/>
  <mergeCells count="81">
    <mergeCell ref="A92:J92"/>
    <mergeCell ref="A93:J93"/>
    <mergeCell ref="A94:J94"/>
    <mergeCell ref="A95:J95"/>
    <mergeCell ref="A83:G83"/>
    <mergeCell ref="B84:G84"/>
    <mergeCell ref="A86:J86"/>
    <mergeCell ref="A88:N88"/>
    <mergeCell ref="A90:J90"/>
    <mergeCell ref="A91:J91"/>
    <mergeCell ref="A81:N81"/>
    <mergeCell ref="B69:G69"/>
    <mergeCell ref="B70:H70"/>
    <mergeCell ref="A71:K71"/>
    <mergeCell ref="A72:K72"/>
    <mergeCell ref="A73:G73"/>
    <mergeCell ref="B74:G74"/>
    <mergeCell ref="B75:G75"/>
    <mergeCell ref="B76:G76"/>
    <mergeCell ref="A77:H77"/>
    <mergeCell ref="A78:K78"/>
    <mergeCell ref="E79:N79"/>
    <mergeCell ref="B68:G68"/>
    <mergeCell ref="B56:G56"/>
    <mergeCell ref="B57:G57"/>
    <mergeCell ref="B58:G58"/>
    <mergeCell ref="B59:G59"/>
    <mergeCell ref="B60:G60"/>
    <mergeCell ref="B61:G61"/>
    <mergeCell ref="B62:G62"/>
    <mergeCell ref="A63:H63"/>
    <mergeCell ref="A64:K64"/>
    <mergeCell ref="A66:G66"/>
    <mergeCell ref="B67:G67"/>
    <mergeCell ref="A55:G55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3:N53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9685039370078741" bottom="0.19685039370078741" header="0.19685039370078741" footer="0.19685039370078741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tabSelected="1" workbookViewId="0">
      <selection activeCell="A3" sqref="A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7109375" customWidth="1"/>
    <col min="4" max="4" width="23.42578125" customWidth="1"/>
    <col min="5" max="5" width="17.5703125" customWidth="1"/>
    <col min="6" max="9" width="18.28515625" customWidth="1"/>
    <col min="10" max="10" width="16.140625" customWidth="1"/>
    <col min="11" max="11" width="27.42578125" customWidth="1"/>
  </cols>
  <sheetData>
    <row r="1" spans="1:11" ht="26.25" customHeight="1" x14ac:dyDescent="0.25">
      <c r="A1" s="342" t="s">
        <v>139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1" ht="26.25" customHeight="1" x14ac:dyDescent="0.25">
      <c r="A2" s="335" t="s">
        <v>154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ht="6" customHeight="1" x14ac:dyDescent="0.25">
      <c r="A3" s="168"/>
      <c r="B3" s="168"/>
      <c r="C3" s="168"/>
      <c r="D3" s="168"/>
    </row>
    <row r="4" spans="1:11" ht="6" customHeight="1" thickBot="1" x14ac:dyDescent="0.3">
      <c r="A4" s="169"/>
      <c r="B4" s="169"/>
      <c r="C4" s="169"/>
      <c r="D4" s="169"/>
    </row>
    <row r="5" spans="1:11" ht="38.25" customHeight="1" thickBot="1" x14ac:dyDescent="0.3">
      <c r="A5" s="338" t="s">
        <v>140</v>
      </c>
      <c r="B5" s="338" t="s">
        <v>141</v>
      </c>
      <c r="C5" s="338" t="s">
        <v>142</v>
      </c>
      <c r="D5" s="340" t="s">
        <v>143</v>
      </c>
      <c r="E5" s="343" t="s">
        <v>23</v>
      </c>
      <c r="F5" s="344" t="s">
        <v>149</v>
      </c>
      <c r="G5" s="344"/>
      <c r="H5" s="344"/>
      <c r="I5" s="344"/>
      <c r="J5" s="345" t="s">
        <v>150</v>
      </c>
      <c r="K5" s="346" t="s">
        <v>6</v>
      </c>
    </row>
    <row r="6" spans="1:11" ht="75.75" customHeight="1" thickBot="1" x14ac:dyDescent="0.3">
      <c r="A6" s="339"/>
      <c r="B6" s="339"/>
      <c r="C6" s="339"/>
      <c r="D6" s="341"/>
      <c r="E6" s="343"/>
      <c r="F6" s="181" t="s">
        <v>43</v>
      </c>
      <c r="G6" s="181" t="s">
        <v>151</v>
      </c>
      <c r="H6" s="181" t="s">
        <v>68</v>
      </c>
      <c r="I6" s="181" t="s">
        <v>74</v>
      </c>
      <c r="J6" s="345"/>
      <c r="K6" s="346"/>
    </row>
    <row r="7" spans="1:11" ht="88.5" customHeight="1" x14ac:dyDescent="0.25">
      <c r="A7" s="170">
        <f>+A6+1</f>
        <v>1</v>
      </c>
      <c r="B7" s="178" t="s">
        <v>145</v>
      </c>
      <c r="C7" s="336" t="s">
        <v>97</v>
      </c>
      <c r="D7" s="336" t="s">
        <v>147</v>
      </c>
      <c r="E7" s="171">
        <v>21</v>
      </c>
      <c r="F7" s="182">
        <f>'1'!N62</f>
        <v>28</v>
      </c>
      <c r="G7" s="182">
        <f>'1'!N69</f>
        <v>13.333333333333334</v>
      </c>
      <c r="H7" s="182">
        <f>'1'!N76</f>
        <v>13</v>
      </c>
      <c r="I7" s="182">
        <f>'1'!N84</f>
        <v>4.3</v>
      </c>
      <c r="J7" s="171">
        <f>SUM(E7:I7)</f>
        <v>79.63333333333334</v>
      </c>
      <c r="K7" s="183" t="s">
        <v>152</v>
      </c>
    </row>
    <row r="8" spans="1:11" ht="85.5" customHeight="1" thickBot="1" x14ac:dyDescent="0.3">
      <c r="A8" s="172">
        <f>+A7+1</f>
        <v>2</v>
      </c>
      <c r="B8" s="179" t="s">
        <v>146</v>
      </c>
      <c r="C8" s="337"/>
      <c r="D8" s="337"/>
      <c r="E8" s="173">
        <v>15.87</v>
      </c>
      <c r="F8" s="184">
        <f>'2'!N64</f>
        <v>29.333333333333332</v>
      </c>
      <c r="G8" s="184">
        <f>'2'!N71</f>
        <v>13.333333333333334</v>
      </c>
      <c r="H8" s="184">
        <f>'2'!N78</f>
        <v>12</v>
      </c>
      <c r="I8" s="184">
        <f>'2'!N86</f>
        <v>3.6</v>
      </c>
      <c r="J8" s="173">
        <f>SUM(E8:I8)</f>
        <v>74.136666666666656</v>
      </c>
      <c r="K8" s="185" t="s">
        <v>153</v>
      </c>
    </row>
    <row r="9" spans="1:11" x14ac:dyDescent="0.25">
      <c r="A9" s="174" t="s">
        <v>144</v>
      </c>
      <c r="B9" s="175"/>
      <c r="C9" s="175"/>
      <c r="D9" s="176"/>
    </row>
    <row r="10" spans="1:11" x14ac:dyDescent="0.25">
      <c r="B10" s="177"/>
    </row>
    <row r="13" spans="1:11" x14ac:dyDescent="0.25">
      <c r="B13" s="177"/>
    </row>
    <row r="17" spans="3:13" x14ac:dyDescent="0.25"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</row>
  </sheetData>
  <sheetProtection password="F56E" sheet="1" objects="1" scenarios="1" selectLockedCells="1" selectUnlockedCells="1"/>
  <mergeCells count="13">
    <mergeCell ref="A1:K1"/>
    <mergeCell ref="A2:K2"/>
    <mergeCell ref="E5:E6"/>
    <mergeCell ref="F5:I5"/>
    <mergeCell ref="J5:J6"/>
    <mergeCell ref="K5:K6"/>
    <mergeCell ref="C17:M17"/>
    <mergeCell ref="C7:C8"/>
    <mergeCell ref="D7:D8"/>
    <mergeCell ref="A5:A6"/>
    <mergeCell ref="B5:B6"/>
    <mergeCell ref="C5:C6"/>
    <mergeCell ref="D5:D6"/>
  </mergeCells>
  <pageMargins left="0.11811023622047245" right="0" top="0.74803149606299213" bottom="0.74803149606299213" header="0.31496062992125984" footer="0.31496062992125984"/>
  <pageSetup paperSize="14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0"/>
      <c r="B1" s="211"/>
      <c r="C1" s="214" t="s">
        <v>9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1:16" ht="51" customHeight="1" thickBot="1" x14ac:dyDescent="0.3">
      <c r="A2" s="212"/>
      <c r="B2" s="213"/>
      <c r="C2" s="214" t="s">
        <v>10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P2" s="162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17" t="s">
        <v>11</v>
      </c>
      <c r="B3" s="218"/>
      <c r="C3" s="218"/>
      <c r="D3" s="218"/>
      <c r="E3" s="7" t="str">
        <f>GENERAL!Z$2</f>
        <v>PLANTA</v>
      </c>
      <c r="F3" s="219"/>
      <c r="G3" s="219"/>
      <c r="H3" s="219"/>
      <c r="I3" s="219"/>
      <c r="J3" s="219"/>
      <c r="K3" s="219"/>
      <c r="L3" s="219"/>
      <c r="M3" s="219"/>
      <c r="N3" s="220"/>
    </row>
    <row r="4" spans="1:16" ht="15.75" x14ac:dyDescent="0.25">
      <c r="A4" s="206" t="s">
        <v>12</v>
      </c>
      <c r="B4" s="207"/>
      <c r="C4" s="207"/>
      <c r="D4" s="207"/>
      <c r="E4" s="8" t="str">
        <f>GENERAL!A$2</f>
        <v>CEA-P-04-5</v>
      </c>
      <c r="F4" s="208"/>
      <c r="G4" s="208"/>
      <c r="H4" s="208"/>
      <c r="I4" s="208"/>
      <c r="J4" s="208"/>
      <c r="K4" s="208"/>
      <c r="L4" s="208"/>
      <c r="M4" s="208"/>
      <c r="N4" s="209"/>
    </row>
    <row r="5" spans="1:16" ht="15.75" x14ac:dyDescent="0.25">
      <c r="A5" s="206" t="s">
        <v>13</v>
      </c>
      <c r="B5" s="207"/>
      <c r="C5" s="207"/>
      <c r="D5" s="207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6" x14ac:dyDescent="0.25">
      <c r="A8" s="227" t="s">
        <v>15</v>
      </c>
      <c r="B8" s="228"/>
      <c r="C8" s="231" t="s">
        <v>16</v>
      </c>
      <c r="D8" s="157"/>
      <c r="E8" s="233" t="s">
        <v>17</v>
      </c>
      <c r="F8" s="233" t="s">
        <v>18</v>
      </c>
      <c r="G8" s="233" t="s">
        <v>19</v>
      </c>
      <c r="H8" s="233" t="s">
        <v>20</v>
      </c>
      <c r="I8" s="233" t="s">
        <v>21</v>
      </c>
      <c r="J8" s="235" t="s">
        <v>22</v>
      </c>
      <c r="K8" s="158"/>
      <c r="L8" s="237"/>
      <c r="M8" s="237"/>
      <c r="N8" s="239" t="s">
        <v>23</v>
      </c>
    </row>
    <row r="9" spans="1:16" ht="31.5" customHeight="1" thickBot="1" x14ac:dyDescent="0.3">
      <c r="A9" s="229"/>
      <c r="B9" s="230"/>
      <c r="C9" s="232"/>
      <c r="D9" s="17"/>
      <c r="E9" s="234"/>
      <c r="F9" s="234"/>
      <c r="G9" s="234"/>
      <c r="H9" s="234"/>
      <c r="I9" s="234"/>
      <c r="J9" s="236"/>
      <c r="K9" s="159"/>
      <c r="L9" s="238"/>
      <c r="M9" s="238"/>
      <c r="N9" s="240"/>
    </row>
    <row r="10" spans="1:16" ht="44.25" customHeight="1" thickBot="1" x14ac:dyDescent="0.3">
      <c r="A10" s="241" t="str">
        <f ca="1">CONCATENATE((INDIRECT("GENERAL!D"&amp;P2+5))," ",((INDIRECT("GENERAL!E"&amp;P2+5))))</f>
        <v>LUNA CORTES  GONZALO</v>
      </c>
      <c r="B10" s="242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3" t="s">
        <v>24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5"/>
      <c r="N12" s="27" t="s">
        <v>25</v>
      </c>
    </row>
    <row r="13" spans="1:16" ht="24" thickBot="1" x14ac:dyDescent="0.3">
      <c r="A13" s="221" t="s">
        <v>26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3"/>
      <c r="M13" s="8"/>
      <c r="N13" s="26"/>
    </row>
    <row r="14" spans="1:16" ht="31.5" customHeight="1" thickBot="1" x14ac:dyDescent="0.3">
      <c r="A14" s="246" t="s">
        <v>27</v>
      </c>
      <c r="B14" s="247"/>
      <c r="C14" s="28"/>
      <c r="D14" s="248" t="str">
        <f ca="1">(INDIRECT("GENERAL!J"&amp;P2+5))</f>
        <v>LICENCIADO EN INVESTIGACION Y TECNICAS DE MERCADEO/UNIVERSIDAD DE VALLADOLID ( ESPAÑA)/2007</v>
      </c>
      <c r="E14" s="249"/>
      <c r="F14" s="249"/>
      <c r="G14" s="249"/>
      <c r="H14" s="249"/>
      <c r="I14" s="249"/>
      <c r="J14" s="249"/>
      <c r="K14" s="249"/>
      <c r="L14" s="25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1" t="s">
        <v>28</v>
      </c>
      <c r="B16" s="252"/>
      <c r="C16" s="8"/>
      <c r="D16" s="34"/>
      <c r="E16" s="253" t="str">
        <f ca="1">(INDIRECT("GENERAL!K"&amp;P2+5))</f>
        <v>NO REGISTRA</v>
      </c>
      <c r="F16" s="254"/>
      <c r="G16" s="254"/>
      <c r="H16" s="254"/>
      <c r="I16" s="254"/>
      <c r="J16" s="254"/>
      <c r="K16" s="254"/>
      <c r="L16" s="25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1" t="s">
        <v>29</v>
      </c>
      <c r="B18" s="252"/>
      <c r="C18" s="28"/>
      <c r="D18" s="156"/>
      <c r="E18" s="254" t="str">
        <f ca="1">(INDIRECT("GENERAL!L"&amp;P2+5))</f>
        <v xml:space="preserve">MASTER EN MARKETING E INVESTIGACION DE MERCADOS/UNIVERSIDAD DE VALLADOLID ( ESPAÑA)/2010 </v>
      </c>
      <c r="F18" s="254"/>
      <c r="G18" s="254"/>
      <c r="H18" s="254"/>
      <c r="I18" s="254"/>
      <c r="J18" s="254"/>
      <c r="K18" s="254"/>
      <c r="L18" s="25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1" t="s">
        <v>30</v>
      </c>
      <c r="B20" s="252"/>
      <c r="C20" s="28"/>
      <c r="D20" s="256" t="str">
        <f ca="1">(INDIRECT("GENERAL!M"&amp;P2+5))</f>
        <v>NO REGISTRA</v>
      </c>
      <c r="E20" s="257"/>
      <c r="F20" s="257"/>
      <c r="G20" s="257"/>
      <c r="H20" s="257"/>
      <c r="I20" s="257"/>
      <c r="J20" s="257"/>
      <c r="K20" s="257"/>
      <c r="L20" s="258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59" t="s">
        <v>31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1" t="s">
        <v>32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8"/>
      <c r="N24" s="40"/>
    </row>
    <row r="25" spans="1:17" ht="68.25" customHeight="1" thickBot="1" x14ac:dyDescent="0.3">
      <c r="A25" s="246" t="s">
        <v>33</v>
      </c>
      <c r="B25" s="247"/>
      <c r="C25" s="28"/>
      <c r="D25" s="248"/>
      <c r="E25" s="249"/>
      <c r="F25" s="249"/>
      <c r="G25" s="249"/>
      <c r="H25" s="249"/>
      <c r="I25" s="249"/>
      <c r="J25" s="249"/>
      <c r="K25" s="249"/>
      <c r="L25" s="250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59" t="s">
        <v>34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1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1" t="s">
        <v>35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45"/>
      <c r="N29" s="40"/>
    </row>
    <row r="30" spans="1:17" ht="35.25" customHeight="1" thickBot="1" x14ac:dyDescent="0.3">
      <c r="A30" s="246" t="s">
        <v>36</v>
      </c>
      <c r="B30" s="247"/>
      <c r="C30" s="28"/>
      <c r="D30" s="248"/>
      <c r="E30" s="249"/>
      <c r="F30" s="249"/>
      <c r="G30" s="249"/>
      <c r="H30" s="249"/>
      <c r="I30" s="249"/>
      <c r="J30" s="249"/>
      <c r="K30" s="249"/>
      <c r="L30" s="25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9" t="s">
        <v>37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1" t="s">
        <v>38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3"/>
      <c r="M34" s="8"/>
      <c r="N34" s="40"/>
    </row>
    <row r="35" spans="1:14" ht="39.75" customHeight="1" thickBot="1" x14ac:dyDescent="0.3">
      <c r="A35" s="251" t="s">
        <v>39</v>
      </c>
      <c r="B35" s="252"/>
      <c r="C35" s="28"/>
      <c r="D35" s="248"/>
      <c r="E35" s="249"/>
      <c r="F35" s="249"/>
      <c r="G35" s="249"/>
      <c r="H35" s="249"/>
      <c r="I35" s="249"/>
      <c r="J35" s="249"/>
      <c r="K35" s="249"/>
      <c r="L35" s="250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59" t="s">
        <v>40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1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4" t="s">
        <v>42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2" t="s">
        <v>43</v>
      </c>
      <c r="B57" s="263"/>
      <c r="C57" s="263"/>
      <c r="D57" s="263"/>
      <c r="E57" s="263"/>
      <c r="F57" s="264"/>
      <c r="G57" s="265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1" t="s">
        <v>49</v>
      </c>
      <c r="C58" s="271"/>
      <c r="D58" s="271"/>
      <c r="E58" s="271"/>
      <c r="F58" s="272"/>
      <c r="G58" s="27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9" t="s">
        <v>51</v>
      </c>
      <c r="C59" s="273"/>
      <c r="D59" s="273"/>
      <c r="E59" s="273"/>
      <c r="F59" s="270"/>
      <c r="G59" s="27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3" t="s">
        <v>52</v>
      </c>
      <c r="C60" s="273"/>
      <c r="D60" s="273"/>
      <c r="E60" s="273"/>
      <c r="F60" s="270"/>
      <c r="G60" s="27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3" t="s">
        <v>54</v>
      </c>
      <c r="C61" s="273"/>
      <c r="D61" s="273"/>
      <c r="E61" s="273"/>
      <c r="F61" s="270"/>
      <c r="G61" s="27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3" t="s">
        <v>55</v>
      </c>
      <c r="C62" s="273"/>
      <c r="D62" s="273"/>
      <c r="E62" s="273"/>
      <c r="F62" s="270"/>
      <c r="G62" s="27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3" t="s">
        <v>56</v>
      </c>
      <c r="C63" s="273"/>
      <c r="D63" s="273"/>
      <c r="E63" s="273"/>
      <c r="F63" s="270"/>
      <c r="G63" s="27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4" t="s">
        <v>58</v>
      </c>
      <c r="C64" s="274"/>
      <c r="D64" s="274"/>
      <c r="E64" s="274"/>
      <c r="F64" s="275"/>
      <c r="G64" s="27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2" t="s">
        <v>61</v>
      </c>
      <c r="B68" s="263"/>
      <c r="C68" s="263"/>
      <c r="D68" s="263"/>
      <c r="E68" s="263"/>
      <c r="F68" s="263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2"/>
      <c r="G69" s="27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9" t="s">
        <v>64</v>
      </c>
      <c r="C70" s="269"/>
      <c r="D70" s="269"/>
      <c r="E70" s="269"/>
      <c r="F70" s="270"/>
      <c r="G70" s="27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5" t="s">
        <v>65</v>
      </c>
      <c r="C71" s="285"/>
      <c r="D71" s="285"/>
      <c r="E71" s="285"/>
      <c r="F71" s="275"/>
      <c r="G71" s="27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6" t="s">
        <v>66</v>
      </c>
      <c r="C72" s="286"/>
      <c r="D72" s="286"/>
      <c r="E72" s="286"/>
      <c r="F72" s="286"/>
      <c r="G72" s="286"/>
      <c r="H72" s="24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7" t="s">
        <v>67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9"/>
      <c r="L73" s="82"/>
      <c r="M73" s="45"/>
      <c r="N73" s="77">
        <f>N72/3</f>
        <v>0</v>
      </c>
    </row>
    <row r="74" spans="1:14" ht="19.5" thickTop="1" thickBot="1" x14ac:dyDescent="0.3">
      <c r="A74" s="290"/>
      <c r="B74" s="291"/>
      <c r="C74" s="291"/>
      <c r="D74" s="291"/>
      <c r="E74" s="291"/>
      <c r="F74" s="291"/>
      <c r="G74" s="291"/>
      <c r="H74" s="291"/>
      <c r="I74" s="291"/>
      <c r="J74" s="292"/>
      <c r="K74" s="292"/>
      <c r="L74" s="82"/>
      <c r="M74" s="45"/>
      <c r="N74" s="160"/>
    </row>
    <row r="75" spans="1:14" ht="26.25" thickBot="1" x14ac:dyDescent="0.3">
      <c r="A75" s="293" t="s">
        <v>68</v>
      </c>
      <c r="B75" s="294"/>
      <c r="C75" s="294"/>
      <c r="D75" s="294"/>
      <c r="E75" s="294"/>
      <c r="F75" s="294"/>
      <c r="G75" s="295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296" t="s">
        <v>69</v>
      </c>
      <c r="C76" s="296"/>
      <c r="D76" s="296"/>
      <c r="E76" s="296"/>
      <c r="F76" s="297"/>
      <c r="G76" s="29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9" t="s">
        <v>70</v>
      </c>
      <c r="C77" s="269"/>
      <c r="D77" s="269"/>
      <c r="E77" s="269"/>
      <c r="F77" s="270"/>
      <c r="G77" s="29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5" t="s">
        <v>71</v>
      </c>
      <c r="C78" s="285"/>
      <c r="D78" s="285"/>
      <c r="E78" s="285"/>
      <c r="F78" s="275"/>
      <c r="G78" s="30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1" t="s">
        <v>72</v>
      </c>
      <c r="B79" s="302"/>
      <c r="C79" s="302"/>
      <c r="D79" s="302"/>
      <c r="E79" s="302"/>
      <c r="F79" s="302"/>
      <c r="G79" s="302"/>
      <c r="H79" s="30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4" t="s">
        <v>73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4" t="s">
        <v>74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8" t="s">
        <v>75</v>
      </c>
      <c r="B85" s="319"/>
      <c r="C85" s="319"/>
      <c r="D85" s="319"/>
      <c r="E85" s="319"/>
      <c r="F85" s="320"/>
      <c r="G85" s="321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2" t="s">
        <v>76</v>
      </c>
      <c r="C86" s="323"/>
      <c r="D86" s="323"/>
      <c r="E86" s="323"/>
      <c r="F86" s="324"/>
      <c r="G86" s="32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6" t="s">
        <v>78</v>
      </c>
      <c r="B88" s="327"/>
      <c r="C88" s="327"/>
      <c r="D88" s="327"/>
      <c r="E88" s="327"/>
      <c r="F88" s="327"/>
      <c r="G88" s="327"/>
      <c r="H88" s="327"/>
      <c r="I88" s="327"/>
      <c r="J88" s="32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9" t="s">
        <v>79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2" t="s">
        <v>23</v>
      </c>
      <c r="B92" s="333"/>
      <c r="C92" s="333"/>
      <c r="D92" s="333"/>
      <c r="E92" s="333"/>
      <c r="F92" s="333"/>
      <c r="G92" s="333"/>
      <c r="H92" s="333"/>
      <c r="I92" s="333"/>
      <c r="J92" s="334"/>
      <c r="K92" s="111"/>
      <c r="L92" s="111"/>
      <c r="M92" s="112"/>
      <c r="N92" s="113">
        <f>N40</f>
        <v>0</v>
      </c>
    </row>
    <row r="93" spans="1:14" ht="18" x14ac:dyDescent="0.25">
      <c r="A93" s="309" t="s">
        <v>80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4">
        <f>N66</f>
        <v>0</v>
      </c>
    </row>
    <row r="94" spans="1:14" ht="18" x14ac:dyDescent="0.25">
      <c r="A94" s="309" t="s">
        <v>81</v>
      </c>
      <c r="B94" s="310"/>
      <c r="C94" s="310"/>
      <c r="D94" s="310"/>
      <c r="E94" s="310"/>
      <c r="F94" s="310"/>
      <c r="G94" s="310"/>
      <c r="H94" s="310"/>
      <c r="I94" s="310"/>
      <c r="J94" s="311"/>
      <c r="K94" s="111"/>
      <c r="L94" s="111"/>
      <c r="M94" s="112"/>
      <c r="N94" s="115">
        <f>N73</f>
        <v>0</v>
      </c>
    </row>
    <row r="95" spans="1:14" ht="18" x14ac:dyDescent="0.25">
      <c r="A95" s="309" t="s">
        <v>82</v>
      </c>
      <c r="B95" s="310"/>
      <c r="C95" s="310"/>
      <c r="D95" s="310"/>
      <c r="E95" s="310"/>
      <c r="F95" s="310"/>
      <c r="G95" s="310"/>
      <c r="H95" s="310"/>
      <c r="I95" s="310"/>
      <c r="J95" s="311"/>
      <c r="K95" s="111"/>
      <c r="L95" s="111"/>
      <c r="M95" s="112"/>
      <c r="N95" s="116">
        <f>N80</f>
        <v>0</v>
      </c>
    </row>
    <row r="96" spans="1:14" ht="18.75" thickBot="1" x14ac:dyDescent="0.3">
      <c r="A96" s="312" t="s">
        <v>83</v>
      </c>
      <c r="B96" s="313"/>
      <c r="C96" s="313"/>
      <c r="D96" s="313"/>
      <c r="E96" s="313"/>
      <c r="F96" s="313"/>
      <c r="G96" s="313"/>
      <c r="H96" s="313"/>
      <c r="I96" s="313"/>
      <c r="J96" s="31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5" t="s">
        <v>84</v>
      </c>
      <c r="B97" s="316"/>
      <c r="C97" s="316"/>
      <c r="D97" s="316"/>
      <c r="E97" s="316"/>
      <c r="F97" s="316"/>
      <c r="G97" s="316"/>
      <c r="H97" s="316"/>
      <c r="I97" s="316"/>
      <c r="J97" s="31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0"/>
      <c r="B1" s="211"/>
      <c r="C1" s="214" t="s">
        <v>9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1:16" ht="51" customHeight="1" thickBot="1" x14ac:dyDescent="0.3">
      <c r="A2" s="212"/>
      <c r="B2" s="213"/>
      <c r="C2" s="214" t="s">
        <v>10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P2" s="162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17" t="s">
        <v>11</v>
      </c>
      <c r="B3" s="218"/>
      <c r="C3" s="218"/>
      <c r="D3" s="218"/>
      <c r="E3" s="7" t="str">
        <f>GENERAL!Z$2</f>
        <v>PLANTA</v>
      </c>
      <c r="F3" s="219"/>
      <c r="G3" s="219"/>
      <c r="H3" s="219"/>
      <c r="I3" s="219"/>
      <c r="J3" s="219"/>
      <c r="K3" s="219"/>
      <c r="L3" s="219"/>
      <c r="M3" s="219"/>
      <c r="N3" s="220"/>
    </row>
    <row r="4" spans="1:16" ht="15.75" x14ac:dyDescent="0.25">
      <c r="A4" s="206" t="s">
        <v>12</v>
      </c>
      <c r="B4" s="207"/>
      <c r="C4" s="207"/>
      <c r="D4" s="207"/>
      <c r="E4" s="8" t="str">
        <f>GENERAL!A$2</f>
        <v>CEA-P-04-5</v>
      </c>
      <c r="F4" s="208"/>
      <c r="G4" s="208"/>
      <c r="H4" s="208"/>
      <c r="I4" s="208"/>
      <c r="J4" s="208"/>
      <c r="K4" s="208"/>
      <c r="L4" s="208"/>
      <c r="M4" s="208"/>
      <c r="N4" s="209"/>
    </row>
    <row r="5" spans="1:16" ht="15.75" x14ac:dyDescent="0.25">
      <c r="A5" s="206" t="s">
        <v>13</v>
      </c>
      <c r="B5" s="207"/>
      <c r="C5" s="207"/>
      <c r="D5" s="207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6" x14ac:dyDescent="0.25">
      <c r="A8" s="227" t="s">
        <v>15</v>
      </c>
      <c r="B8" s="228"/>
      <c r="C8" s="231" t="s">
        <v>16</v>
      </c>
      <c r="D8" s="157"/>
      <c r="E8" s="233" t="s">
        <v>17</v>
      </c>
      <c r="F8" s="233" t="s">
        <v>18</v>
      </c>
      <c r="G8" s="233" t="s">
        <v>19</v>
      </c>
      <c r="H8" s="233" t="s">
        <v>20</v>
      </c>
      <c r="I8" s="233" t="s">
        <v>21</v>
      </c>
      <c r="J8" s="235" t="s">
        <v>22</v>
      </c>
      <c r="K8" s="158"/>
      <c r="L8" s="237"/>
      <c r="M8" s="237"/>
      <c r="N8" s="239" t="s">
        <v>23</v>
      </c>
    </row>
    <row r="9" spans="1:16" ht="31.5" customHeight="1" thickBot="1" x14ac:dyDescent="0.3">
      <c r="A9" s="229"/>
      <c r="B9" s="230"/>
      <c r="C9" s="232"/>
      <c r="D9" s="17"/>
      <c r="E9" s="234"/>
      <c r="F9" s="234"/>
      <c r="G9" s="234"/>
      <c r="H9" s="234"/>
      <c r="I9" s="234"/>
      <c r="J9" s="236"/>
      <c r="K9" s="159"/>
      <c r="L9" s="238"/>
      <c r="M9" s="238"/>
      <c r="N9" s="240"/>
    </row>
    <row r="10" spans="1:16" ht="44.25" customHeight="1" thickBot="1" x14ac:dyDescent="0.3">
      <c r="A10" s="241" t="str">
        <f ca="1">CONCATENATE((INDIRECT("GENERAL!D"&amp;P2+5))," ",((INDIRECT("GENERAL!E"&amp;P2+5))))</f>
        <v>BARON  LOPEZ ENA YURITZE</v>
      </c>
      <c r="B10" s="242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3" t="s">
        <v>24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5"/>
      <c r="N12" s="27" t="s">
        <v>25</v>
      </c>
    </row>
    <row r="13" spans="1:16" ht="24" thickBot="1" x14ac:dyDescent="0.3">
      <c r="A13" s="221" t="s">
        <v>26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3"/>
      <c r="M13" s="8"/>
      <c r="N13" s="26"/>
    </row>
    <row r="14" spans="1:16" ht="31.5" customHeight="1" thickBot="1" x14ac:dyDescent="0.3">
      <c r="A14" s="246" t="s">
        <v>27</v>
      </c>
      <c r="B14" s="247"/>
      <c r="C14" s="28"/>
      <c r="D14" s="248" t="str">
        <f ca="1">(INDIRECT("GENERAL!J"&amp;P2+5))</f>
        <v>TECNOLOGA EN DISEÑO GRAFICO/CORUNIVERSITEC/2002/ TITULO DE MERCADOLOGA CON ENFSIS EN MERCADEO ESTRATEGICO/UNIVERSIDAD CENTRAL/2010</v>
      </c>
      <c r="E14" s="249"/>
      <c r="F14" s="249"/>
      <c r="G14" s="249"/>
      <c r="H14" s="249"/>
      <c r="I14" s="249"/>
      <c r="J14" s="249"/>
      <c r="K14" s="249"/>
      <c r="L14" s="25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1" t="s">
        <v>28</v>
      </c>
      <c r="B16" s="252"/>
      <c r="C16" s="8"/>
      <c r="D16" s="34"/>
      <c r="E16" s="253" t="str">
        <f ca="1">(INDIRECT("GENERAL!K"&amp;P2+5))</f>
        <v>NO REGISTRA</v>
      </c>
      <c r="F16" s="254"/>
      <c r="G16" s="254"/>
      <c r="H16" s="254"/>
      <c r="I16" s="254"/>
      <c r="J16" s="254"/>
      <c r="K16" s="254"/>
      <c r="L16" s="25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1" t="s">
        <v>29</v>
      </c>
      <c r="B18" s="252"/>
      <c r="C18" s="28"/>
      <c r="D18" s="156"/>
      <c r="E18" s="254" t="str">
        <f ca="1">(INDIRECT("GENERAL!L"&amp;P2+5))</f>
        <v>MAESTRIA EN ECONOMIA DERECHO Y GESTION CON ENFASIS EN INVESTIGACION DE MARKETING/UNIVERSITATE TOULOUSE CAPITOL (FRANCIA)/2011</v>
      </c>
      <c r="F18" s="254"/>
      <c r="G18" s="254"/>
      <c r="H18" s="254"/>
      <c r="I18" s="254"/>
      <c r="J18" s="254"/>
      <c r="K18" s="254"/>
      <c r="L18" s="25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1" t="s">
        <v>30</v>
      </c>
      <c r="B20" s="252"/>
      <c r="C20" s="28"/>
      <c r="D20" s="256" t="str">
        <f ca="1">(INDIRECT("GENERAL!M"&amp;P2+5))</f>
        <v>NO REGISTRA</v>
      </c>
      <c r="E20" s="257"/>
      <c r="F20" s="257"/>
      <c r="G20" s="257"/>
      <c r="H20" s="257"/>
      <c r="I20" s="257"/>
      <c r="J20" s="257"/>
      <c r="K20" s="257"/>
      <c r="L20" s="258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59" t="s">
        <v>31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1" t="s">
        <v>32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8"/>
      <c r="N24" s="40"/>
    </row>
    <row r="25" spans="1:17" ht="68.25" customHeight="1" thickBot="1" x14ac:dyDescent="0.3">
      <c r="A25" s="246" t="s">
        <v>33</v>
      </c>
      <c r="B25" s="247"/>
      <c r="C25" s="28"/>
      <c r="D25" s="248"/>
      <c r="E25" s="249"/>
      <c r="F25" s="249"/>
      <c r="G25" s="249"/>
      <c r="H25" s="249"/>
      <c r="I25" s="249"/>
      <c r="J25" s="249"/>
      <c r="K25" s="249"/>
      <c r="L25" s="250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59" t="s">
        <v>34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1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1" t="s">
        <v>35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45"/>
      <c r="N29" s="40"/>
    </row>
    <row r="30" spans="1:17" ht="35.25" customHeight="1" thickBot="1" x14ac:dyDescent="0.3">
      <c r="A30" s="246" t="s">
        <v>36</v>
      </c>
      <c r="B30" s="247"/>
      <c r="C30" s="28"/>
      <c r="D30" s="248"/>
      <c r="E30" s="249"/>
      <c r="F30" s="249"/>
      <c r="G30" s="249"/>
      <c r="H30" s="249"/>
      <c r="I30" s="249"/>
      <c r="J30" s="249"/>
      <c r="K30" s="249"/>
      <c r="L30" s="25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9" t="s">
        <v>37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1" t="s">
        <v>38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3"/>
      <c r="M34" s="8"/>
      <c r="N34" s="40"/>
    </row>
    <row r="35" spans="1:14" ht="39.75" customHeight="1" thickBot="1" x14ac:dyDescent="0.3">
      <c r="A35" s="251" t="s">
        <v>39</v>
      </c>
      <c r="B35" s="252"/>
      <c r="C35" s="28"/>
      <c r="D35" s="248"/>
      <c r="E35" s="249"/>
      <c r="F35" s="249"/>
      <c r="G35" s="249"/>
      <c r="H35" s="249"/>
      <c r="I35" s="249"/>
      <c r="J35" s="249"/>
      <c r="K35" s="249"/>
      <c r="L35" s="250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59" t="s">
        <v>40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1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4" t="s">
        <v>42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2" t="s">
        <v>43</v>
      </c>
      <c r="B57" s="263"/>
      <c r="C57" s="263"/>
      <c r="D57" s="263"/>
      <c r="E57" s="263"/>
      <c r="F57" s="264"/>
      <c r="G57" s="265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1" t="s">
        <v>49</v>
      </c>
      <c r="C58" s="271"/>
      <c r="D58" s="271"/>
      <c r="E58" s="271"/>
      <c r="F58" s="272"/>
      <c r="G58" s="27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9" t="s">
        <v>51</v>
      </c>
      <c r="C59" s="273"/>
      <c r="D59" s="273"/>
      <c r="E59" s="273"/>
      <c r="F59" s="270"/>
      <c r="G59" s="27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3" t="s">
        <v>52</v>
      </c>
      <c r="C60" s="273"/>
      <c r="D60" s="273"/>
      <c r="E60" s="273"/>
      <c r="F60" s="270"/>
      <c r="G60" s="27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3" t="s">
        <v>54</v>
      </c>
      <c r="C61" s="273"/>
      <c r="D61" s="273"/>
      <c r="E61" s="273"/>
      <c r="F61" s="270"/>
      <c r="G61" s="27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3" t="s">
        <v>55</v>
      </c>
      <c r="C62" s="273"/>
      <c r="D62" s="273"/>
      <c r="E62" s="273"/>
      <c r="F62" s="270"/>
      <c r="G62" s="27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3" t="s">
        <v>56</v>
      </c>
      <c r="C63" s="273"/>
      <c r="D63" s="273"/>
      <c r="E63" s="273"/>
      <c r="F63" s="270"/>
      <c r="G63" s="27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4" t="s">
        <v>58</v>
      </c>
      <c r="C64" s="274"/>
      <c r="D64" s="274"/>
      <c r="E64" s="274"/>
      <c r="F64" s="275"/>
      <c r="G64" s="27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2" t="s">
        <v>61</v>
      </c>
      <c r="B68" s="263"/>
      <c r="C68" s="263"/>
      <c r="D68" s="263"/>
      <c r="E68" s="263"/>
      <c r="F68" s="263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2"/>
      <c r="G69" s="27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9" t="s">
        <v>64</v>
      </c>
      <c r="C70" s="269"/>
      <c r="D70" s="269"/>
      <c r="E70" s="269"/>
      <c r="F70" s="270"/>
      <c r="G70" s="27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5" t="s">
        <v>65</v>
      </c>
      <c r="C71" s="285"/>
      <c r="D71" s="285"/>
      <c r="E71" s="285"/>
      <c r="F71" s="275"/>
      <c r="G71" s="27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6" t="s">
        <v>66</v>
      </c>
      <c r="C72" s="286"/>
      <c r="D72" s="286"/>
      <c r="E72" s="286"/>
      <c r="F72" s="286"/>
      <c r="G72" s="286"/>
      <c r="H72" s="24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7" t="s">
        <v>67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9"/>
      <c r="L73" s="82"/>
      <c r="M73" s="45"/>
      <c r="N73" s="77">
        <f>N72/3</f>
        <v>0</v>
      </c>
    </row>
    <row r="74" spans="1:14" ht="19.5" thickTop="1" thickBot="1" x14ac:dyDescent="0.3">
      <c r="A74" s="290"/>
      <c r="B74" s="291"/>
      <c r="C74" s="291"/>
      <c r="D74" s="291"/>
      <c r="E74" s="291"/>
      <c r="F74" s="291"/>
      <c r="G74" s="291"/>
      <c r="H74" s="291"/>
      <c r="I74" s="291"/>
      <c r="J74" s="292"/>
      <c r="K74" s="292"/>
      <c r="L74" s="82"/>
      <c r="M74" s="45"/>
      <c r="N74" s="160"/>
    </row>
    <row r="75" spans="1:14" ht="26.25" thickBot="1" x14ac:dyDescent="0.3">
      <c r="A75" s="293" t="s">
        <v>68</v>
      </c>
      <c r="B75" s="294"/>
      <c r="C75" s="294"/>
      <c r="D75" s="294"/>
      <c r="E75" s="294"/>
      <c r="F75" s="294"/>
      <c r="G75" s="295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296" t="s">
        <v>69</v>
      </c>
      <c r="C76" s="296"/>
      <c r="D76" s="296"/>
      <c r="E76" s="296"/>
      <c r="F76" s="297"/>
      <c r="G76" s="29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9" t="s">
        <v>70</v>
      </c>
      <c r="C77" s="269"/>
      <c r="D77" s="269"/>
      <c r="E77" s="269"/>
      <c r="F77" s="270"/>
      <c r="G77" s="29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5" t="s">
        <v>71</v>
      </c>
      <c r="C78" s="285"/>
      <c r="D78" s="285"/>
      <c r="E78" s="285"/>
      <c r="F78" s="275"/>
      <c r="G78" s="30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1" t="s">
        <v>72</v>
      </c>
      <c r="B79" s="302"/>
      <c r="C79" s="302"/>
      <c r="D79" s="302"/>
      <c r="E79" s="302"/>
      <c r="F79" s="302"/>
      <c r="G79" s="302"/>
      <c r="H79" s="30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4" t="s">
        <v>73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4" t="s">
        <v>74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8" t="s">
        <v>75</v>
      </c>
      <c r="B85" s="319"/>
      <c r="C85" s="319"/>
      <c r="D85" s="319"/>
      <c r="E85" s="319"/>
      <c r="F85" s="320"/>
      <c r="G85" s="321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2" t="s">
        <v>76</v>
      </c>
      <c r="C86" s="323"/>
      <c r="D86" s="323"/>
      <c r="E86" s="323"/>
      <c r="F86" s="324"/>
      <c r="G86" s="32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6" t="s">
        <v>78</v>
      </c>
      <c r="B88" s="327"/>
      <c r="C88" s="327"/>
      <c r="D88" s="327"/>
      <c r="E88" s="327"/>
      <c r="F88" s="327"/>
      <c r="G88" s="327"/>
      <c r="H88" s="327"/>
      <c r="I88" s="327"/>
      <c r="J88" s="32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9" t="s">
        <v>79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2" t="s">
        <v>23</v>
      </c>
      <c r="B92" s="333"/>
      <c r="C92" s="333"/>
      <c r="D92" s="333"/>
      <c r="E92" s="333"/>
      <c r="F92" s="333"/>
      <c r="G92" s="333"/>
      <c r="H92" s="333"/>
      <c r="I92" s="333"/>
      <c r="J92" s="334"/>
      <c r="K92" s="111"/>
      <c r="L92" s="111"/>
      <c r="M92" s="112"/>
      <c r="N92" s="113">
        <f>N40</f>
        <v>0</v>
      </c>
    </row>
    <row r="93" spans="1:14" ht="18" x14ac:dyDescent="0.25">
      <c r="A93" s="309" t="s">
        <v>80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4">
        <f>N66</f>
        <v>0</v>
      </c>
    </row>
    <row r="94" spans="1:14" ht="18" x14ac:dyDescent="0.25">
      <c r="A94" s="309" t="s">
        <v>81</v>
      </c>
      <c r="B94" s="310"/>
      <c r="C94" s="310"/>
      <c r="D94" s="310"/>
      <c r="E94" s="310"/>
      <c r="F94" s="310"/>
      <c r="G94" s="310"/>
      <c r="H94" s="310"/>
      <c r="I94" s="310"/>
      <c r="J94" s="311"/>
      <c r="K94" s="111"/>
      <c r="L94" s="111"/>
      <c r="M94" s="112"/>
      <c r="N94" s="115">
        <f>N73</f>
        <v>0</v>
      </c>
    </row>
    <row r="95" spans="1:14" ht="18" x14ac:dyDescent="0.25">
      <c r="A95" s="309" t="s">
        <v>82</v>
      </c>
      <c r="B95" s="310"/>
      <c r="C95" s="310"/>
      <c r="D95" s="310"/>
      <c r="E95" s="310"/>
      <c r="F95" s="310"/>
      <c r="G95" s="310"/>
      <c r="H95" s="310"/>
      <c r="I95" s="310"/>
      <c r="J95" s="311"/>
      <c r="K95" s="111"/>
      <c r="L95" s="111"/>
      <c r="M95" s="112"/>
      <c r="N95" s="116">
        <f>N80</f>
        <v>0</v>
      </c>
    </row>
    <row r="96" spans="1:14" ht="18.75" thickBot="1" x14ac:dyDescent="0.3">
      <c r="A96" s="312" t="s">
        <v>83</v>
      </c>
      <c r="B96" s="313"/>
      <c r="C96" s="313"/>
      <c r="D96" s="313"/>
      <c r="E96" s="313"/>
      <c r="F96" s="313"/>
      <c r="G96" s="313"/>
      <c r="H96" s="313"/>
      <c r="I96" s="313"/>
      <c r="J96" s="31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5" t="s">
        <v>84</v>
      </c>
      <c r="B97" s="316"/>
      <c r="C97" s="316"/>
      <c r="D97" s="316"/>
      <c r="E97" s="316"/>
      <c r="F97" s="316"/>
      <c r="G97" s="316"/>
      <c r="H97" s="316"/>
      <c r="I97" s="316"/>
      <c r="J97" s="31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0"/>
      <c r="B1" s="211"/>
      <c r="C1" s="214" t="s">
        <v>9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1:16" ht="51" customHeight="1" thickBot="1" x14ac:dyDescent="0.3">
      <c r="A2" s="212"/>
      <c r="B2" s="213"/>
      <c r="C2" s="214" t="s">
        <v>10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P2" s="162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17" t="s">
        <v>11</v>
      </c>
      <c r="B3" s="218"/>
      <c r="C3" s="218"/>
      <c r="D3" s="218"/>
      <c r="E3" s="7" t="str">
        <f>GENERAL!Z$2</f>
        <v>PLANTA</v>
      </c>
      <c r="F3" s="219"/>
      <c r="G3" s="219"/>
      <c r="H3" s="219"/>
      <c r="I3" s="219"/>
      <c r="J3" s="219"/>
      <c r="K3" s="219"/>
      <c r="L3" s="219"/>
      <c r="M3" s="219"/>
      <c r="N3" s="220"/>
    </row>
    <row r="4" spans="1:16" ht="15.75" x14ac:dyDescent="0.25">
      <c r="A4" s="206" t="s">
        <v>12</v>
      </c>
      <c r="B4" s="207"/>
      <c r="C4" s="207"/>
      <c r="D4" s="207"/>
      <c r="E4" s="8" t="str">
        <f>GENERAL!A$2</f>
        <v>CEA-P-04-5</v>
      </c>
      <c r="F4" s="208"/>
      <c r="G4" s="208"/>
      <c r="H4" s="208"/>
      <c r="I4" s="208"/>
      <c r="J4" s="208"/>
      <c r="K4" s="208"/>
      <c r="L4" s="208"/>
      <c r="M4" s="208"/>
      <c r="N4" s="209"/>
    </row>
    <row r="5" spans="1:16" ht="15.75" x14ac:dyDescent="0.25">
      <c r="A5" s="206" t="s">
        <v>13</v>
      </c>
      <c r="B5" s="207"/>
      <c r="C5" s="207"/>
      <c r="D5" s="207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6" x14ac:dyDescent="0.25">
      <c r="A8" s="227" t="s">
        <v>15</v>
      </c>
      <c r="B8" s="228"/>
      <c r="C8" s="231" t="s">
        <v>16</v>
      </c>
      <c r="D8" s="157"/>
      <c r="E8" s="233" t="s">
        <v>17</v>
      </c>
      <c r="F8" s="233" t="s">
        <v>18</v>
      </c>
      <c r="G8" s="233" t="s">
        <v>19</v>
      </c>
      <c r="H8" s="233" t="s">
        <v>20</v>
      </c>
      <c r="I8" s="233" t="s">
        <v>21</v>
      </c>
      <c r="J8" s="235" t="s">
        <v>22</v>
      </c>
      <c r="K8" s="158"/>
      <c r="L8" s="237"/>
      <c r="M8" s="237"/>
      <c r="N8" s="239" t="s">
        <v>23</v>
      </c>
    </row>
    <row r="9" spans="1:16" ht="31.5" customHeight="1" thickBot="1" x14ac:dyDescent="0.3">
      <c r="A9" s="229"/>
      <c r="B9" s="230"/>
      <c r="C9" s="232"/>
      <c r="D9" s="17"/>
      <c r="E9" s="234"/>
      <c r="F9" s="234"/>
      <c r="G9" s="234"/>
      <c r="H9" s="234"/>
      <c r="I9" s="234"/>
      <c r="J9" s="236"/>
      <c r="K9" s="159"/>
      <c r="L9" s="238"/>
      <c r="M9" s="238"/>
      <c r="N9" s="240"/>
    </row>
    <row r="10" spans="1:16" ht="44.25" customHeight="1" thickBot="1" x14ac:dyDescent="0.3">
      <c r="A10" s="241" t="str">
        <f ca="1">CONCATENATE((INDIRECT("GENERAL!D"&amp;P2+5))," ",((INDIRECT("GENERAL!E"&amp;P2+5))))</f>
        <v xml:space="preserve"> </v>
      </c>
      <c r="B10" s="242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3" t="s">
        <v>24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5"/>
      <c r="N12" s="27" t="s">
        <v>25</v>
      </c>
    </row>
    <row r="13" spans="1:16" ht="24" thickBot="1" x14ac:dyDescent="0.3">
      <c r="A13" s="221" t="s">
        <v>26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3"/>
      <c r="M13" s="8"/>
      <c r="N13" s="26"/>
    </row>
    <row r="14" spans="1:16" ht="31.5" customHeight="1" thickBot="1" x14ac:dyDescent="0.3">
      <c r="A14" s="246" t="s">
        <v>27</v>
      </c>
      <c r="B14" s="247"/>
      <c r="C14" s="28"/>
      <c r="D14" s="248">
        <f ca="1">(INDIRECT("GENERAL!J"&amp;P2+5))</f>
        <v>0</v>
      </c>
      <c r="E14" s="249"/>
      <c r="F14" s="249"/>
      <c r="G14" s="249"/>
      <c r="H14" s="249"/>
      <c r="I14" s="249"/>
      <c r="J14" s="249"/>
      <c r="K14" s="249"/>
      <c r="L14" s="250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1" t="s">
        <v>28</v>
      </c>
      <c r="B16" s="252"/>
      <c r="C16" s="8"/>
      <c r="D16" s="34"/>
      <c r="E16" s="253">
        <f ca="1">(INDIRECT("GENERAL!K"&amp;P2+5))</f>
        <v>0</v>
      </c>
      <c r="F16" s="254"/>
      <c r="G16" s="254"/>
      <c r="H16" s="254"/>
      <c r="I16" s="254"/>
      <c r="J16" s="254"/>
      <c r="K16" s="254"/>
      <c r="L16" s="255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1" t="s">
        <v>29</v>
      </c>
      <c r="B18" s="252"/>
      <c r="C18" s="28"/>
      <c r="D18" s="156"/>
      <c r="E18" s="254">
        <f ca="1">(INDIRECT("GENERAL!L"&amp;P2+5))</f>
        <v>0</v>
      </c>
      <c r="F18" s="254"/>
      <c r="G18" s="254"/>
      <c r="H18" s="254"/>
      <c r="I18" s="254"/>
      <c r="J18" s="254"/>
      <c r="K18" s="254"/>
      <c r="L18" s="255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1" t="s">
        <v>30</v>
      </c>
      <c r="B20" s="252"/>
      <c r="C20" s="28"/>
      <c r="D20" s="256">
        <f ca="1">(INDIRECT("GENERAL!M"&amp;P2+5))</f>
        <v>0</v>
      </c>
      <c r="E20" s="257"/>
      <c r="F20" s="257"/>
      <c r="G20" s="257"/>
      <c r="H20" s="257"/>
      <c r="I20" s="257"/>
      <c r="J20" s="257"/>
      <c r="K20" s="257"/>
      <c r="L20" s="258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59" t="s">
        <v>31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1" t="s">
        <v>32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8"/>
      <c r="N24" s="40"/>
    </row>
    <row r="25" spans="1:17" ht="68.25" customHeight="1" thickBot="1" x14ac:dyDescent="0.3">
      <c r="A25" s="246" t="s">
        <v>33</v>
      </c>
      <c r="B25" s="247"/>
      <c r="C25" s="28"/>
      <c r="D25" s="248"/>
      <c r="E25" s="249"/>
      <c r="F25" s="249"/>
      <c r="G25" s="249"/>
      <c r="H25" s="249"/>
      <c r="I25" s="249"/>
      <c r="J25" s="249"/>
      <c r="K25" s="249"/>
      <c r="L25" s="250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59" t="s">
        <v>34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1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1" t="s">
        <v>35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3"/>
      <c r="M29" s="45"/>
      <c r="N29" s="40"/>
    </row>
    <row r="30" spans="1:17" ht="35.25" customHeight="1" thickBot="1" x14ac:dyDescent="0.3">
      <c r="A30" s="246" t="s">
        <v>36</v>
      </c>
      <c r="B30" s="247"/>
      <c r="C30" s="28"/>
      <c r="D30" s="248"/>
      <c r="E30" s="249"/>
      <c r="F30" s="249"/>
      <c r="G30" s="249"/>
      <c r="H30" s="249"/>
      <c r="I30" s="249"/>
      <c r="J30" s="249"/>
      <c r="K30" s="249"/>
      <c r="L30" s="250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9" t="s">
        <v>37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1" t="s">
        <v>38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3"/>
      <c r="M34" s="8"/>
      <c r="N34" s="40"/>
    </row>
    <row r="35" spans="1:14" ht="39.75" customHeight="1" thickBot="1" x14ac:dyDescent="0.3">
      <c r="A35" s="251" t="s">
        <v>39</v>
      </c>
      <c r="B35" s="252"/>
      <c r="C35" s="28"/>
      <c r="D35" s="248"/>
      <c r="E35" s="249"/>
      <c r="F35" s="249"/>
      <c r="G35" s="249"/>
      <c r="H35" s="249"/>
      <c r="I35" s="249"/>
      <c r="J35" s="249"/>
      <c r="K35" s="249"/>
      <c r="L35" s="250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59" t="s">
        <v>40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1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6" t="s">
        <v>23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8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4" t="s">
        <v>42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6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2" t="s">
        <v>43</v>
      </c>
      <c r="B57" s="263"/>
      <c r="C57" s="263"/>
      <c r="D57" s="263"/>
      <c r="E57" s="263"/>
      <c r="F57" s="264"/>
      <c r="G57" s="265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1" t="s">
        <v>49</v>
      </c>
      <c r="C58" s="271"/>
      <c r="D58" s="271"/>
      <c r="E58" s="271"/>
      <c r="F58" s="272"/>
      <c r="G58" s="272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9" t="s">
        <v>51</v>
      </c>
      <c r="C59" s="273"/>
      <c r="D59" s="273"/>
      <c r="E59" s="273"/>
      <c r="F59" s="270"/>
      <c r="G59" s="270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3" t="s">
        <v>52</v>
      </c>
      <c r="C60" s="273"/>
      <c r="D60" s="273"/>
      <c r="E60" s="273"/>
      <c r="F60" s="270"/>
      <c r="G60" s="270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3" t="s">
        <v>54</v>
      </c>
      <c r="C61" s="273"/>
      <c r="D61" s="273"/>
      <c r="E61" s="273"/>
      <c r="F61" s="270"/>
      <c r="G61" s="270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3" t="s">
        <v>55</v>
      </c>
      <c r="C62" s="273"/>
      <c r="D62" s="273"/>
      <c r="E62" s="273"/>
      <c r="F62" s="270"/>
      <c r="G62" s="270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3" t="s">
        <v>56</v>
      </c>
      <c r="C63" s="273"/>
      <c r="D63" s="273"/>
      <c r="E63" s="273"/>
      <c r="F63" s="270"/>
      <c r="G63" s="270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4" t="s">
        <v>58</v>
      </c>
      <c r="C64" s="274"/>
      <c r="D64" s="274"/>
      <c r="E64" s="274"/>
      <c r="F64" s="275"/>
      <c r="G64" s="27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2" t="s">
        <v>61</v>
      </c>
      <c r="B68" s="263"/>
      <c r="C68" s="263"/>
      <c r="D68" s="263"/>
      <c r="E68" s="263"/>
      <c r="F68" s="263"/>
      <c r="G68" s="283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84" t="s">
        <v>62</v>
      </c>
      <c r="C69" s="284"/>
      <c r="D69" s="284"/>
      <c r="E69" s="284"/>
      <c r="F69" s="272"/>
      <c r="G69" s="272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9" t="s">
        <v>64</v>
      </c>
      <c r="C70" s="269"/>
      <c r="D70" s="269"/>
      <c r="E70" s="269"/>
      <c r="F70" s="270"/>
      <c r="G70" s="270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5" t="s">
        <v>65</v>
      </c>
      <c r="C71" s="285"/>
      <c r="D71" s="285"/>
      <c r="E71" s="285"/>
      <c r="F71" s="275"/>
      <c r="G71" s="27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6" t="s">
        <v>66</v>
      </c>
      <c r="C72" s="286"/>
      <c r="D72" s="286"/>
      <c r="E72" s="286"/>
      <c r="F72" s="286"/>
      <c r="G72" s="286"/>
      <c r="H72" s="24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7" t="s">
        <v>67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9"/>
      <c r="L73" s="82"/>
      <c r="M73" s="45"/>
      <c r="N73" s="77">
        <f>N72/3</f>
        <v>0</v>
      </c>
    </row>
    <row r="74" spans="1:14" ht="19.5" thickTop="1" thickBot="1" x14ac:dyDescent="0.3">
      <c r="A74" s="290"/>
      <c r="B74" s="291"/>
      <c r="C74" s="291"/>
      <c r="D74" s="291"/>
      <c r="E74" s="291"/>
      <c r="F74" s="291"/>
      <c r="G74" s="291"/>
      <c r="H74" s="291"/>
      <c r="I74" s="291"/>
      <c r="J74" s="292"/>
      <c r="K74" s="292"/>
      <c r="L74" s="82"/>
      <c r="M74" s="45"/>
      <c r="N74" s="160"/>
    </row>
    <row r="75" spans="1:14" ht="26.25" thickBot="1" x14ac:dyDescent="0.3">
      <c r="A75" s="293" t="s">
        <v>68</v>
      </c>
      <c r="B75" s="294"/>
      <c r="C75" s="294"/>
      <c r="D75" s="294"/>
      <c r="E75" s="294"/>
      <c r="F75" s="294"/>
      <c r="G75" s="295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296" t="s">
        <v>69</v>
      </c>
      <c r="C76" s="296"/>
      <c r="D76" s="296"/>
      <c r="E76" s="296"/>
      <c r="F76" s="297"/>
      <c r="G76" s="298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9" t="s">
        <v>70</v>
      </c>
      <c r="C77" s="269"/>
      <c r="D77" s="269"/>
      <c r="E77" s="269"/>
      <c r="F77" s="270"/>
      <c r="G77" s="299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5" t="s">
        <v>71</v>
      </c>
      <c r="C78" s="285"/>
      <c r="D78" s="285"/>
      <c r="E78" s="285"/>
      <c r="F78" s="275"/>
      <c r="G78" s="300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1" t="s">
        <v>72</v>
      </c>
      <c r="B79" s="302"/>
      <c r="C79" s="302"/>
      <c r="D79" s="302"/>
      <c r="E79" s="302"/>
      <c r="F79" s="302"/>
      <c r="G79" s="302"/>
      <c r="H79" s="303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4" t="s">
        <v>73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6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4" t="s">
        <v>74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6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8" t="s">
        <v>75</v>
      </c>
      <c r="B85" s="319"/>
      <c r="C85" s="319"/>
      <c r="D85" s="319"/>
      <c r="E85" s="319"/>
      <c r="F85" s="320"/>
      <c r="G85" s="321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2" t="s">
        <v>76</v>
      </c>
      <c r="C86" s="323"/>
      <c r="D86" s="323"/>
      <c r="E86" s="323"/>
      <c r="F86" s="324"/>
      <c r="G86" s="32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6" t="s">
        <v>78</v>
      </c>
      <c r="B88" s="327"/>
      <c r="C88" s="327"/>
      <c r="D88" s="327"/>
      <c r="E88" s="327"/>
      <c r="F88" s="327"/>
      <c r="G88" s="327"/>
      <c r="H88" s="327"/>
      <c r="I88" s="327"/>
      <c r="J88" s="32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9" t="s">
        <v>79</v>
      </c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2" t="s">
        <v>23</v>
      </c>
      <c r="B92" s="333"/>
      <c r="C92" s="333"/>
      <c r="D92" s="333"/>
      <c r="E92" s="333"/>
      <c r="F92" s="333"/>
      <c r="G92" s="333"/>
      <c r="H92" s="333"/>
      <c r="I92" s="333"/>
      <c r="J92" s="334"/>
      <c r="K92" s="111"/>
      <c r="L92" s="111"/>
      <c r="M92" s="112"/>
      <c r="N92" s="113">
        <f>N40</f>
        <v>0</v>
      </c>
    </row>
    <row r="93" spans="1:14" ht="18" x14ac:dyDescent="0.25">
      <c r="A93" s="309" t="s">
        <v>80</v>
      </c>
      <c r="B93" s="310"/>
      <c r="C93" s="310"/>
      <c r="D93" s="310"/>
      <c r="E93" s="310"/>
      <c r="F93" s="310"/>
      <c r="G93" s="310"/>
      <c r="H93" s="310"/>
      <c r="I93" s="310"/>
      <c r="J93" s="311"/>
      <c r="K93" s="111"/>
      <c r="L93" s="111"/>
      <c r="M93" s="112"/>
      <c r="N93" s="114">
        <f>N66</f>
        <v>0</v>
      </c>
    </row>
    <row r="94" spans="1:14" ht="18" x14ac:dyDescent="0.25">
      <c r="A94" s="309" t="s">
        <v>81</v>
      </c>
      <c r="B94" s="310"/>
      <c r="C94" s="310"/>
      <c r="D94" s="310"/>
      <c r="E94" s="310"/>
      <c r="F94" s="310"/>
      <c r="G94" s="310"/>
      <c r="H94" s="310"/>
      <c r="I94" s="310"/>
      <c r="J94" s="311"/>
      <c r="K94" s="111"/>
      <c r="L94" s="111"/>
      <c r="M94" s="112"/>
      <c r="N94" s="115">
        <f>N73</f>
        <v>0</v>
      </c>
    </row>
    <row r="95" spans="1:14" ht="18" x14ac:dyDescent="0.25">
      <c r="A95" s="309" t="s">
        <v>82</v>
      </c>
      <c r="B95" s="310"/>
      <c r="C95" s="310"/>
      <c r="D95" s="310"/>
      <c r="E95" s="310"/>
      <c r="F95" s="310"/>
      <c r="G95" s="310"/>
      <c r="H95" s="310"/>
      <c r="I95" s="310"/>
      <c r="J95" s="311"/>
      <c r="K95" s="111"/>
      <c r="L95" s="111"/>
      <c r="M95" s="112"/>
      <c r="N95" s="116">
        <f>N80</f>
        <v>0</v>
      </c>
    </row>
    <row r="96" spans="1:14" ht="18.75" thickBot="1" x14ac:dyDescent="0.3">
      <c r="A96" s="312" t="s">
        <v>83</v>
      </c>
      <c r="B96" s="313"/>
      <c r="C96" s="313"/>
      <c r="D96" s="313"/>
      <c r="E96" s="313"/>
      <c r="F96" s="313"/>
      <c r="G96" s="313"/>
      <c r="H96" s="313"/>
      <c r="I96" s="313"/>
      <c r="J96" s="314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5" t="s">
        <v>84</v>
      </c>
      <c r="B97" s="316"/>
      <c r="C97" s="316"/>
      <c r="D97" s="316"/>
      <c r="E97" s="316"/>
      <c r="F97" s="316"/>
      <c r="G97" s="316"/>
      <c r="H97" s="316"/>
      <c r="I97" s="316"/>
      <c r="J97" s="31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2</vt:lpstr>
      <vt:lpstr>RESULTADOS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2014-07-02T21:46:26Z</cp:lastPrinted>
  <dcterms:created xsi:type="dcterms:W3CDTF">2014-02-18T13:10:52Z</dcterms:created>
  <dcterms:modified xsi:type="dcterms:W3CDTF">2014-07-18T15:33:43Z</dcterms:modified>
</cp:coreProperties>
</file>