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IA\"/>
    </mc:Choice>
  </mc:AlternateContent>
  <workbookProtection workbookAlgorithmName="SHA-512" workbookHashValue="d1CW4ukwEpkl0hHYtZiJ5lLOzGJh7O01SZt+JMs6xR56zk2fWEt1FBMq9+7CE80caj2i6mrzNlH7aMGJfXD8Sw==" workbookSaltValue="Br3KAWVj4XrRiBLEm9zpww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2" r:id="rId2"/>
    <sheet name="RESULTADOS" sheetId="22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2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J10" i="21" s="1"/>
  <c r="N32" i="21"/>
  <c r="N27" i="21"/>
  <c r="H10" i="21" s="1"/>
  <c r="N22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N32" i="20"/>
  <c r="N27" i="20"/>
  <c r="N22" i="20"/>
  <c r="I10" i="20"/>
  <c r="H10" i="20"/>
  <c r="G10" i="20"/>
  <c r="F10" i="20"/>
  <c r="E10" i="20"/>
  <c r="C10" i="20"/>
  <c r="E5" i="20"/>
  <c r="E4" i="20"/>
  <c r="P2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2" i="19" s="1"/>
  <c r="N73" i="19" s="1"/>
  <c r="N94" i="19" s="1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H10" i="19" s="1"/>
  <c r="N22" i="19"/>
  <c r="J10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21"/>
  <c r="E16" i="18"/>
  <c r="E18" i="2"/>
  <c r="D14" i="20"/>
  <c r="D14" i="19"/>
  <c r="N10" i="19" l="1"/>
  <c r="N65" i="21"/>
  <c r="N66" i="21" s="1"/>
  <c r="N93" i="21" s="1"/>
  <c r="N40" i="20"/>
  <c r="N92" i="20" s="1"/>
  <c r="N65" i="20"/>
  <c r="N66" i="20" s="1"/>
  <c r="N93" i="20" s="1"/>
  <c r="N65" i="18"/>
  <c r="N66" i="18" s="1"/>
  <c r="N93" i="18" s="1"/>
  <c r="N97" i="18" s="1"/>
  <c r="N40" i="18"/>
  <c r="N92" i="18" s="1"/>
  <c r="N40" i="19"/>
  <c r="N92" i="19" s="1"/>
  <c r="N65" i="19"/>
  <c r="N66" i="19" s="1"/>
  <c r="N93" i="19" s="1"/>
  <c r="N10" i="20"/>
  <c r="N40" i="21"/>
  <c r="N92" i="21" s="1"/>
  <c r="N97" i="21" s="1"/>
  <c r="N40" i="2"/>
  <c r="N10" i="21"/>
  <c r="I10" i="21"/>
  <c r="H10" i="18"/>
  <c r="N10" i="18" s="1"/>
  <c r="Z2" i="1"/>
  <c r="A10" i="21"/>
  <c r="E16" i="2"/>
  <c r="D20" i="21"/>
  <c r="E16" i="20"/>
  <c r="A10" i="2"/>
  <c r="E18" i="19"/>
  <c r="A10" i="19"/>
  <c r="D20" i="20"/>
  <c r="E18" i="21"/>
  <c r="E16" i="19"/>
  <c r="E18" i="18"/>
  <c r="D14" i="18"/>
  <c r="D14" i="2"/>
  <c r="D20" i="19"/>
  <c r="D20" i="2"/>
  <c r="A10" i="20"/>
  <c r="A10" i="18"/>
  <c r="D14" i="21"/>
  <c r="E18" i="20"/>
  <c r="D20" i="18"/>
  <c r="N97" i="19" l="1"/>
  <c r="N97" i="20"/>
  <c r="E3" i="19"/>
  <c r="E3" i="18"/>
  <c r="E3" i="21"/>
  <c r="E3" i="2"/>
  <c r="E3" i="20"/>
  <c r="Z1" i="1"/>
  <c r="E31" i="1" l="1"/>
  <c r="E30" i="1"/>
  <c r="N92" i="2" l="1"/>
  <c r="N84" i="2"/>
  <c r="I6" i="22" s="1"/>
  <c r="I75" i="2"/>
  <c r="N74" i="2"/>
  <c r="N73" i="2"/>
  <c r="N72" i="2"/>
  <c r="K68" i="2"/>
  <c r="J68" i="2"/>
  <c r="I68" i="2"/>
  <c r="N67" i="2"/>
  <c r="N66" i="2"/>
  <c r="N65" i="2"/>
  <c r="K61" i="2"/>
  <c r="J61" i="2"/>
  <c r="I61" i="2"/>
  <c r="N60" i="2"/>
  <c r="N59" i="2"/>
  <c r="N58" i="2"/>
  <c r="N57" i="2"/>
  <c r="N56" i="2"/>
  <c r="N55" i="2"/>
  <c r="N54" i="2"/>
  <c r="W6" i="1"/>
  <c r="U6" i="1"/>
  <c r="H10" i="2"/>
  <c r="G10" i="2"/>
  <c r="T6" i="1" s="1"/>
  <c r="F10" i="2"/>
  <c r="S6" i="1" s="1"/>
  <c r="E10" i="2"/>
  <c r="R6" i="1" s="1"/>
  <c r="C10" i="2"/>
  <c r="N61" i="2" l="1"/>
  <c r="N62" i="2" s="1"/>
  <c r="N68" i="2"/>
  <c r="N69" i="2" s="1"/>
  <c r="N76" i="2"/>
  <c r="Q6" i="1"/>
  <c r="I10" i="2"/>
  <c r="V6" i="1"/>
  <c r="J10" i="2"/>
  <c r="N90" i="2" l="1"/>
  <c r="G6" i="22"/>
  <c r="N10" i="2"/>
  <c r="N89" i="2"/>
  <c r="F6" i="22"/>
  <c r="N91" i="2"/>
  <c r="H6" i="22"/>
  <c r="N88" i="2"/>
  <c r="X6" i="1"/>
  <c r="J6" i="22" l="1"/>
  <c r="N93" i="2"/>
</calcChain>
</file>

<file path=xl/sharedStrings.xml><?xml version="1.0" encoding="utf-8"?>
<sst xmlns="http://schemas.openxmlformats.org/spreadsheetml/2006/main" count="548" uniqueCount="126">
  <si>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</si>
  <si>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</si>
  <si>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</si>
  <si>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</si>
  <si>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</si>
  <si>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</si>
  <si>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</si>
  <si>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</si>
  <si>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</si>
  <si>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</si>
  <si>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</si>
  <si>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</si>
  <si>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</si>
  <si>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</si>
  <si>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</si>
  <si>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</si>
  <si>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</si>
  <si>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</si>
  <si>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</si>
  <si>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</si>
  <si>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</si>
  <si>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</si>
  <si>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</si>
  <si>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</si>
  <si>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</si>
  <si>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</si>
  <si>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</si>
  <si>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</si>
  <si>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</si>
  <si>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</si>
  <si>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</si>
  <si>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</si>
  <si>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</si>
  <si>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</si>
  <si>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</si>
  <si>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</si>
  <si>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</si>
  <si>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</si>
  <si>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</si>
  <si>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</si>
  <si>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</si>
  <si>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</si>
  <si>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</si>
  <si>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</si>
  <si>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</si>
  <si>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</si>
  <si>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</si>
  <si>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</si>
  <si>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</si>
  <si>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</si>
  <si>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</si>
  <si>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</si>
  <si>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</si>
  <si>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</si>
  <si>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</si>
  <si>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</si>
  <si>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</si>
  <si>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</si>
  <si>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</si>
  <si>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</si>
  <si>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</si>
  <si>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</si>
  <si>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</si>
  <si>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</si>
  <si>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</si>
  <si>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</si>
  <si>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</si>
  <si>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</si>
  <si>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</si>
  <si>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</si>
  <si>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</si>
  <si>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</si>
  <si>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</si>
  <si>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</si>
  <si>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</si>
  <si>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</si>
  <si>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</si>
  <si>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</si>
  <si>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</si>
  <si>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</si>
  <si>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</si>
  <si>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</si>
  <si>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</si>
  <si>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</si>
  <si>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</si>
  <si>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</si>
  <si>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</si>
  <si>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</si>
  <si>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</si>
  <si>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</si>
  <si>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</si>
  <si>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</si>
  <si>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</si>
  <si>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</si>
  <si>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</si>
  <si>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INGENIERÍA AGRONÓMICA</t>
  </si>
  <si>
    <t>IA-P-03-2</t>
  </si>
  <si>
    <t>CC</t>
  </si>
  <si>
    <t>CASTAÑEDA MUÑOZ</t>
  </si>
  <si>
    <t>MARIO</t>
  </si>
  <si>
    <t>(0091) 4079149466</t>
  </si>
  <si>
    <t>mariocamu@aol.com</t>
  </si>
  <si>
    <t>3601 BAKER DAIRY RD APTO. 16 HAINES CITY</t>
  </si>
  <si>
    <t>FLORIDA - ESTADOS UNIDOS DE NORTEAMERICA</t>
  </si>
  <si>
    <t>INGENIERO AGRICOLA /UNIVERSIDAD SURCOLOMBIANA /1989</t>
  </si>
  <si>
    <t>NO REGISTRA</t>
  </si>
  <si>
    <t>MAGISTER EN CIENCIAS EN SUELOS /UNIVERSIDAD DE PUERTO RICO (PUERTO RICO) /1995  -  MAGISTER EN  INGENIERIA CIVIL /UNIVERSIDAD DE PUERTO RICO (PUERTO RICO) /2005</t>
  </si>
  <si>
    <t>DOCTOR EN INGENIERIA CIVIL /UNIVERSIDAD DE PUERTO RICO (PUERTO RICO) /2006</t>
  </si>
  <si>
    <t>MEDIO ELECTRONICO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</si>
  <si>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</si>
  <si>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</si>
  <si>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</si>
  <si>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</si>
  <si>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</si>
  <si>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INGNEIERÍA AGRONÓMICA</t>
  </si>
  <si>
    <t>VAC/BENÍTEZ/YOLANDA O.</t>
  </si>
  <si>
    <t>CASTAÑEDA MUÑOZ MARIO</t>
  </si>
  <si>
    <t xml:space="preserve">GEÓLOGO O INGENIERO DE LAS CIENCIAS AGRARIAS, CON MAESTRÍA O DOCTORADO EN EL ÁREA DE HIDROGEOLOGÍA.  </t>
  </si>
  <si>
    <t xml:space="preserve">CONFERENCISTA /UNIVERSIDAD DEL ROSARIO /22 HORAS=0,01 PUNTOS.  -  ASESOR /FUNDACION SOCIAL /2,5 MESES =0,21. NO REGISTRA NI CERTIFICA DE ACUERDO A LOS TÉRMINOS DE REFERENCIA DE LA CONVOCATORIA MÁS EXPERIENCIA SUCEPTIBLE DE ASIGNACIÓN DE PUNTOS. </t>
  </si>
  <si>
    <t xml:space="preserve">CATEDRATICO /UNIVERSIDAD DE PUERTO RICO /4 MESES =0,17 PUNTOS. NO REGISTRA NI CERTIFICA DE ACUERDO A LOS TÉRMINOS DE REFERENCIA DE LA CONVOCATORIA MÁS EXPERIENCIA SUCEPTIBLE DE ASIGNACIÓN DE PUNTOS. </t>
  </si>
  <si>
    <t>PRUEBA DE CONOCIMIENTOS</t>
  </si>
  <si>
    <t xml:space="preserve">TOTAL </t>
  </si>
  <si>
    <t>PRESENTACIÓN ORAL/ EVALUACION JURADOS AREA (HASTA 15 PUNTOS)</t>
  </si>
  <si>
    <t>CONVOCATORIA DECLARADA DESIERTA EL ASPIRANTE QUE PRESENTÓ PRUEBAS DE CONOCIMIENTOS NO ALCANZÓ EL PUNTAJE MÍNIMO REQUERIDO PARA SER GANADOR. - PARÁGRAFO 1, ARTÍCULO 11, ACUERDO DEL CONSEJO SUPERIOR N° 039 DE 2008.</t>
  </si>
  <si>
    <t xml:space="preserve">                                                  RESULTADOS DE LAS PRUEBAS DE CONOCIMIENTOS, ANTES DE RECLAMACIONES,  DEL CÓDIGO DE CONCURSO IA-P-03-2</t>
  </si>
  <si>
    <r>
      <t xml:space="preserve">NO GANADOR
</t>
    </r>
    <r>
      <rPr>
        <sz val="11"/>
        <rFont val="Arial"/>
        <family val="2"/>
      </rPr>
      <t>NO ALCANZÓ EL PUNTAJE MÍNIMO REQUERIDO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</si>
</sst>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7" fillId="0" borderId="91" xfId="4" applyFont="1" applyBorder="1" applyAlignment="1">
      <alignment horizontal="center" vertical="center" wrapText="1"/>
    </xf>
    <xf numFmtId="49" fontId="7" fillId="0" borderId="92" xfId="4" applyNumberFormat="1" applyFont="1" applyFill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2" fontId="28" fillId="0" borderId="92" xfId="4" applyNumberFormat="1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" fontId="13" fillId="0" borderId="92" xfId="1" applyNumberFormat="1" applyFont="1" applyFill="1" applyBorder="1" applyAlignment="1" applyProtection="1">
      <alignment horizontal="center" vertical="center"/>
    </xf>
    <xf numFmtId="2" fontId="13" fillId="0" borderId="93" xfId="4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Border="1" applyAlignment="1">
      <alignment horizontal="center"/>
    </xf>
    <xf numFmtId="2" fontId="30" fillId="7" borderId="1" xfId="4" applyNumberFormat="1" applyFont="1" applyFill="1" applyBorder="1" applyAlignment="1">
      <alignment horizontal="center" vertical="center" wrapText="1"/>
    </xf>
    <xf numFmtId="0" fontId="30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1" fillId="8" borderId="13" xfId="0" applyFont="1" applyFill="1" applyBorder="1" applyAlignment="1">
      <alignment horizontal="center" vertical="center" wrapText="1"/>
    </xf>
    <xf numFmtId="0" fontId="31" fillId="8" borderId="14" xfId="0" applyFont="1" applyFill="1" applyBorder="1" applyAlignment="1">
      <alignment horizontal="center" vertical="center" wrapText="1"/>
    </xf>
    <xf numFmtId="0" fontId="31" fillId="8" borderId="15" xfId="0" applyFont="1" applyFill="1" applyBorder="1" applyAlignment="1">
      <alignment horizontal="center" vertical="center" wrapText="1"/>
    </xf>
    <xf numFmtId="0" fontId="17" fillId="7" borderId="1" xfId="4" applyFont="1" applyFill="1" applyBorder="1" applyAlignment="1" applyProtection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47625</xdr:rowOff>
    </xdr:from>
    <xdr:to>
      <xdr:col>2</xdr:col>
      <xdr:colOff>819150</xdr:colOff>
      <xdr:row>1</xdr:row>
      <xdr:rowOff>190500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20955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camu@ao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D1" zoomScale="80" zoomScaleNormal="80" workbookViewId="0">
      <selection activeCell="M6" sqref="M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4.85546875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1" t="s">
        <v>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Z1" s="121">
        <f>COUNTA(C:C)-1</f>
        <v>1</v>
      </c>
    </row>
    <row r="2" spans="1:26" ht="17.25" thickBot="1" x14ac:dyDescent="0.35">
      <c r="A2" s="181" t="s">
        <v>96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88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78" t="s">
        <v>3</v>
      </c>
      <c r="J3" s="191" t="s">
        <v>4</v>
      </c>
      <c r="K3" s="192"/>
      <c r="L3" s="192"/>
      <c r="M3" s="193"/>
      <c r="N3" s="185" t="s">
        <v>5</v>
      </c>
      <c r="O3" s="185" t="s">
        <v>88</v>
      </c>
      <c r="P3" s="185" t="s">
        <v>6</v>
      </c>
      <c r="Q3" s="183" t="s">
        <v>16</v>
      </c>
      <c r="R3" s="183" t="s">
        <v>17</v>
      </c>
      <c r="S3" s="183" t="s">
        <v>18</v>
      </c>
      <c r="T3" s="183" t="s">
        <v>19</v>
      </c>
      <c r="U3" s="183" t="s">
        <v>20</v>
      </c>
      <c r="V3" s="183" t="s">
        <v>21</v>
      </c>
      <c r="W3" s="183" t="s">
        <v>22</v>
      </c>
      <c r="X3" s="178" t="s">
        <v>94</v>
      </c>
    </row>
    <row r="4" spans="1:26" s="1" customFormat="1" ht="15.75" customHeight="1" thickBot="1" x14ac:dyDescent="0.25">
      <c r="A4" s="189"/>
      <c r="B4" s="186"/>
      <c r="C4" s="186"/>
      <c r="D4" s="186"/>
      <c r="E4" s="186"/>
      <c r="F4" s="186"/>
      <c r="G4" s="186"/>
      <c r="H4" s="186"/>
      <c r="I4" s="179"/>
      <c r="J4" s="178" t="s">
        <v>7</v>
      </c>
      <c r="K4" s="123"/>
      <c r="L4" s="123" t="s">
        <v>8</v>
      </c>
      <c r="M4" s="124"/>
      <c r="N4" s="186"/>
      <c r="O4" s="186"/>
      <c r="P4" s="186"/>
      <c r="Q4" s="184"/>
      <c r="R4" s="184"/>
      <c r="S4" s="184"/>
      <c r="T4" s="184"/>
      <c r="U4" s="184"/>
      <c r="V4" s="184"/>
      <c r="W4" s="184"/>
      <c r="X4" s="179"/>
    </row>
    <row r="5" spans="1:26" s="1" customFormat="1" ht="13.5" customHeight="1" thickBot="1" x14ac:dyDescent="0.25">
      <c r="A5" s="190"/>
      <c r="B5" s="187"/>
      <c r="C5" s="187"/>
      <c r="D5" s="187"/>
      <c r="E5" s="187"/>
      <c r="F5" s="187"/>
      <c r="G5" s="187"/>
      <c r="H5" s="187"/>
      <c r="I5" s="180"/>
      <c r="J5" s="180"/>
      <c r="K5" s="124" t="s">
        <v>85</v>
      </c>
      <c r="L5" s="126" t="s">
        <v>86</v>
      </c>
      <c r="M5" s="126" t="s">
        <v>87</v>
      </c>
      <c r="N5" s="187"/>
      <c r="O5" s="187"/>
      <c r="P5" s="187"/>
      <c r="Q5" s="184"/>
      <c r="R5" s="184"/>
      <c r="S5" s="184"/>
      <c r="T5" s="184"/>
      <c r="U5" s="184"/>
      <c r="V5" s="184"/>
      <c r="W5" s="184"/>
      <c r="X5" s="180"/>
    </row>
    <row r="6" spans="1:26" s="1" customFormat="1" ht="63.75" x14ac:dyDescent="0.2">
      <c r="A6" s="130">
        <v>1</v>
      </c>
      <c r="B6" s="131" t="s">
        <v>97</v>
      </c>
      <c r="C6" s="165">
        <v>12124421</v>
      </c>
      <c r="D6" s="164" t="s">
        <v>98</v>
      </c>
      <c r="E6" s="125" t="s">
        <v>99</v>
      </c>
      <c r="F6" s="125" t="s">
        <v>100</v>
      </c>
      <c r="G6" s="127" t="s">
        <v>101</v>
      </c>
      <c r="H6" s="125" t="s">
        <v>102</v>
      </c>
      <c r="I6" s="125" t="s">
        <v>103</v>
      </c>
      <c r="J6" s="125" t="s">
        <v>104</v>
      </c>
      <c r="K6" s="125" t="s">
        <v>105</v>
      </c>
      <c r="L6" s="125" t="s">
        <v>106</v>
      </c>
      <c r="M6" s="125" t="s">
        <v>107</v>
      </c>
      <c r="N6" s="125">
        <v>29</v>
      </c>
      <c r="O6" s="125" t="s">
        <v>108</v>
      </c>
      <c r="P6" s="128"/>
      <c r="Q6" s="132">
        <f>'1'!C10</f>
        <v>4</v>
      </c>
      <c r="R6" s="153">
        <f>'1'!E10</f>
        <v>0</v>
      </c>
      <c r="S6" s="153">
        <f>'1'!F10</f>
        <v>3</v>
      </c>
      <c r="T6" s="153">
        <f>'1'!G10</f>
        <v>3</v>
      </c>
      <c r="U6" s="153">
        <f>'1'!N27</f>
        <v>0.22</v>
      </c>
      <c r="V6" s="153">
        <f>'1'!N32</f>
        <v>0.17</v>
      </c>
      <c r="W6" s="153">
        <f>'1'!N37</f>
        <v>0</v>
      </c>
      <c r="X6" s="154">
        <f>'1'!N40</f>
        <v>10.39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 t="str">
        <f>TRIM(RIGHT(SUBSTITUTE(E29,"-", REPT("-",LEN(E29))),LEN(E29)))</f>
        <v/>
      </c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 t="str">
        <f>RIGHT(E29,1)</f>
        <v/>
      </c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4"/>
  <sheetViews>
    <sheetView topLeftCell="A34" workbookViewId="0">
      <selection activeCell="O40" sqref="O4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3.28515625" style="6" customWidth="1"/>
    <col min="12" max="12" width="8.42578125" style="6" customWidth="1"/>
    <col min="13" max="13" width="3.8554687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2"/>
      <c r="B1" s="313"/>
      <c r="C1" s="316" t="s">
        <v>9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6" ht="51" customHeight="1" thickBot="1" x14ac:dyDescent="0.3">
      <c r="A2" s="314"/>
      <c r="B2" s="315"/>
      <c r="C2" s="316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19" t="s">
        <v>11</v>
      </c>
      <c r="B3" s="320"/>
      <c r="C3" s="320"/>
      <c r="D3" s="320"/>
      <c r="E3" s="7" t="str">
        <f>GENERAL!Z$2</f>
        <v>PLANTA</v>
      </c>
      <c r="F3" s="321"/>
      <c r="G3" s="321"/>
      <c r="H3" s="321"/>
      <c r="I3" s="321"/>
      <c r="J3" s="321"/>
      <c r="K3" s="321"/>
      <c r="L3" s="321"/>
      <c r="M3" s="321"/>
      <c r="N3" s="322"/>
    </row>
    <row r="4" spans="1:16" ht="15.75" x14ac:dyDescent="0.25">
      <c r="A4" s="289" t="s">
        <v>12</v>
      </c>
      <c r="B4" s="290"/>
      <c r="C4" s="290"/>
      <c r="D4" s="290"/>
      <c r="E4" s="8" t="str">
        <f>GENERAL!A$2</f>
        <v>IA-P-03-2</v>
      </c>
      <c r="F4" s="310"/>
      <c r="G4" s="310"/>
      <c r="H4" s="310"/>
      <c r="I4" s="310"/>
      <c r="J4" s="310"/>
      <c r="K4" s="310"/>
      <c r="L4" s="310"/>
      <c r="M4" s="310"/>
      <c r="N4" s="311"/>
    </row>
    <row r="5" spans="1:16" ht="15.75" x14ac:dyDescent="0.25">
      <c r="A5" s="289" t="s">
        <v>13</v>
      </c>
      <c r="B5" s="290"/>
      <c r="C5" s="290"/>
      <c r="D5" s="290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91" t="s">
        <v>15</v>
      </c>
      <c r="B8" s="292"/>
      <c r="C8" s="295" t="s">
        <v>16</v>
      </c>
      <c r="D8" s="15"/>
      <c r="E8" s="297" t="s">
        <v>17</v>
      </c>
      <c r="F8" s="297" t="s">
        <v>18</v>
      </c>
      <c r="G8" s="297" t="s">
        <v>19</v>
      </c>
      <c r="H8" s="297" t="s">
        <v>20</v>
      </c>
      <c r="I8" s="297" t="s">
        <v>21</v>
      </c>
      <c r="J8" s="299" t="s">
        <v>22</v>
      </c>
      <c r="K8" s="16"/>
      <c r="L8" s="301"/>
      <c r="M8" s="301"/>
      <c r="N8" s="303" t="s">
        <v>23</v>
      </c>
    </row>
    <row r="9" spans="1:16" ht="31.5" customHeight="1" thickBot="1" x14ac:dyDescent="0.3">
      <c r="A9" s="293"/>
      <c r="B9" s="294"/>
      <c r="C9" s="296"/>
      <c r="D9" s="17"/>
      <c r="E9" s="298"/>
      <c r="F9" s="298"/>
      <c r="G9" s="298"/>
      <c r="H9" s="298"/>
      <c r="I9" s="298"/>
      <c r="J9" s="300"/>
      <c r="K9" s="18"/>
      <c r="L9" s="302"/>
      <c r="M9" s="302"/>
      <c r="N9" s="304"/>
    </row>
    <row r="10" spans="1:16" ht="44.25" customHeight="1" thickBot="1" x14ac:dyDescent="0.3">
      <c r="A10" s="305" t="str">
        <f ca="1">CONCATENATE((INDIRECT("GENERAL!D"&amp;P2+5))," ",((INDIRECT("GENERAL!E"&amp;P2+5))))</f>
        <v>CASTAÑEDA MUÑOZ MARIO</v>
      </c>
      <c r="B10" s="30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0.22</v>
      </c>
      <c r="I10" s="21">
        <f>N32</f>
        <v>0.17</v>
      </c>
      <c r="J10" s="22">
        <f>N37</f>
        <v>0</v>
      </c>
      <c r="K10" s="23"/>
      <c r="L10" s="23"/>
      <c r="M10" s="23"/>
      <c r="N10" s="24">
        <f>IF( SUM(C10:J10)&lt;=30,SUM(C10:J10),"EXCEDE LOS 30 PUNTOS")</f>
        <v>10.39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7" t="s">
        <v>24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9"/>
      <c r="N12" s="27" t="s">
        <v>25</v>
      </c>
    </row>
    <row r="13" spans="1:16" ht="24" thickBot="1" x14ac:dyDescent="0.3">
      <c r="A13" s="272" t="s">
        <v>26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4"/>
      <c r="M13" s="8"/>
      <c r="N13" s="26"/>
    </row>
    <row r="14" spans="1:16" ht="31.5" customHeight="1" thickBot="1" x14ac:dyDescent="0.3">
      <c r="A14" s="225" t="s">
        <v>27</v>
      </c>
      <c r="B14" s="227"/>
      <c r="C14" s="28"/>
      <c r="D14" s="277" t="str">
        <f ca="1">(INDIRECT("GENERAL!J"&amp;P2+5))</f>
        <v>INGENIERO AGRICOLA /UNIVERSIDAD SURCOLOMBIANA /1989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86" t="str">
        <f ca="1">(INDIRECT("GENERAL!K"&amp;P2+5))</f>
        <v>NO REGISTRA</v>
      </c>
      <c r="F16" s="287"/>
      <c r="G16" s="287"/>
      <c r="H16" s="287"/>
      <c r="I16" s="287"/>
      <c r="J16" s="287"/>
      <c r="K16" s="287"/>
      <c r="L16" s="288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35"/>
      <c r="E18" s="287" t="str">
        <f ca="1">(INDIRECT("GENERAL!L"&amp;P2+5))</f>
        <v>MAGISTER EN CIENCIAS EN SUELOS /UNIVERSIDAD DE PUERTO RICO (PUERTO RICO) /1995  -  MAGISTER EN  INGENIERIA CIVIL /UNIVERSIDAD DE PUERTO RICO (PUERTO RICO) /2005</v>
      </c>
      <c r="F18" s="287"/>
      <c r="G18" s="287"/>
      <c r="H18" s="287"/>
      <c r="I18" s="287"/>
      <c r="J18" s="287"/>
      <c r="K18" s="287"/>
      <c r="L18" s="288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3" t="str">
        <f ca="1">(INDIRECT("GENERAL!M"&amp;P2+5))</f>
        <v>DOCTOR EN INGENIERIA CIVIL /UNIVERSIDAD DE PUERTO RICO (PUERTO RICO) /2006</v>
      </c>
      <c r="E20" s="284"/>
      <c r="F20" s="284"/>
      <c r="G20" s="284"/>
      <c r="H20" s="284"/>
      <c r="I20" s="284"/>
      <c r="J20" s="284"/>
      <c r="K20" s="284"/>
      <c r="L20" s="285"/>
      <c r="M20" s="29"/>
      <c r="N20" s="30">
        <v>3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9" t="s">
        <v>31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8"/>
      <c r="N22" s="162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2" t="s">
        <v>32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4"/>
      <c r="M24" s="8"/>
      <c r="N24" s="40"/>
    </row>
    <row r="25" spans="1:17" ht="68.25" customHeight="1" thickBot="1" x14ac:dyDescent="0.3">
      <c r="A25" s="225" t="s">
        <v>33</v>
      </c>
      <c r="B25" s="227"/>
      <c r="C25" s="28"/>
      <c r="E25" s="283" t="s">
        <v>118</v>
      </c>
      <c r="F25" s="284"/>
      <c r="G25" s="284"/>
      <c r="H25" s="284"/>
      <c r="I25" s="284"/>
      <c r="J25" s="284"/>
      <c r="K25" s="284"/>
      <c r="L25" s="284"/>
      <c r="M25" s="29"/>
      <c r="N25" s="30">
        <v>0.22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9" t="s">
        <v>34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M27" s="38"/>
      <c r="N27" s="162">
        <f>IF(N25&lt;=5,N25,"EXCEDE LOS 5 PUNTOS PERMITIDOS")</f>
        <v>0.22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2" t="s">
        <v>35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45"/>
      <c r="N29" s="40"/>
    </row>
    <row r="30" spans="1:17" ht="53.25" customHeight="1" thickBot="1" x14ac:dyDescent="0.3">
      <c r="A30" s="225" t="s">
        <v>36</v>
      </c>
      <c r="B30" s="227"/>
      <c r="C30" s="28"/>
      <c r="D30" s="277" t="s">
        <v>119</v>
      </c>
      <c r="E30" s="278"/>
      <c r="F30" s="278"/>
      <c r="G30" s="278"/>
      <c r="H30" s="278"/>
      <c r="I30" s="278"/>
      <c r="J30" s="278"/>
      <c r="K30" s="278"/>
      <c r="L30" s="279"/>
      <c r="M30" s="29"/>
      <c r="N30" s="30">
        <v>0.17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9" t="s">
        <v>37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1"/>
      <c r="M32" s="38"/>
      <c r="N32" s="162">
        <f>IF(N30&lt;=5,N30,"EXCEDE LOS 5 PUNTOS PERMITIDOS")</f>
        <v>0.17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2" t="s">
        <v>38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4"/>
      <c r="M34" s="8"/>
      <c r="N34" s="40"/>
    </row>
    <row r="35" spans="1:14" ht="39.75" customHeight="1" thickBot="1" x14ac:dyDescent="0.3">
      <c r="A35" s="275" t="s">
        <v>39</v>
      </c>
      <c r="B35" s="276"/>
      <c r="C35" s="28"/>
      <c r="D35" s="277" t="s">
        <v>105</v>
      </c>
      <c r="E35" s="278"/>
      <c r="F35" s="278"/>
      <c r="G35" s="278"/>
      <c r="H35" s="278"/>
      <c r="I35" s="278"/>
      <c r="J35" s="278"/>
      <c r="K35" s="278"/>
      <c r="L35" s="279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9" t="s">
        <v>40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1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10.39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ht="7.5" customHeight="1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2" t="s">
        <v>41</v>
      </c>
    </row>
    <row r="49" spans="1:14" ht="8.25" customHeight="1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ht="6.75" customHeight="1" thickBot="1" x14ac:dyDescent="0.3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ht="27" thickBot="1" x14ac:dyDescent="0.3">
      <c r="A51" s="220" t="s">
        <v>42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2"/>
    </row>
    <row r="52" spans="1:14" ht="15.75" thickBot="1" x14ac:dyDescent="0.3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6"/>
    </row>
    <row r="53" spans="1:14" ht="34.5" customHeight="1" thickBot="1" x14ac:dyDescent="0.3">
      <c r="A53" s="263" t="s">
        <v>43</v>
      </c>
      <c r="B53" s="264"/>
      <c r="C53" s="264"/>
      <c r="D53" s="264"/>
      <c r="E53" s="264"/>
      <c r="F53" s="267"/>
      <c r="G53" s="268"/>
      <c r="H53" s="53" t="s">
        <v>44</v>
      </c>
      <c r="I53" s="54" t="s">
        <v>45</v>
      </c>
      <c r="J53" s="55" t="s">
        <v>46</v>
      </c>
      <c r="K53" s="56" t="s">
        <v>47</v>
      </c>
      <c r="L53" s="16"/>
      <c r="M53" s="8"/>
      <c r="N53" s="57" t="s">
        <v>48</v>
      </c>
    </row>
    <row r="54" spans="1:14" ht="23.25" customHeight="1" thickTop="1" thickBot="1" x14ac:dyDescent="0.3">
      <c r="A54" s="58">
        <v>1</v>
      </c>
      <c r="B54" s="252" t="s">
        <v>49</v>
      </c>
      <c r="C54" s="252"/>
      <c r="D54" s="252"/>
      <c r="E54" s="252"/>
      <c r="F54" s="253"/>
      <c r="G54" s="253"/>
      <c r="H54" s="59" t="s">
        <v>50</v>
      </c>
      <c r="I54" s="60">
        <v>1</v>
      </c>
      <c r="J54" s="60">
        <v>0</v>
      </c>
      <c r="K54" s="61">
        <v>0</v>
      </c>
      <c r="L54" s="45"/>
      <c r="M54" s="45"/>
      <c r="N54" s="62">
        <f>I54+J54+K54</f>
        <v>1</v>
      </c>
    </row>
    <row r="55" spans="1:14" ht="16.5" thickTop="1" thickBot="1" x14ac:dyDescent="0.3">
      <c r="A55" s="63">
        <v>2</v>
      </c>
      <c r="B55" s="240" t="s">
        <v>51</v>
      </c>
      <c r="C55" s="254"/>
      <c r="D55" s="254"/>
      <c r="E55" s="254"/>
      <c r="F55" s="241"/>
      <c r="G55" s="241"/>
      <c r="H55" s="64" t="s">
        <v>50</v>
      </c>
      <c r="I55" s="65">
        <v>1</v>
      </c>
      <c r="J55" s="65">
        <v>1</v>
      </c>
      <c r="K55" s="66">
        <v>0</v>
      </c>
      <c r="L55" s="45"/>
      <c r="M55" s="45"/>
      <c r="N55" s="62">
        <f t="shared" ref="N55:N60" si="0">I55+J55+K55</f>
        <v>2</v>
      </c>
    </row>
    <row r="56" spans="1:14" ht="39.75" customHeight="1" thickTop="1" thickBot="1" x14ac:dyDescent="0.3">
      <c r="A56" s="63">
        <v>3</v>
      </c>
      <c r="B56" s="254" t="s">
        <v>52</v>
      </c>
      <c r="C56" s="254"/>
      <c r="D56" s="254"/>
      <c r="E56" s="254"/>
      <c r="F56" s="241"/>
      <c r="G56" s="241"/>
      <c r="H56" s="64" t="s">
        <v>53</v>
      </c>
      <c r="I56" s="65">
        <v>1</v>
      </c>
      <c r="J56" s="65">
        <v>4</v>
      </c>
      <c r="K56" s="66">
        <v>2</v>
      </c>
      <c r="L56" s="45"/>
      <c r="M56" s="45"/>
      <c r="N56" s="62">
        <f t="shared" si="0"/>
        <v>7</v>
      </c>
    </row>
    <row r="57" spans="1:14" ht="39.75" customHeight="1" thickTop="1" thickBot="1" x14ac:dyDescent="0.3">
      <c r="A57" s="63">
        <v>4</v>
      </c>
      <c r="B57" s="254" t="s">
        <v>54</v>
      </c>
      <c r="C57" s="254"/>
      <c r="D57" s="254"/>
      <c r="E57" s="254"/>
      <c r="F57" s="241"/>
      <c r="G57" s="241"/>
      <c r="H57" s="64" t="s">
        <v>53</v>
      </c>
      <c r="I57" s="65">
        <v>2</v>
      </c>
      <c r="J57" s="65">
        <v>4</v>
      </c>
      <c r="K57" s="66">
        <v>2</v>
      </c>
      <c r="L57" s="45"/>
      <c r="M57" s="45"/>
      <c r="N57" s="62">
        <f t="shared" si="0"/>
        <v>8</v>
      </c>
    </row>
    <row r="58" spans="1:14" ht="34.5" customHeight="1" thickTop="1" thickBot="1" x14ac:dyDescent="0.3">
      <c r="A58" s="63">
        <v>5</v>
      </c>
      <c r="B58" s="254" t="s">
        <v>55</v>
      </c>
      <c r="C58" s="254"/>
      <c r="D58" s="254"/>
      <c r="E58" s="254"/>
      <c r="F58" s="241"/>
      <c r="G58" s="241"/>
      <c r="H58" s="64" t="s">
        <v>53</v>
      </c>
      <c r="I58" s="65">
        <v>2</v>
      </c>
      <c r="J58" s="65">
        <v>0</v>
      </c>
      <c r="K58" s="66">
        <v>0</v>
      </c>
      <c r="L58" s="45"/>
      <c r="M58" s="45"/>
      <c r="N58" s="62">
        <f t="shared" si="0"/>
        <v>2</v>
      </c>
    </row>
    <row r="59" spans="1:14" ht="40.5" customHeight="1" thickTop="1" thickBot="1" x14ac:dyDescent="0.3">
      <c r="A59" s="63">
        <v>6</v>
      </c>
      <c r="B59" s="254" t="s">
        <v>56</v>
      </c>
      <c r="C59" s="254"/>
      <c r="D59" s="254"/>
      <c r="E59" s="254"/>
      <c r="F59" s="241"/>
      <c r="G59" s="241"/>
      <c r="H59" s="64" t="s">
        <v>57</v>
      </c>
      <c r="I59" s="65">
        <v>1</v>
      </c>
      <c r="J59" s="65">
        <v>2</v>
      </c>
      <c r="K59" s="66">
        <v>2</v>
      </c>
      <c r="L59" s="45"/>
      <c r="M59" s="45"/>
      <c r="N59" s="62">
        <f t="shared" si="0"/>
        <v>5</v>
      </c>
    </row>
    <row r="60" spans="1:14" ht="40.5" customHeight="1" thickTop="1" thickBot="1" x14ac:dyDescent="0.3">
      <c r="A60" s="67">
        <v>7</v>
      </c>
      <c r="B60" s="255" t="s">
        <v>58</v>
      </c>
      <c r="C60" s="255"/>
      <c r="D60" s="255"/>
      <c r="E60" s="255"/>
      <c r="F60" s="224"/>
      <c r="G60" s="224"/>
      <c r="H60" s="68" t="s">
        <v>57</v>
      </c>
      <c r="I60" s="69">
        <v>2</v>
      </c>
      <c r="J60" s="69">
        <v>4</v>
      </c>
      <c r="K60" s="70">
        <v>1</v>
      </c>
      <c r="L60" s="45"/>
      <c r="M60" s="45"/>
      <c r="N60" s="62">
        <f t="shared" si="0"/>
        <v>7</v>
      </c>
    </row>
    <row r="61" spans="1:14" ht="16.5" thickBot="1" x14ac:dyDescent="0.3">
      <c r="A61" s="256" t="s">
        <v>59</v>
      </c>
      <c r="B61" s="257"/>
      <c r="C61" s="257"/>
      <c r="D61" s="257"/>
      <c r="E61" s="257"/>
      <c r="F61" s="257"/>
      <c r="G61" s="257"/>
      <c r="H61" s="258"/>
      <c r="I61" s="71">
        <f>SUM(I54:I60)</f>
        <v>10</v>
      </c>
      <c r="J61" s="72">
        <f>SUM(J54:J60)</f>
        <v>15</v>
      </c>
      <c r="K61" s="73">
        <f>SUM(K54:K60)</f>
        <v>7</v>
      </c>
      <c r="L61" s="74"/>
      <c r="M61" s="45"/>
      <c r="N61" s="75">
        <f>SUM(N54:N60)</f>
        <v>32</v>
      </c>
    </row>
    <row r="62" spans="1:14" ht="19.5" thickTop="1" thickBot="1" x14ac:dyDescent="0.3">
      <c r="A62" s="259" t="s">
        <v>60</v>
      </c>
      <c r="B62" s="260"/>
      <c r="C62" s="260"/>
      <c r="D62" s="260"/>
      <c r="E62" s="260"/>
      <c r="F62" s="260"/>
      <c r="G62" s="260"/>
      <c r="H62" s="260"/>
      <c r="I62" s="261"/>
      <c r="J62" s="261"/>
      <c r="K62" s="262"/>
      <c r="L62" s="8"/>
      <c r="M62" s="76"/>
      <c r="N62" s="77">
        <f>N61/3</f>
        <v>10.666666666666666</v>
      </c>
    </row>
    <row r="63" spans="1:14" ht="15.75" thickBot="1" x14ac:dyDescent="0.3">
      <c r="A63" s="4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6"/>
    </row>
    <row r="64" spans="1:14" ht="34.5" customHeight="1" thickBot="1" x14ac:dyDescent="0.3">
      <c r="A64" s="263" t="s">
        <v>61</v>
      </c>
      <c r="B64" s="264"/>
      <c r="C64" s="264"/>
      <c r="D64" s="264"/>
      <c r="E64" s="264"/>
      <c r="F64" s="264"/>
      <c r="G64" s="265"/>
      <c r="H64" s="78" t="s">
        <v>44</v>
      </c>
      <c r="I64" s="54" t="s">
        <v>45</v>
      </c>
      <c r="J64" s="55" t="s">
        <v>46</v>
      </c>
      <c r="K64" s="56" t="s">
        <v>47</v>
      </c>
      <c r="L64" s="16"/>
      <c r="M64" s="8"/>
      <c r="N64" s="57" t="s">
        <v>48</v>
      </c>
    </row>
    <row r="65" spans="1:14" ht="25.5" customHeight="1" thickTop="1" thickBot="1" x14ac:dyDescent="0.3">
      <c r="A65" s="58">
        <v>1</v>
      </c>
      <c r="B65" s="266" t="s">
        <v>62</v>
      </c>
      <c r="C65" s="266"/>
      <c r="D65" s="266"/>
      <c r="E65" s="266"/>
      <c r="F65" s="253"/>
      <c r="G65" s="253"/>
      <c r="H65" s="79" t="s">
        <v>63</v>
      </c>
      <c r="I65" s="80">
        <v>3</v>
      </c>
      <c r="J65" s="80">
        <v>4</v>
      </c>
      <c r="K65" s="81">
        <v>3</v>
      </c>
      <c r="L65" s="82"/>
      <c r="M65" s="45"/>
      <c r="N65" s="62">
        <f>I65+J65+K65</f>
        <v>10</v>
      </c>
    </row>
    <row r="66" spans="1:14" ht="28.5" customHeight="1" thickTop="1" thickBot="1" x14ac:dyDescent="0.3">
      <c r="A66" s="63">
        <v>2</v>
      </c>
      <c r="B66" s="240" t="s">
        <v>64</v>
      </c>
      <c r="C66" s="240"/>
      <c r="D66" s="240"/>
      <c r="E66" s="240"/>
      <c r="F66" s="241"/>
      <c r="G66" s="241"/>
      <c r="H66" s="83" t="s">
        <v>63</v>
      </c>
      <c r="I66" s="84">
        <v>2</v>
      </c>
      <c r="J66" s="84">
        <v>2</v>
      </c>
      <c r="K66" s="85">
        <v>3</v>
      </c>
      <c r="L66" s="82"/>
      <c r="M66" s="45"/>
      <c r="N66" s="62">
        <f>I66+J66+K66</f>
        <v>7</v>
      </c>
    </row>
    <row r="67" spans="1:14" ht="21.75" customHeight="1" thickTop="1" thickBot="1" x14ac:dyDescent="0.3">
      <c r="A67" s="67">
        <v>3</v>
      </c>
      <c r="B67" s="223" t="s">
        <v>65</v>
      </c>
      <c r="C67" s="223"/>
      <c r="D67" s="223"/>
      <c r="E67" s="223"/>
      <c r="F67" s="224"/>
      <c r="G67" s="224"/>
      <c r="H67" s="86" t="s">
        <v>63</v>
      </c>
      <c r="I67" s="87">
        <v>2</v>
      </c>
      <c r="J67" s="87">
        <v>1</v>
      </c>
      <c r="K67" s="88">
        <v>2</v>
      </c>
      <c r="L67" s="82"/>
      <c r="M67" s="45"/>
      <c r="N67" s="62">
        <f>I67+J67+K67</f>
        <v>5</v>
      </c>
    </row>
    <row r="68" spans="1:14" ht="16.5" thickTop="1" thickBot="1" x14ac:dyDescent="0.3">
      <c r="A68" s="44"/>
      <c r="B68" s="225" t="s">
        <v>66</v>
      </c>
      <c r="C68" s="226"/>
      <c r="D68" s="226"/>
      <c r="E68" s="226"/>
      <c r="F68" s="226"/>
      <c r="G68" s="226"/>
      <c r="H68" s="227"/>
      <c r="I68" s="89">
        <f>SUM(I65:I67)</f>
        <v>7</v>
      </c>
      <c r="J68" s="89">
        <f>SUM(J65:J67)</f>
        <v>7</v>
      </c>
      <c r="K68" s="90">
        <f>SUM(K65:K67)</f>
        <v>8</v>
      </c>
      <c r="L68" s="82"/>
      <c r="M68" s="45"/>
      <c r="N68" s="91">
        <f>SUM(N65:N67)</f>
        <v>22</v>
      </c>
    </row>
    <row r="69" spans="1:14" ht="19.5" thickTop="1" thickBot="1" x14ac:dyDescent="0.3">
      <c r="A69" s="228" t="s">
        <v>67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30"/>
      <c r="L69" s="82"/>
      <c r="M69" s="45"/>
      <c r="N69" s="77">
        <f>N68/3</f>
        <v>7.333333333333333</v>
      </c>
    </row>
    <row r="70" spans="1:14" ht="19.5" thickTop="1" thickBot="1" x14ac:dyDescent="0.3">
      <c r="A70" s="231"/>
      <c r="B70" s="232"/>
      <c r="C70" s="232"/>
      <c r="D70" s="232"/>
      <c r="E70" s="232"/>
      <c r="F70" s="232"/>
      <c r="G70" s="232"/>
      <c r="H70" s="232"/>
      <c r="I70" s="232"/>
      <c r="J70" s="233"/>
      <c r="K70" s="233"/>
      <c r="L70" s="82"/>
      <c r="M70" s="45"/>
      <c r="N70" s="92"/>
    </row>
    <row r="71" spans="1:14" ht="36" customHeight="1" thickBot="1" x14ac:dyDescent="0.3">
      <c r="A71" s="234" t="s">
        <v>68</v>
      </c>
      <c r="B71" s="235"/>
      <c r="C71" s="235"/>
      <c r="D71" s="235"/>
      <c r="E71" s="235"/>
      <c r="F71" s="235"/>
      <c r="G71" s="236"/>
      <c r="H71" s="93" t="s">
        <v>44</v>
      </c>
      <c r="I71" s="57" t="s">
        <v>45</v>
      </c>
      <c r="J71" s="16"/>
      <c r="K71" s="16"/>
      <c r="L71" s="82"/>
      <c r="M71" s="45"/>
      <c r="N71" s="94" t="s">
        <v>48</v>
      </c>
    </row>
    <row r="72" spans="1:14" ht="45" customHeight="1" thickBot="1" x14ac:dyDescent="0.3">
      <c r="A72" s="95">
        <v>1</v>
      </c>
      <c r="B72" s="237" t="s">
        <v>69</v>
      </c>
      <c r="C72" s="237"/>
      <c r="D72" s="237"/>
      <c r="E72" s="237"/>
      <c r="F72" s="238"/>
      <c r="G72" s="239"/>
      <c r="H72" s="96" t="s">
        <v>63</v>
      </c>
      <c r="I72" s="90">
        <v>2</v>
      </c>
      <c r="J72" s="82"/>
      <c r="K72" s="82"/>
      <c r="L72" s="82"/>
      <c r="M72" s="45"/>
      <c r="N72" s="97">
        <f>I72</f>
        <v>2</v>
      </c>
    </row>
    <row r="73" spans="1:14" ht="30.75" customHeight="1" thickBot="1" x14ac:dyDescent="0.3">
      <c r="A73" s="63">
        <v>2</v>
      </c>
      <c r="B73" s="240" t="s">
        <v>70</v>
      </c>
      <c r="C73" s="240"/>
      <c r="D73" s="240"/>
      <c r="E73" s="240"/>
      <c r="F73" s="241"/>
      <c r="G73" s="242"/>
      <c r="H73" s="98" t="s">
        <v>63</v>
      </c>
      <c r="I73" s="99">
        <v>4</v>
      </c>
      <c r="J73" s="82"/>
      <c r="K73" s="82"/>
      <c r="L73" s="82"/>
      <c r="M73" s="45"/>
      <c r="N73" s="97">
        <f>I73</f>
        <v>4</v>
      </c>
    </row>
    <row r="74" spans="1:14" ht="30.75" customHeight="1" thickBot="1" x14ac:dyDescent="0.3">
      <c r="A74" s="67">
        <v>3</v>
      </c>
      <c r="B74" s="223" t="s">
        <v>71</v>
      </c>
      <c r="C74" s="223"/>
      <c r="D74" s="223"/>
      <c r="E74" s="223"/>
      <c r="F74" s="224"/>
      <c r="G74" s="243"/>
      <c r="H74" s="100" t="s">
        <v>63</v>
      </c>
      <c r="I74" s="101">
        <v>2</v>
      </c>
      <c r="J74" s="82"/>
      <c r="K74" s="82"/>
      <c r="L74" s="82"/>
      <c r="M74" s="45"/>
      <c r="N74" s="97">
        <f>I74</f>
        <v>2</v>
      </c>
    </row>
    <row r="75" spans="1:14" ht="16.5" thickBot="1" x14ac:dyDescent="0.3">
      <c r="A75" s="244" t="s">
        <v>72</v>
      </c>
      <c r="B75" s="245"/>
      <c r="C75" s="245"/>
      <c r="D75" s="245"/>
      <c r="E75" s="245"/>
      <c r="F75" s="245"/>
      <c r="G75" s="245"/>
      <c r="H75" s="246"/>
      <c r="I75" s="27">
        <f>SUM(I72:I74)</f>
        <v>8</v>
      </c>
      <c r="J75" s="74"/>
      <c r="K75" s="74"/>
      <c r="L75" s="74"/>
      <c r="M75" s="45"/>
      <c r="N75" s="40"/>
    </row>
    <row r="76" spans="1:14" ht="19.5" thickTop="1" thickBot="1" x14ac:dyDescent="0.3">
      <c r="A76" s="247" t="s">
        <v>73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9"/>
      <c r="L76" s="74"/>
      <c r="M76" s="45"/>
      <c r="N76" s="77">
        <f>SUM(N72:N74)</f>
        <v>8</v>
      </c>
    </row>
    <row r="77" spans="1:14" x14ac:dyDescent="0.25">
      <c r="A77" s="46"/>
      <c r="B77" s="8"/>
      <c r="C77" s="8"/>
      <c r="D77" s="8"/>
      <c r="E77" s="250"/>
      <c r="F77" s="250"/>
      <c r="G77" s="250"/>
      <c r="H77" s="250"/>
      <c r="I77" s="250"/>
      <c r="J77" s="250"/>
      <c r="K77" s="250"/>
      <c r="L77" s="250"/>
      <c r="M77" s="250"/>
      <c r="N77" s="251"/>
    </row>
    <row r="78" spans="1:14" ht="15.75" thickBot="1" x14ac:dyDescent="0.3">
      <c r="A78" s="4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6"/>
    </row>
    <row r="79" spans="1:14" ht="27" thickBot="1" x14ac:dyDescent="0.3">
      <c r="A79" s="220" t="s">
        <v>74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2"/>
    </row>
    <row r="80" spans="1:14" ht="15.75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24.75" thickBot="1" x14ac:dyDescent="0.3">
      <c r="A81" s="203" t="s">
        <v>75</v>
      </c>
      <c r="B81" s="204"/>
      <c r="C81" s="204"/>
      <c r="D81" s="204"/>
      <c r="E81" s="204"/>
      <c r="F81" s="205"/>
      <c r="G81" s="206"/>
      <c r="H81" s="93" t="s">
        <v>44</v>
      </c>
      <c r="I81" s="16"/>
      <c r="J81" s="8"/>
      <c r="K81" s="8"/>
      <c r="L81" s="8"/>
      <c r="M81" s="8"/>
      <c r="N81" s="93" t="s">
        <v>48</v>
      </c>
    </row>
    <row r="82" spans="1:14" ht="17.25" thickTop="1" thickBot="1" x14ac:dyDescent="0.3">
      <c r="A82" s="102">
        <v>1</v>
      </c>
      <c r="B82" s="207" t="s">
        <v>76</v>
      </c>
      <c r="C82" s="208"/>
      <c r="D82" s="208"/>
      <c r="E82" s="208"/>
      <c r="F82" s="209"/>
      <c r="G82" s="210"/>
      <c r="H82" s="103" t="s">
        <v>77</v>
      </c>
      <c r="I82" s="104"/>
      <c r="J82" s="51"/>
      <c r="K82" s="51"/>
      <c r="L82" s="51"/>
      <c r="M82" s="45"/>
      <c r="N82" s="105">
        <v>3.3</v>
      </c>
    </row>
    <row r="83" spans="1:14" ht="16.5" thickBot="1" x14ac:dyDescent="0.3">
      <c r="A83" s="106"/>
      <c r="B83" s="107"/>
      <c r="C83" s="107"/>
      <c r="D83" s="107"/>
      <c r="E83" s="107"/>
      <c r="F83" s="45"/>
      <c r="G83" s="45"/>
      <c r="H83" s="74"/>
      <c r="I83" s="74"/>
      <c r="J83" s="51"/>
      <c r="K83" s="51"/>
      <c r="L83" s="51"/>
      <c r="M83" s="45"/>
      <c r="N83" s="108"/>
    </row>
    <row r="84" spans="1:14" ht="19.5" thickTop="1" thickBot="1" x14ac:dyDescent="0.3">
      <c r="A84" s="211" t="s">
        <v>78</v>
      </c>
      <c r="B84" s="212"/>
      <c r="C84" s="212"/>
      <c r="D84" s="212"/>
      <c r="E84" s="212"/>
      <c r="F84" s="212"/>
      <c r="G84" s="212"/>
      <c r="H84" s="212"/>
      <c r="I84" s="212"/>
      <c r="J84" s="213"/>
      <c r="K84" s="104"/>
      <c r="L84" s="8"/>
      <c r="M84" s="109"/>
      <c r="N84" s="110">
        <f>N82</f>
        <v>3.3</v>
      </c>
    </row>
    <row r="85" spans="1:14" ht="16.5" thickTop="1" thickBot="1" x14ac:dyDescent="0.3">
      <c r="A85" s="4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6"/>
    </row>
    <row r="86" spans="1:14" ht="28.5" thickBot="1" x14ac:dyDescent="0.3">
      <c r="A86" s="214" t="s">
        <v>79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6"/>
    </row>
    <row r="87" spans="1:14" ht="15.75" thickBot="1" x14ac:dyDescent="0.3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6"/>
    </row>
    <row r="88" spans="1:14" ht="18.75" thickTop="1" x14ac:dyDescent="0.25">
      <c r="A88" s="217" t="s">
        <v>23</v>
      </c>
      <c r="B88" s="218"/>
      <c r="C88" s="218"/>
      <c r="D88" s="218"/>
      <c r="E88" s="218"/>
      <c r="F88" s="218"/>
      <c r="G88" s="218"/>
      <c r="H88" s="218"/>
      <c r="I88" s="218"/>
      <c r="J88" s="219"/>
      <c r="K88" s="111"/>
      <c r="L88" s="111"/>
      <c r="M88" s="112"/>
      <c r="N88" s="113">
        <f>N40</f>
        <v>10.39</v>
      </c>
    </row>
    <row r="89" spans="1:14" ht="18" x14ac:dyDescent="0.25">
      <c r="A89" s="194" t="s">
        <v>80</v>
      </c>
      <c r="B89" s="195"/>
      <c r="C89" s="195"/>
      <c r="D89" s="195"/>
      <c r="E89" s="195"/>
      <c r="F89" s="195"/>
      <c r="G89" s="195"/>
      <c r="H89" s="195"/>
      <c r="I89" s="195"/>
      <c r="J89" s="196"/>
      <c r="K89" s="111"/>
      <c r="L89" s="111"/>
      <c r="M89" s="112"/>
      <c r="N89" s="114">
        <f>N62</f>
        <v>10.666666666666666</v>
      </c>
    </row>
    <row r="90" spans="1:14" ht="18" x14ac:dyDescent="0.25">
      <c r="A90" s="194" t="s">
        <v>81</v>
      </c>
      <c r="B90" s="195"/>
      <c r="C90" s="195"/>
      <c r="D90" s="195"/>
      <c r="E90" s="195"/>
      <c r="F90" s="195"/>
      <c r="G90" s="195"/>
      <c r="H90" s="195"/>
      <c r="I90" s="195"/>
      <c r="J90" s="196"/>
      <c r="K90" s="111"/>
      <c r="L90" s="111"/>
      <c r="M90" s="112"/>
      <c r="N90" s="115">
        <f>N69</f>
        <v>7.333333333333333</v>
      </c>
    </row>
    <row r="91" spans="1:14" ht="18" x14ac:dyDescent="0.25">
      <c r="A91" s="194" t="s">
        <v>82</v>
      </c>
      <c r="B91" s="195"/>
      <c r="C91" s="195"/>
      <c r="D91" s="195"/>
      <c r="E91" s="195"/>
      <c r="F91" s="195"/>
      <c r="G91" s="195"/>
      <c r="H91" s="195"/>
      <c r="I91" s="195"/>
      <c r="J91" s="196"/>
      <c r="K91" s="111"/>
      <c r="L91" s="111"/>
      <c r="M91" s="112"/>
      <c r="N91" s="116">
        <f>N76</f>
        <v>8</v>
      </c>
    </row>
    <row r="92" spans="1:14" ht="18.75" thickBot="1" x14ac:dyDescent="0.3">
      <c r="A92" s="197" t="s">
        <v>83</v>
      </c>
      <c r="B92" s="198"/>
      <c r="C92" s="198"/>
      <c r="D92" s="198"/>
      <c r="E92" s="198"/>
      <c r="F92" s="198"/>
      <c r="G92" s="198"/>
      <c r="H92" s="198"/>
      <c r="I92" s="198"/>
      <c r="J92" s="199"/>
      <c r="K92" s="111"/>
      <c r="L92" s="111"/>
      <c r="M92" s="112"/>
      <c r="N92" s="116">
        <f>N82</f>
        <v>3.3</v>
      </c>
    </row>
    <row r="93" spans="1:14" ht="24.75" thickTop="1" thickBot="1" x14ac:dyDescent="0.3">
      <c r="A93" s="200" t="s">
        <v>84</v>
      </c>
      <c r="B93" s="201"/>
      <c r="C93" s="201"/>
      <c r="D93" s="201"/>
      <c r="E93" s="201"/>
      <c r="F93" s="201"/>
      <c r="G93" s="201"/>
      <c r="H93" s="201"/>
      <c r="I93" s="201"/>
      <c r="J93" s="202"/>
      <c r="K93" s="117"/>
      <c r="L93" s="118"/>
      <c r="M93" s="119"/>
      <c r="N93" s="120">
        <f>SUM(N88:N92)</f>
        <v>39.69</v>
      </c>
    </row>
    <row r="94" spans="1:14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</sheetData>
  <sheetProtection algorithmName="SHA-512" hashValue="zHKri5HU0SC6A31IODloDM29DHR2900qzfIgoOmpm7ImAqWyHLZL+zWINmMCx+NB9jYWpbh0S/1pa3+oBeAIMQ==" saltValue="TttYMnMjt4ouW80rVk0UDA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E25:L25"/>
    <mergeCell ref="A53:G53"/>
    <mergeCell ref="A27:L27"/>
    <mergeCell ref="A29:L29"/>
    <mergeCell ref="A30:B30"/>
    <mergeCell ref="A32:L32"/>
    <mergeCell ref="A34:L34"/>
    <mergeCell ref="A35:B35"/>
    <mergeCell ref="D35:L35"/>
    <mergeCell ref="A37:L37"/>
    <mergeCell ref="A40:L40"/>
    <mergeCell ref="A51:N51"/>
    <mergeCell ref="D30:L30"/>
    <mergeCell ref="B66:G66"/>
    <mergeCell ref="B54:G54"/>
    <mergeCell ref="B55:G55"/>
    <mergeCell ref="B56:G56"/>
    <mergeCell ref="B57:G57"/>
    <mergeCell ref="B58:G58"/>
    <mergeCell ref="B59:G59"/>
    <mergeCell ref="B60:G60"/>
    <mergeCell ref="A61:H61"/>
    <mergeCell ref="A62:K62"/>
    <mergeCell ref="A64:G64"/>
    <mergeCell ref="B65:G65"/>
    <mergeCell ref="A79:N79"/>
    <mergeCell ref="B67:G67"/>
    <mergeCell ref="B68:H68"/>
    <mergeCell ref="A69:K69"/>
    <mergeCell ref="A70:K70"/>
    <mergeCell ref="A71:G71"/>
    <mergeCell ref="B72:G72"/>
    <mergeCell ref="B73:G73"/>
    <mergeCell ref="B74:G74"/>
    <mergeCell ref="A75:H75"/>
    <mergeCell ref="A76:K76"/>
    <mergeCell ref="E77:N77"/>
    <mergeCell ref="A90:J90"/>
    <mergeCell ref="A91:J91"/>
    <mergeCell ref="A92:J92"/>
    <mergeCell ref="A93:J93"/>
    <mergeCell ref="A81:G81"/>
    <mergeCell ref="B82:G82"/>
    <mergeCell ref="A84:J84"/>
    <mergeCell ref="A86:N86"/>
    <mergeCell ref="A88:J88"/>
    <mergeCell ref="A89:J89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11811023622047245" top="0.35433070866141736" bottom="0.35433070866141736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tabSelected="1" workbookViewId="0">
      <selection activeCell="B23" sqref="B23"/>
    </sheetView>
  </sheetViews>
  <sheetFormatPr baseColWidth="10" defaultRowHeight="15" x14ac:dyDescent="0.25"/>
  <cols>
    <col min="1" max="1" width="4.7109375" customWidth="1"/>
    <col min="2" max="2" width="20.42578125" customWidth="1"/>
    <col min="3" max="3" width="16.5703125" customWidth="1"/>
    <col min="4" max="4" width="23.85546875" customWidth="1"/>
    <col min="5" max="9" width="17.28515625" customWidth="1"/>
    <col min="10" max="10" width="15.28515625" customWidth="1"/>
    <col min="11" max="11" width="26.85546875" customWidth="1"/>
  </cols>
  <sheetData>
    <row r="1" spans="1:11" ht="24" customHeight="1" x14ac:dyDescent="0.25">
      <c r="A1" s="323" t="s">
        <v>109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 ht="24" customHeight="1" thickBot="1" x14ac:dyDescent="0.3">
      <c r="A2" s="332" t="s">
        <v>124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45" customHeight="1" thickBot="1" x14ac:dyDescent="0.3">
      <c r="A3" s="333" t="s">
        <v>123</v>
      </c>
      <c r="B3" s="334"/>
      <c r="C3" s="334"/>
      <c r="D3" s="334"/>
      <c r="E3" s="334"/>
      <c r="F3" s="334"/>
      <c r="G3" s="334"/>
      <c r="H3" s="334"/>
      <c r="I3" s="334"/>
      <c r="J3" s="334"/>
      <c r="K3" s="335"/>
    </row>
    <row r="4" spans="1:11" ht="45.75" customHeight="1" thickBot="1" x14ac:dyDescent="0.3">
      <c r="A4" s="328" t="s">
        <v>110</v>
      </c>
      <c r="B4" s="328" t="s">
        <v>111</v>
      </c>
      <c r="C4" s="328" t="s">
        <v>112</v>
      </c>
      <c r="D4" s="330" t="s">
        <v>113</v>
      </c>
      <c r="E4" s="324" t="s">
        <v>23</v>
      </c>
      <c r="F4" s="325" t="s">
        <v>120</v>
      </c>
      <c r="G4" s="325"/>
      <c r="H4" s="325"/>
      <c r="I4" s="325"/>
      <c r="J4" s="326" t="s">
        <v>121</v>
      </c>
      <c r="K4" s="327" t="s">
        <v>6</v>
      </c>
    </row>
    <row r="5" spans="1:11" ht="69.75" customHeight="1" thickBot="1" x14ac:dyDescent="0.3">
      <c r="A5" s="329"/>
      <c r="B5" s="329"/>
      <c r="C5" s="329"/>
      <c r="D5" s="331"/>
      <c r="E5" s="324"/>
      <c r="F5" s="336" t="s">
        <v>43</v>
      </c>
      <c r="G5" s="336" t="s">
        <v>122</v>
      </c>
      <c r="H5" s="336" t="s">
        <v>68</v>
      </c>
      <c r="I5" s="336" t="s">
        <v>74</v>
      </c>
      <c r="J5" s="326"/>
      <c r="K5" s="327"/>
    </row>
    <row r="6" spans="1:11" ht="105" customHeight="1" thickBot="1" x14ac:dyDescent="0.3">
      <c r="A6" s="167">
        <f>+A5+1</f>
        <v>1</v>
      </c>
      <c r="B6" s="168" t="s">
        <v>116</v>
      </c>
      <c r="C6" s="169" t="s">
        <v>114</v>
      </c>
      <c r="D6" s="170" t="s">
        <v>117</v>
      </c>
      <c r="E6" s="171">
        <v>10.39</v>
      </c>
      <c r="F6" s="176">
        <f>'1'!N62</f>
        <v>10.666666666666666</v>
      </c>
      <c r="G6" s="176">
        <f>'1'!N69</f>
        <v>7.333333333333333</v>
      </c>
      <c r="H6" s="176">
        <f>'1'!N76</f>
        <v>8</v>
      </c>
      <c r="I6" s="176">
        <f>'1'!N84</f>
        <v>3.3</v>
      </c>
      <c r="J6" s="171">
        <f>SUM(E6:I6)</f>
        <v>39.69</v>
      </c>
      <c r="K6" s="177" t="s">
        <v>125</v>
      </c>
    </row>
    <row r="7" spans="1:11" ht="18" x14ac:dyDescent="0.25">
      <c r="A7" s="166"/>
      <c r="B7" s="166"/>
      <c r="C7" s="166"/>
      <c r="D7" s="166"/>
    </row>
    <row r="8" spans="1:11" x14ac:dyDescent="0.25">
      <c r="A8" s="172" t="s">
        <v>115</v>
      </c>
      <c r="B8" s="173"/>
      <c r="C8" s="173"/>
      <c r="D8" s="174"/>
    </row>
    <row r="9" spans="1:11" x14ac:dyDescent="0.25">
      <c r="B9" s="175"/>
    </row>
    <row r="12" spans="1:11" x14ac:dyDescent="0.25">
      <c r="B12" s="175"/>
    </row>
  </sheetData>
  <sheetProtection algorithmName="SHA-512" hashValue="7pRF5dWJkriCxbGQWg/qgT7WQbtPtqNwUovbsVBPJoOHoxeC9FFm4Zx2FP6wopKoOAwIQKgKEdi+5AvfOgyqzg==" saltValue="+A5kLAH8izCUl2DOE4DtBQ==" spinCount="100000" sheet="1" objects="1" scenarios="1" selectLockedCells="1" selectUnlockedCells="1"/>
  <mergeCells count="11">
    <mergeCell ref="A1:K1"/>
    <mergeCell ref="E4:E5"/>
    <mergeCell ref="F4:I4"/>
    <mergeCell ref="J4:J5"/>
    <mergeCell ref="K4:K5"/>
    <mergeCell ref="A3:K3"/>
    <mergeCell ref="A4:A5"/>
    <mergeCell ref="B4:B5"/>
    <mergeCell ref="C4:C5"/>
    <mergeCell ref="D4:D5"/>
    <mergeCell ref="A2:K2"/>
  </mergeCells>
  <pageMargins left="0.31496062992125984" right="0" top="0.74803149606299213" bottom="0.74803149606299213" header="0.31496062992125984" footer="0.31496062992125984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2"/>
      <c r="B1" s="313"/>
      <c r="C1" s="316" t="s">
        <v>9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6" ht="51" customHeight="1" thickBot="1" x14ac:dyDescent="0.3">
      <c r="A2" s="314"/>
      <c r="B2" s="315"/>
      <c r="C2" s="316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19" t="s">
        <v>11</v>
      </c>
      <c r="B3" s="320"/>
      <c r="C3" s="320"/>
      <c r="D3" s="320"/>
      <c r="E3" s="7" t="str">
        <f>GENERAL!Z$2</f>
        <v>PLANTA</v>
      </c>
      <c r="F3" s="321"/>
      <c r="G3" s="321"/>
      <c r="H3" s="321"/>
      <c r="I3" s="321"/>
      <c r="J3" s="321"/>
      <c r="K3" s="321"/>
      <c r="L3" s="321"/>
      <c r="M3" s="321"/>
      <c r="N3" s="322"/>
    </row>
    <row r="4" spans="1:16" ht="15.75" x14ac:dyDescent="0.25">
      <c r="A4" s="289" t="s">
        <v>12</v>
      </c>
      <c r="B4" s="290"/>
      <c r="C4" s="290"/>
      <c r="D4" s="290"/>
      <c r="E4" s="8" t="str">
        <f>GENERAL!A$2</f>
        <v>IA-P-03-2</v>
      </c>
      <c r="F4" s="310"/>
      <c r="G4" s="310"/>
      <c r="H4" s="310"/>
      <c r="I4" s="310"/>
      <c r="J4" s="310"/>
      <c r="K4" s="310"/>
      <c r="L4" s="310"/>
      <c r="M4" s="310"/>
      <c r="N4" s="311"/>
    </row>
    <row r="5" spans="1:16" ht="15.75" x14ac:dyDescent="0.25">
      <c r="A5" s="289" t="s">
        <v>13</v>
      </c>
      <c r="B5" s="290"/>
      <c r="C5" s="290"/>
      <c r="D5" s="290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91" t="s">
        <v>15</v>
      </c>
      <c r="B8" s="292"/>
      <c r="C8" s="295" t="s">
        <v>16</v>
      </c>
      <c r="D8" s="158"/>
      <c r="E8" s="297" t="s">
        <v>17</v>
      </c>
      <c r="F8" s="297" t="s">
        <v>18</v>
      </c>
      <c r="G8" s="297" t="s">
        <v>19</v>
      </c>
      <c r="H8" s="297" t="s">
        <v>20</v>
      </c>
      <c r="I8" s="297" t="s">
        <v>21</v>
      </c>
      <c r="J8" s="299" t="s">
        <v>22</v>
      </c>
      <c r="K8" s="159"/>
      <c r="L8" s="301"/>
      <c r="M8" s="301"/>
      <c r="N8" s="303" t="s">
        <v>23</v>
      </c>
    </row>
    <row r="9" spans="1:16" ht="31.5" customHeight="1" thickBot="1" x14ac:dyDescent="0.3">
      <c r="A9" s="293"/>
      <c r="B9" s="294"/>
      <c r="C9" s="296"/>
      <c r="D9" s="17"/>
      <c r="E9" s="298"/>
      <c r="F9" s="298"/>
      <c r="G9" s="298"/>
      <c r="H9" s="298"/>
      <c r="I9" s="298"/>
      <c r="J9" s="300"/>
      <c r="K9" s="160"/>
      <c r="L9" s="302"/>
      <c r="M9" s="302"/>
      <c r="N9" s="304"/>
    </row>
    <row r="10" spans="1:16" ht="44.25" customHeight="1" thickBot="1" x14ac:dyDescent="0.3">
      <c r="A10" s="305" t="str">
        <f ca="1">CONCATENATE((INDIRECT("GENERAL!D"&amp;P2+5))," ",((INDIRECT("GENERAL!E"&amp;P2+5))))</f>
        <v xml:space="preserve"> </v>
      </c>
      <c r="B10" s="30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7" t="s">
        <v>24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9"/>
      <c r="N12" s="27" t="s">
        <v>25</v>
      </c>
    </row>
    <row r="13" spans="1:16" ht="24" thickBot="1" x14ac:dyDescent="0.3">
      <c r="A13" s="272" t="s">
        <v>26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4"/>
      <c r="M13" s="8"/>
      <c r="N13" s="26"/>
    </row>
    <row r="14" spans="1:16" ht="31.5" customHeight="1" thickBot="1" x14ac:dyDescent="0.3">
      <c r="A14" s="225" t="s">
        <v>27</v>
      </c>
      <c r="B14" s="227"/>
      <c r="C14" s="28"/>
      <c r="D14" s="277">
        <f ca="1">(INDIRECT("GENERAL!J"&amp;P2+5))</f>
        <v>0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86">
        <f ca="1">(INDIRECT("GENERAL!K"&amp;P2+5))</f>
        <v>0</v>
      </c>
      <c r="F16" s="287"/>
      <c r="G16" s="287"/>
      <c r="H16" s="287"/>
      <c r="I16" s="287"/>
      <c r="J16" s="287"/>
      <c r="K16" s="287"/>
      <c r="L16" s="28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157"/>
      <c r="E18" s="287">
        <f ca="1">(INDIRECT("GENERAL!L"&amp;P2+5))</f>
        <v>0</v>
      </c>
      <c r="F18" s="287"/>
      <c r="G18" s="287"/>
      <c r="H18" s="287"/>
      <c r="I18" s="287"/>
      <c r="J18" s="287"/>
      <c r="K18" s="287"/>
      <c r="L18" s="28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3">
        <f ca="1">(INDIRECT("GENERAL!M"&amp;P2+5))</f>
        <v>0</v>
      </c>
      <c r="E20" s="284"/>
      <c r="F20" s="284"/>
      <c r="G20" s="284"/>
      <c r="H20" s="284"/>
      <c r="I20" s="284"/>
      <c r="J20" s="284"/>
      <c r="K20" s="284"/>
      <c r="L20" s="285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9" t="s">
        <v>31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2" t="s">
        <v>32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4"/>
      <c r="M24" s="8"/>
      <c r="N24" s="40"/>
    </row>
    <row r="25" spans="1:17" ht="68.25" customHeight="1" thickBot="1" x14ac:dyDescent="0.3">
      <c r="A25" s="225" t="s">
        <v>33</v>
      </c>
      <c r="B25" s="227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9" t="s">
        <v>34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2" t="s">
        <v>35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45"/>
      <c r="N29" s="40"/>
    </row>
    <row r="30" spans="1:17" ht="35.25" customHeight="1" thickBot="1" x14ac:dyDescent="0.3">
      <c r="A30" s="225" t="s">
        <v>36</v>
      </c>
      <c r="B30" s="227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9" t="s">
        <v>37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1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2" t="s">
        <v>38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4"/>
      <c r="M34" s="8"/>
      <c r="N34" s="40"/>
    </row>
    <row r="35" spans="1:14" ht="39.75" customHeight="1" thickBot="1" x14ac:dyDescent="0.3">
      <c r="A35" s="275" t="s">
        <v>39</v>
      </c>
      <c r="B35" s="276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9" t="s">
        <v>40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1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7"/>
      <c r="G57" s="268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2" t="s">
        <v>49</v>
      </c>
      <c r="C58" s="252"/>
      <c r="D58" s="252"/>
      <c r="E58" s="252"/>
      <c r="F58" s="253"/>
      <c r="G58" s="25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0" t="s">
        <v>51</v>
      </c>
      <c r="C59" s="254"/>
      <c r="D59" s="254"/>
      <c r="E59" s="254"/>
      <c r="F59" s="241"/>
      <c r="G59" s="24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4" t="s">
        <v>52</v>
      </c>
      <c r="C60" s="254"/>
      <c r="D60" s="254"/>
      <c r="E60" s="254"/>
      <c r="F60" s="241"/>
      <c r="G60" s="24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4" t="s">
        <v>54</v>
      </c>
      <c r="C61" s="254"/>
      <c r="D61" s="254"/>
      <c r="E61" s="254"/>
      <c r="F61" s="241"/>
      <c r="G61" s="24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4" t="s">
        <v>55</v>
      </c>
      <c r="C62" s="254"/>
      <c r="D62" s="254"/>
      <c r="E62" s="254"/>
      <c r="F62" s="241"/>
      <c r="G62" s="24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4" t="s">
        <v>56</v>
      </c>
      <c r="C63" s="254"/>
      <c r="D63" s="254"/>
      <c r="E63" s="254"/>
      <c r="F63" s="241"/>
      <c r="G63" s="24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5" t="s">
        <v>58</v>
      </c>
      <c r="C64" s="255"/>
      <c r="D64" s="255"/>
      <c r="E64" s="255"/>
      <c r="F64" s="224"/>
      <c r="G64" s="22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6" t="s">
        <v>59</v>
      </c>
      <c r="B65" s="257"/>
      <c r="C65" s="257"/>
      <c r="D65" s="257"/>
      <c r="E65" s="257"/>
      <c r="F65" s="257"/>
      <c r="G65" s="257"/>
      <c r="H65" s="25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59" t="s">
        <v>60</v>
      </c>
      <c r="B66" s="260"/>
      <c r="C66" s="260"/>
      <c r="D66" s="260"/>
      <c r="E66" s="260"/>
      <c r="F66" s="260"/>
      <c r="G66" s="260"/>
      <c r="H66" s="260"/>
      <c r="I66" s="261"/>
      <c r="J66" s="261"/>
      <c r="K66" s="26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65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6" t="s">
        <v>62</v>
      </c>
      <c r="C69" s="266"/>
      <c r="D69" s="266"/>
      <c r="E69" s="266"/>
      <c r="F69" s="253"/>
      <c r="G69" s="25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0" t="s">
        <v>64</v>
      </c>
      <c r="C70" s="240"/>
      <c r="D70" s="240"/>
      <c r="E70" s="240"/>
      <c r="F70" s="241"/>
      <c r="G70" s="24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3" t="s">
        <v>65</v>
      </c>
      <c r="C71" s="223"/>
      <c r="D71" s="223"/>
      <c r="E71" s="223"/>
      <c r="F71" s="224"/>
      <c r="G71" s="22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5" t="s">
        <v>66</v>
      </c>
      <c r="C72" s="226"/>
      <c r="D72" s="226"/>
      <c r="E72" s="226"/>
      <c r="F72" s="226"/>
      <c r="G72" s="226"/>
      <c r="H72" s="22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8" t="s">
        <v>67</v>
      </c>
      <c r="B73" s="229"/>
      <c r="C73" s="229"/>
      <c r="D73" s="229"/>
      <c r="E73" s="229"/>
      <c r="F73" s="229"/>
      <c r="G73" s="229"/>
      <c r="H73" s="229"/>
      <c r="I73" s="229"/>
      <c r="J73" s="229"/>
      <c r="K73" s="230"/>
      <c r="L73" s="82"/>
      <c r="M73" s="45"/>
      <c r="N73" s="77">
        <f>N72/3</f>
        <v>0</v>
      </c>
    </row>
    <row r="74" spans="1:14" ht="19.5" thickTop="1" thickBot="1" x14ac:dyDescent="0.3">
      <c r="A74" s="231"/>
      <c r="B74" s="232"/>
      <c r="C74" s="232"/>
      <c r="D74" s="232"/>
      <c r="E74" s="232"/>
      <c r="F74" s="232"/>
      <c r="G74" s="232"/>
      <c r="H74" s="232"/>
      <c r="I74" s="232"/>
      <c r="J74" s="233"/>
      <c r="K74" s="233"/>
      <c r="L74" s="82"/>
      <c r="M74" s="45"/>
      <c r="N74" s="161"/>
    </row>
    <row r="75" spans="1:14" ht="26.25" thickBot="1" x14ac:dyDescent="0.3">
      <c r="A75" s="234" t="s">
        <v>68</v>
      </c>
      <c r="B75" s="235"/>
      <c r="C75" s="235"/>
      <c r="D75" s="235"/>
      <c r="E75" s="235"/>
      <c r="F75" s="235"/>
      <c r="G75" s="236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7" t="s">
        <v>69</v>
      </c>
      <c r="C76" s="237"/>
      <c r="D76" s="237"/>
      <c r="E76" s="237"/>
      <c r="F76" s="238"/>
      <c r="G76" s="23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0" t="s">
        <v>70</v>
      </c>
      <c r="C77" s="240"/>
      <c r="D77" s="240"/>
      <c r="E77" s="240"/>
      <c r="F77" s="241"/>
      <c r="G77" s="24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3" t="s">
        <v>71</v>
      </c>
      <c r="C78" s="223"/>
      <c r="D78" s="223"/>
      <c r="E78" s="223"/>
      <c r="F78" s="224"/>
      <c r="G78" s="24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4" t="s">
        <v>72</v>
      </c>
      <c r="B79" s="245"/>
      <c r="C79" s="245"/>
      <c r="D79" s="245"/>
      <c r="E79" s="245"/>
      <c r="F79" s="245"/>
      <c r="G79" s="245"/>
      <c r="H79" s="24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7" t="s">
        <v>73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0"/>
      <c r="F81" s="250"/>
      <c r="G81" s="250"/>
      <c r="H81" s="250"/>
      <c r="I81" s="250"/>
      <c r="J81" s="250"/>
      <c r="K81" s="250"/>
      <c r="L81" s="250"/>
      <c r="M81" s="250"/>
      <c r="N81" s="25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3" t="s">
        <v>75</v>
      </c>
      <c r="B85" s="204"/>
      <c r="C85" s="204"/>
      <c r="D85" s="204"/>
      <c r="E85" s="204"/>
      <c r="F85" s="205"/>
      <c r="G85" s="20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7" t="s">
        <v>76</v>
      </c>
      <c r="C86" s="208"/>
      <c r="D86" s="208"/>
      <c r="E86" s="208"/>
      <c r="F86" s="209"/>
      <c r="G86" s="2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1" t="s">
        <v>78</v>
      </c>
      <c r="B88" s="212"/>
      <c r="C88" s="212"/>
      <c r="D88" s="212"/>
      <c r="E88" s="212"/>
      <c r="F88" s="212"/>
      <c r="G88" s="212"/>
      <c r="H88" s="212"/>
      <c r="I88" s="212"/>
      <c r="J88" s="2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4" t="s">
        <v>79</v>
      </c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7" t="s">
        <v>23</v>
      </c>
      <c r="B92" s="218"/>
      <c r="C92" s="218"/>
      <c r="D92" s="218"/>
      <c r="E92" s="218"/>
      <c r="F92" s="218"/>
      <c r="G92" s="218"/>
      <c r="H92" s="218"/>
      <c r="I92" s="218"/>
      <c r="J92" s="219"/>
      <c r="K92" s="111"/>
      <c r="L92" s="111"/>
      <c r="M92" s="112"/>
      <c r="N92" s="113">
        <f>N40</f>
        <v>0</v>
      </c>
    </row>
    <row r="93" spans="1:14" ht="18" x14ac:dyDescent="0.25">
      <c r="A93" s="194" t="s">
        <v>80</v>
      </c>
      <c r="B93" s="195"/>
      <c r="C93" s="195"/>
      <c r="D93" s="195"/>
      <c r="E93" s="195"/>
      <c r="F93" s="195"/>
      <c r="G93" s="195"/>
      <c r="H93" s="195"/>
      <c r="I93" s="195"/>
      <c r="J93" s="196"/>
      <c r="K93" s="111"/>
      <c r="L93" s="111"/>
      <c r="M93" s="112"/>
      <c r="N93" s="114">
        <f>N66</f>
        <v>0</v>
      </c>
    </row>
    <row r="94" spans="1:14" ht="18" x14ac:dyDescent="0.25">
      <c r="A94" s="194" t="s">
        <v>81</v>
      </c>
      <c r="B94" s="195"/>
      <c r="C94" s="195"/>
      <c r="D94" s="195"/>
      <c r="E94" s="195"/>
      <c r="F94" s="195"/>
      <c r="G94" s="195"/>
      <c r="H94" s="195"/>
      <c r="I94" s="195"/>
      <c r="J94" s="196"/>
      <c r="K94" s="111"/>
      <c r="L94" s="111"/>
      <c r="M94" s="112"/>
      <c r="N94" s="115">
        <f>N73</f>
        <v>0</v>
      </c>
    </row>
    <row r="95" spans="1:14" ht="18" x14ac:dyDescent="0.25">
      <c r="A95" s="194" t="s">
        <v>82</v>
      </c>
      <c r="B95" s="195"/>
      <c r="C95" s="195"/>
      <c r="D95" s="195"/>
      <c r="E95" s="195"/>
      <c r="F95" s="195"/>
      <c r="G95" s="195"/>
      <c r="H95" s="195"/>
      <c r="I95" s="195"/>
      <c r="J95" s="196"/>
      <c r="K95" s="111"/>
      <c r="L95" s="111"/>
      <c r="M95" s="112"/>
      <c r="N95" s="116">
        <f>N80</f>
        <v>0</v>
      </c>
    </row>
    <row r="96" spans="1:14" ht="18.75" thickBot="1" x14ac:dyDescent="0.3">
      <c r="A96" s="197" t="s">
        <v>83</v>
      </c>
      <c r="B96" s="198"/>
      <c r="C96" s="198"/>
      <c r="D96" s="198"/>
      <c r="E96" s="198"/>
      <c r="F96" s="198"/>
      <c r="G96" s="198"/>
      <c r="H96" s="198"/>
      <c r="I96" s="198"/>
      <c r="J96" s="1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0" t="s">
        <v>84</v>
      </c>
      <c r="B97" s="201"/>
      <c r="C97" s="201"/>
      <c r="D97" s="201"/>
      <c r="E97" s="201"/>
      <c r="F97" s="201"/>
      <c r="G97" s="201"/>
      <c r="H97" s="201"/>
      <c r="I97" s="201"/>
      <c r="J97" s="2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2"/>
      <c r="B1" s="313"/>
      <c r="C1" s="316" t="s">
        <v>9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6" ht="51" customHeight="1" thickBot="1" x14ac:dyDescent="0.3">
      <c r="A2" s="314"/>
      <c r="B2" s="315"/>
      <c r="C2" s="316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19" t="s">
        <v>11</v>
      </c>
      <c r="B3" s="320"/>
      <c r="C3" s="320"/>
      <c r="D3" s="320"/>
      <c r="E3" s="7" t="str">
        <f>GENERAL!Z$2</f>
        <v>PLANTA</v>
      </c>
      <c r="F3" s="321"/>
      <c r="G3" s="321"/>
      <c r="H3" s="321"/>
      <c r="I3" s="321"/>
      <c r="J3" s="321"/>
      <c r="K3" s="321"/>
      <c r="L3" s="321"/>
      <c r="M3" s="321"/>
      <c r="N3" s="322"/>
    </row>
    <row r="4" spans="1:16" ht="15.75" x14ac:dyDescent="0.25">
      <c r="A4" s="289" t="s">
        <v>12</v>
      </c>
      <c r="B4" s="290"/>
      <c r="C4" s="290"/>
      <c r="D4" s="290"/>
      <c r="E4" s="8" t="str">
        <f>GENERAL!A$2</f>
        <v>IA-P-03-2</v>
      </c>
      <c r="F4" s="310"/>
      <c r="G4" s="310"/>
      <c r="H4" s="310"/>
      <c r="I4" s="310"/>
      <c r="J4" s="310"/>
      <c r="K4" s="310"/>
      <c r="L4" s="310"/>
      <c r="M4" s="310"/>
      <c r="N4" s="311"/>
    </row>
    <row r="5" spans="1:16" ht="15.75" x14ac:dyDescent="0.25">
      <c r="A5" s="289" t="s">
        <v>13</v>
      </c>
      <c r="B5" s="290"/>
      <c r="C5" s="290"/>
      <c r="D5" s="290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91" t="s">
        <v>15</v>
      </c>
      <c r="B8" s="292"/>
      <c r="C8" s="295" t="s">
        <v>16</v>
      </c>
      <c r="D8" s="158"/>
      <c r="E8" s="297" t="s">
        <v>17</v>
      </c>
      <c r="F8" s="297" t="s">
        <v>18</v>
      </c>
      <c r="G8" s="297" t="s">
        <v>19</v>
      </c>
      <c r="H8" s="297" t="s">
        <v>20</v>
      </c>
      <c r="I8" s="297" t="s">
        <v>21</v>
      </c>
      <c r="J8" s="299" t="s">
        <v>22</v>
      </c>
      <c r="K8" s="159"/>
      <c r="L8" s="301"/>
      <c r="M8" s="301"/>
      <c r="N8" s="303" t="s">
        <v>23</v>
      </c>
    </row>
    <row r="9" spans="1:16" ht="31.5" customHeight="1" thickBot="1" x14ac:dyDescent="0.3">
      <c r="A9" s="293"/>
      <c r="B9" s="294"/>
      <c r="C9" s="296"/>
      <c r="D9" s="17"/>
      <c r="E9" s="298"/>
      <c r="F9" s="298"/>
      <c r="G9" s="298"/>
      <c r="H9" s="298"/>
      <c r="I9" s="298"/>
      <c r="J9" s="300"/>
      <c r="K9" s="160"/>
      <c r="L9" s="302"/>
      <c r="M9" s="302"/>
      <c r="N9" s="304"/>
    </row>
    <row r="10" spans="1:16" ht="44.25" customHeight="1" thickBot="1" x14ac:dyDescent="0.3">
      <c r="A10" s="305" t="str">
        <f ca="1">CONCATENATE((INDIRECT("GENERAL!D"&amp;P2+5))," ",((INDIRECT("GENERAL!E"&amp;P2+5))))</f>
        <v xml:space="preserve"> </v>
      </c>
      <c r="B10" s="30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7" t="s">
        <v>24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9"/>
      <c r="N12" s="27" t="s">
        <v>25</v>
      </c>
    </row>
    <row r="13" spans="1:16" ht="24" thickBot="1" x14ac:dyDescent="0.3">
      <c r="A13" s="272" t="s">
        <v>26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4"/>
      <c r="M13" s="8"/>
      <c r="N13" s="26"/>
    </row>
    <row r="14" spans="1:16" ht="31.5" customHeight="1" thickBot="1" x14ac:dyDescent="0.3">
      <c r="A14" s="225" t="s">
        <v>27</v>
      </c>
      <c r="B14" s="227"/>
      <c r="C14" s="28"/>
      <c r="D14" s="277">
        <f ca="1">(INDIRECT("GENERAL!J"&amp;P2+5))</f>
        <v>0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86">
        <f ca="1">(INDIRECT("GENERAL!K"&amp;P2+5))</f>
        <v>0</v>
      </c>
      <c r="F16" s="287"/>
      <c r="G16" s="287"/>
      <c r="H16" s="287"/>
      <c r="I16" s="287"/>
      <c r="J16" s="287"/>
      <c r="K16" s="287"/>
      <c r="L16" s="28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157"/>
      <c r="E18" s="287">
        <f ca="1">(INDIRECT("GENERAL!L"&amp;P2+5))</f>
        <v>0</v>
      </c>
      <c r="F18" s="287"/>
      <c r="G18" s="287"/>
      <c r="H18" s="287"/>
      <c r="I18" s="287"/>
      <c r="J18" s="287"/>
      <c r="K18" s="287"/>
      <c r="L18" s="28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3">
        <f ca="1">(INDIRECT("GENERAL!M"&amp;P2+5))</f>
        <v>0</v>
      </c>
      <c r="E20" s="284"/>
      <c r="F20" s="284"/>
      <c r="G20" s="284"/>
      <c r="H20" s="284"/>
      <c r="I20" s="284"/>
      <c r="J20" s="284"/>
      <c r="K20" s="284"/>
      <c r="L20" s="285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9" t="s">
        <v>31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2" t="s">
        <v>32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4"/>
      <c r="M24" s="8"/>
      <c r="N24" s="40"/>
    </row>
    <row r="25" spans="1:17" ht="68.25" customHeight="1" thickBot="1" x14ac:dyDescent="0.3">
      <c r="A25" s="225" t="s">
        <v>33</v>
      </c>
      <c r="B25" s="227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9" t="s">
        <v>34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2" t="s">
        <v>35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45"/>
      <c r="N29" s="40"/>
    </row>
    <row r="30" spans="1:17" ht="35.25" customHeight="1" thickBot="1" x14ac:dyDescent="0.3">
      <c r="A30" s="225" t="s">
        <v>36</v>
      </c>
      <c r="B30" s="227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9" t="s">
        <v>37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1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2" t="s">
        <v>38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4"/>
      <c r="M34" s="8"/>
      <c r="N34" s="40"/>
    </row>
    <row r="35" spans="1:14" ht="39.75" customHeight="1" thickBot="1" x14ac:dyDescent="0.3">
      <c r="A35" s="275" t="s">
        <v>39</v>
      </c>
      <c r="B35" s="276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9" t="s">
        <v>40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1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7"/>
      <c r="G57" s="268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2" t="s">
        <v>49</v>
      </c>
      <c r="C58" s="252"/>
      <c r="D58" s="252"/>
      <c r="E58" s="252"/>
      <c r="F58" s="253"/>
      <c r="G58" s="25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0" t="s">
        <v>51</v>
      </c>
      <c r="C59" s="254"/>
      <c r="D59" s="254"/>
      <c r="E59" s="254"/>
      <c r="F59" s="241"/>
      <c r="G59" s="24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4" t="s">
        <v>52</v>
      </c>
      <c r="C60" s="254"/>
      <c r="D60" s="254"/>
      <c r="E60" s="254"/>
      <c r="F60" s="241"/>
      <c r="G60" s="24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4" t="s">
        <v>54</v>
      </c>
      <c r="C61" s="254"/>
      <c r="D61" s="254"/>
      <c r="E61" s="254"/>
      <c r="F61" s="241"/>
      <c r="G61" s="24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4" t="s">
        <v>55</v>
      </c>
      <c r="C62" s="254"/>
      <c r="D62" s="254"/>
      <c r="E62" s="254"/>
      <c r="F62" s="241"/>
      <c r="G62" s="24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4" t="s">
        <v>56</v>
      </c>
      <c r="C63" s="254"/>
      <c r="D63" s="254"/>
      <c r="E63" s="254"/>
      <c r="F63" s="241"/>
      <c r="G63" s="24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5" t="s">
        <v>58</v>
      </c>
      <c r="C64" s="255"/>
      <c r="D64" s="255"/>
      <c r="E64" s="255"/>
      <c r="F64" s="224"/>
      <c r="G64" s="22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6" t="s">
        <v>59</v>
      </c>
      <c r="B65" s="257"/>
      <c r="C65" s="257"/>
      <c r="D65" s="257"/>
      <c r="E65" s="257"/>
      <c r="F65" s="257"/>
      <c r="G65" s="257"/>
      <c r="H65" s="25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59" t="s">
        <v>60</v>
      </c>
      <c r="B66" s="260"/>
      <c r="C66" s="260"/>
      <c r="D66" s="260"/>
      <c r="E66" s="260"/>
      <c r="F66" s="260"/>
      <c r="G66" s="260"/>
      <c r="H66" s="260"/>
      <c r="I66" s="261"/>
      <c r="J66" s="261"/>
      <c r="K66" s="26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65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6" t="s">
        <v>62</v>
      </c>
      <c r="C69" s="266"/>
      <c r="D69" s="266"/>
      <c r="E69" s="266"/>
      <c r="F69" s="253"/>
      <c r="G69" s="25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0" t="s">
        <v>64</v>
      </c>
      <c r="C70" s="240"/>
      <c r="D70" s="240"/>
      <c r="E70" s="240"/>
      <c r="F70" s="241"/>
      <c r="G70" s="24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3" t="s">
        <v>65</v>
      </c>
      <c r="C71" s="223"/>
      <c r="D71" s="223"/>
      <c r="E71" s="223"/>
      <c r="F71" s="224"/>
      <c r="G71" s="22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5" t="s">
        <v>66</v>
      </c>
      <c r="C72" s="226"/>
      <c r="D72" s="226"/>
      <c r="E72" s="226"/>
      <c r="F72" s="226"/>
      <c r="G72" s="226"/>
      <c r="H72" s="22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8" t="s">
        <v>67</v>
      </c>
      <c r="B73" s="229"/>
      <c r="C73" s="229"/>
      <c r="D73" s="229"/>
      <c r="E73" s="229"/>
      <c r="F73" s="229"/>
      <c r="G73" s="229"/>
      <c r="H73" s="229"/>
      <c r="I73" s="229"/>
      <c r="J73" s="229"/>
      <c r="K73" s="230"/>
      <c r="L73" s="82"/>
      <c r="M73" s="45"/>
      <c r="N73" s="77">
        <f>N72/3</f>
        <v>0</v>
      </c>
    </row>
    <row r="74" spans="1:14" ht="19.5" thickTop="1" thickBot="1" x14ac:dyDescent="0.3">
      <c r="A74" s="231"/>
      <c r="B74" s="232"/>
      <c r="C74" s="232"/>
      <c r="D74" s="232"/>
      <c r="E74" s="232"/>
      <c r="F74" s="232"/>
      <c r="G74" s="232"/>
      <c r="H74" s="232"/>
      <c r="I74" s="232"/>
      <c r="J74" s="233"/>
      <c r="K74" s="233"/>
      <c r="L74" s="82"/>
      <c r="M74" s="45"/>
      <c r="N74" s="161"/>
    </row>
    <row r="75" spans="1:14" ht="26.25" thickBot="1" x14ac:dyDescent="0.3">
      <c r="A75" s="234" t="s">
        <v>68</v>
      </c>
      <c r="B75" s="235"/>
      <c r="C75" s="235"/>
      <c r="D75" s="235"/>
      <c r="E75" s="235"/>
      <c r="F75" s="235"/>
      <c r="G75" s="236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7" t="s">
        <v>69</v>
      </c>
      <c r="C76" s="237"/>
      <c r="D76" s="237"/>
      <c r="E76" s="237"/>
      <c r="F76" s="238"/>
      <c r="G76" s="23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0" t="s">
        <v>70</v>
      </c>
      <c r="C77" s="240"/>
      <c r="D77" s="240"/>
      <c r="E77" s="240"/>
      <c r="F77" s="241"/>
      <c r="G77" s="24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3" t="s">
        <v>71</v>
      </c>
      <c r="C78" s="223"/>
      <c r="D78" s="223"/>
      <c r="E78" s="223"/>
      <c r="F78" s="224"/>
      <c r="G78" s="24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4" t="s">
        <v>72</v>
      </c>
      <c r="B79" s="245"/>
      <c r="C79" s="245"/>
      <c r="D79" s="245"/>
      <c r="E79" s="245"/>
      <c r="F79" s="245"/>
      <c r="G79" s="245"/>
      <c r="H79" s="24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7" t="s">
        <v>73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0"/>
      <c r="F81" s="250"/>
      <c r="G81" s="250"/>
      <c r="H81" s="250"/>
      <c r="I81" s="250"/>
      <c r="J81" s="250"/>
      <c r="K81" s="250"/>
      <c r="L81" s="250"/>
      <c r="M81" s="250"/>
      <c r="N81" s="25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3" t="s">
        <v>75</v>
      </c>
      <c r="B85" s="204"/>
      <c r="C85" s="204"/>
      <c r="D85" s="204"/>
      <c r="E85" s="204"/>
      <c r="F85" s="205"/>
      <c r="G85" s="20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7" t="s">
        <v>76</v>
      </c>
      <c r="C86" s="208"/>
      <c r="D86" s="208"/>
      <c r="E86" s="208"/>
      <c r="F86" s="209"/>
      <c r="G86" s="2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1" t="s">
        <v>78</v>
      </c>
      <c r="B88" s="212"/>
      <c r="C88" s="212"/>
      <c r="D88" s="212"/>
      <c r="E88" s="212"/>
      <c r="F88" s="212"/>
      <c r="G88" s="212"/>
      <c r="H88" s="212"/>
      <c r="I88" s="212"/>
      <c r="J88" s="2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4" t="s">
        <v>79</v>
      </c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7" t="s">
        <v>23</v>
      </c>
      <c r="B92" s="218"/>
      <c r="C92" s="218"/>
      <c r="D92" s="218"/>
      <c r="E92" s="218"/>
      <c r="F92" s="218"/>
      <c r="G92" s="218"/>
      <c r="H92" s="218"/>
      <c r="I92" s="218"/>
      <c r="J92" s="219"/>
      <c r="K92" s="111"/>
      <c r="L92" s="111"/>
      <c r="M92" s="112"/>
      <c r="N92" s="113">
        <f>N40</f>
        <v>0</v>
      </c>
    </row>
    <row r="93" spans="1:14" ht="18" x14ac:dyDescent="0.25">
      <c r="A93" s="194" t="s">
        <v>80</v>
      </c>
      <c r="B93" s="195"/>
      <c r="C93" s="195"/>
      <c r="D93" s="195"/>
      <c r="E93" s="195"/>
      <c r="F93" s="195"/>
      <c r="G93" s="195"/>
      <c r="H93" s="195"/>
      <c r="I93" s="195"/>
      <c r="J93" s="196"/>
      <c r="K93" s="111"/>
      <c r="L93" s="111"/>
      <c r="M93" s="112"/>
      <c r="N93" s="114">
        <f>N66</f>
        <v>0</v>
      </c>
    </row>
    <row r="94" spans="1:14" ht="18" x14ac:dyDescent="0.25">
      <c r="A94" s="194" t="s">
        <v>81</v>
      </c>
      <c r="B94" s="195"/>
      <c r="C94" s="195"/>
      <c r="D94" s="195"/>
      <c r="E94" s="195"/>
      <c r="F94" s="195"/>
      <c r="G94" s="195"/>
      <c r="H94" s="195"/>
      <c r="I94" s="195"/>
      <c r="J94" s="196"/>
      <c r="K94" s="111"/>
      <c r="L94" s="111"/>
      <c r="M94" s="112"/>
      <c r="N94" s="115">
        <f>N73</f>
        <v>0</v>
      </c>
    </row>
    <row r="95" spans="1:14" ht="18" x14ac:dyDescent="0.25">
      <c r="A95" s="194" t="s">
        <v>82</v>
      </c>
      <c r="B95" s="195"/>
      <c r="C95" s="195"/>
      <c r="D95" s="195"/>
      <c r="E95" s="195"/>
      <c r="F95" s="195"/>
      <c r="G95" s="195"/>
      <c r="H95" s="195"/>
      <c r="I95" s="195"/>
      <c r="J95" s="196"/>
      <c r="K95" s="111"/>
      <c r="L95" s="111"/>
      <c r="M95" s="112"/>
      <c r="N95" s="116">
        <f>N80</f>
        <v>0</v>
      </c>
    </row>
    <row r="96" spans="1:14" ht="18.75" thickBot="1" x14ac:dyDescent="0.3">
      <c r="A96" s="197" t="s">
        <v>83</v>
      </c>
      <c r="B96" s="198"/>
      <c r="C96" s="198"/>
      <c r="D96" s="198"/>
      <c r="E96" s="198"/>
      <c r="F96" s="198"/>
      <c r="G96" s="198"/>
      <c r="H96" s="198"/>
      <c r="I96" s="198"/>
      <c r="J96" s="1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0" t="s">
        <v>84</v>
      </c>
      <c r="B97" s="201"/>
      <c r="C97" s="201"/>
      <c r="D97" s="201"/>
      <c r="E97" s="201"/>
      <c r="F97" s="201"/>
      <c r="G97" s="201"/>
      <c r="H97" s="201"/>
      <c r="I97" s="201"/>
      <c r="J97" s="2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2"/>
      <c r="B1" s="313"/>
      <c r="C1" s="316" t="s">
        <v>9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6" ht="51" customHeight="1" thickBot="1" x14ac:dyDescent="0.3">
      <c r="A2" s="314"/>
      <c r="B2" s="315"/>
      <c r="C2" s="316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19" t="s">
        <v>11</v>
      </c>
      <c r="B3" s="320"/>
      <c r="C3" s="320"/>
      <c r="D3" s="320"/>
      <c r="E3" s="7" t="str">
        <f>GENERAL!Z$2</f>
        <v>PLANTA</v>
      </c>
      <c r="F3" s="321"/>
      <c r="G3" s="321"/>
      <c r="H3" s="321"/>
      <c r="I3" s="321"/>
      <c r="J3" s="321"/>
      <c r="K3" s="321"/>
      <c r="L3" s="321"/>
      <c r="M3" s="321"/>
      <c r="N3" s="322"/>
    </row>
    <row r="4" spans="1:16" ht="15.75" x14ac:dyDescent="0.25">
      <c r="A4" s="289" t="s">
        <v>12</v>
      </c>
      <c r="B4" s="290"/>
      <c r="C4" s="290"/>
      <c r="D4" s="290"/>
      <c r="E4" s="8" t="str">
        <f>GENERAL!A$2</f>
        <v>IA-P-03-2</v>
      </c>
      <c r="F4" s="310"/>
      <c r="G4" s="310"/>
      <c r="H4" s="310"/>
      <c r="I4" s="310"/>
      <c r="J4" s="310"/>
      <c r="K4" s="310"/>
      <c r="L4" s="310"/>
      <c r="M4" s="310"/>
      <c r="N4" s="311"/>
    </row>
    <row r="5" spans="1:16" ht="15.75" x14ac:dyDescent="0.25">
      <c r="A5" s="289" t="s">
        <v>13</v>
      </c>
      <c r="B5" s="290"/>
      <c r="C5" s="290"/>
      <c r="D5" s="290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91" t="s">
        <v>15</v>
      </c>
      <c r="B8" s="292"/>
      <c r="C8" s="295" t="s">
        <v>16</v>
      </c>
      <c r="D8" s="158"/>
      <c r="E8" s="297" t="s">
        <v>17</v>
      </c>
      <c r="F8" s="297" t="s">
        <v>18</v>
      </c>
      <c r="G8" s="297" t="s">
        <v>19</v>
      </c>
      <c r="H8" s="297" t="s">
        <v>20</v>
      </c>
      <c r="I8" s="297" t="s">
        <v>21</v>
      </c>
      <c r="J8" s="299" t="s">
        <v>22</v>
      </c>
      <c r="K8" s="159"/>
      <c r="L8" s="301"/>
      <c r="M8" s="301"/>
      <c r="N8" s="303" t="s">
        <v>23</v>
      </c>
    </row>
    <row r="9" spans="1:16" ht="31.5" customHeight="1" thickBot="1" x14ac:dyDescent="0.3">
      <c r="A9" s="293"/>
      <c r="B9" s="294"/>
      <c r="C9" s="296"/>
      <c r="D9" s="17"/>
      <c r="E9" s="298"/>
      <c r="F9" s="298"/>
      <c r="G9" s="298"/>
      <c r="H9" s="298"/>
      <c r="I9" s="298"/>
      <c r="J9" s="300"/>
      <c r="K9" s="160"/>
      <c r="L9" s="302"/>
      <c r="M9" s="302"/>
      <c r="N9" s="304"/>
    </row>
    <row r="10" spans="1:16" ht="44.25" customHeight="1" thickBot="1" x14ac:dyDescent="0.3">
      <c r="A10" s="305" t="str">
        <f ca="1">CONCATENATE((INDIRECT("GENERAL!D"&amp;P2+5))," ",((INDIRECT("GENERAL!E"&amp;P2+5))))</f>
        <v xml:space="preserve"> </v>
      </c>
      <c r="B10" s="30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7" t="s">
        <v>24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9"/>
      <c r="N12" s="27" t="s">
        <v>25</v>
      </c>
    </row>
    <row r="13" spans="1:16" ht="24" thickBot="1" x14ac:dyDescent="0.3">
      <c r="A13" s="272" t="s">
        <v>26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4"/>
      <c r="M13" s="8"/>
      <c r="N13" s="26"/>
    </row>
    <row r="14" spans="1:16" ht="31.5" customHeight="1" thickBot="1" x14ac:dyDescent="0.3">
      <c r="A14" s="225" t="s">
        <v>27</v>
      </c>
      <c r="B14" s="227"/>
      <c r="C14" s="28"/>
      <c r="D14" s="277">
        <f ca="1">(INDIRECT("GENERAL!J"&amp;P2+5))</f>
        <v>0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86">
        <f ca="1">(INDIRECT("GENERAL!K"&amp;P2+5))</f>
        <v>0</v>
      </c>
      <c r="F16" s="287"/>
      <c r="G16" s="287"/>
      <c r="H16" s="287"/>
      <c r="I16" s="287"/>
      <c r="J16" s="287"/>
      <c r="K16" s="287"/>
      <c r="L16" s="28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157"/>
      <c r="E18" s="287">
        <f ca="1">(INDIRECT("GENERAL!L"&amp;P2+5))</f>
        <v>0</v>
      </c>
      <c r="F18" s="287"/>
      <c r="G18" s="287"/>
      <c r="H18" s="287"/>
      <c r="I18" s="287"/>
      <c r="J18" s="287"/>
      <c r="K18" s="287"/>
      <c r="L18" s="28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3">
        <f ca="1">(INDIRECT("GENERAL!M"&amp;P2+5))</f>
        <v>0</v>
      </c>
      <c r="E20" s="284"/>
      <c r="F20" s="284"/>
      <c r="G20" s="284"/>
      <c r="H20" s="284"/>
      <c r="I20" s="284"/>
      <c r="J20" s="284"/>
      <c r="K20" s="284"/>
      <c r="L20" s="285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9" t="s">
        <v>31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2" t="s">
        <v>32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4"/>
      <c r="M24" s="8"/>
      <c r="N24" s="40"/>
    </row>
    <row r="25" spans="1:17" ht="68.25" customHeight="1" thickBot="1" x14ac:dyDescent="0.3">
      <c r="A25" s="225" t="s">
        <v>33</v>
      </c>
      <c r="B25" s="227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9" t="s">
        <v>34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2" t="s">
        <v>35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45"/>
      <c r="N29" s="40"/>
    </row>
    <row r="30" spans="1:17" ht="35.25" customHeight="1" thickBot="1" x14ac:dyDescent="0.3">
      <c r="A30" s="225" t="s">
        <v>36</v>
      </c>
      <c r="B30" s="227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9" t="s">
        <v>37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1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2" t="s">
        <v>38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4"/>
      <c r="M34" s="8"/>
      <c r="N34" s="40"/>
    </row>
    <row r="35" spans="1:14" ht="39.75" customHeight="1" thickBot="1" x14ac:dyDescent="0.3">
      <c r="A35" s="275" t="s">
        <v>39</v>
      </c>
      <c r="B35" s="276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9" t="s">
        <v>40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1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7"/>
      <c r="G57" s="268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2" t="s">
        <v>49</v>
      </c>
      <c r="C58" s="252"/>
      <c r="D58" s="252"/>
      <c r="E58" s="252"/>
      <c r="F58" s="253"/>
      <c r="G58" s="25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0" t="s">
        <v>51</v>
      </c>
      <c r="C59" s="254"/>
      <c r="D59" s="254"/>
      <c r="E59" s="254"/>
      <c r="F59" s="241"/>
      <c r="G59" s="24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4" t="s">
        <v>52</v>
      </c>
      <c r="C60" s="254"/>
      <c r="D60" s="254"/>
      <c r="E60" s="254"/>
      <c r="F60" s="241"/>
      <c r="G60" s="24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4" t="s">
        <v>54</v>
      </c>
      <c r="C61" s="254"/>
      <c r="D61" s="254"/>
      <c r="E61" s="254"/>
      <c r="F61" s="241"/>
      <c r="G61" s="24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4" t="s">
        <v>55</v>
      </c>
      <c r="C62" s="254"/>
      <c r="D62" s="254"/>
      <c r="E62" s="254"/>
      <c r="F62" s="241"/>
      <c r="G62" s="24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4" t="s">
        <v>56</v>
      </c>
      <c r="C63" s="254"/>
      <c r="D63" s="254"/>
      <c r="E63" s="254"/>
      <c r="F63" s="241"/>
      <c r="G63" s="24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5" t="s">
        <v>58</v>
      </c>
      <c r="C64" s="255"/>
      <c r="D64" s="255"/>
      <c r="E64" s="255"/>
      <c r="F64" s="224"/>
      <c r="G64" s="22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6" t="s">
        <v>59</v>
      </c>
      <c r="B65" s="257"/>
      <c r="C65" s="257"/>
      <c r="D65" s="257"/>
      <c r="E65" s="257"/>
      <c r="F65" s="257"/>
      <c r="G65" s="257"/>
      <c r="H65" s="25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59" t="s">
        <v>60</v>
      </c>
      <c r="B66" s="260"/>
      <c r="C66" s="260"/>
      <c r="D66" s="260"/>
      <c r="E66" s="260"/>
      <c r="F66" s="260"/>
      <c r="G66" s="260"/>
      <c r="H66" s="260"/>
      <c r="I66" s="261"/>
      <c r="J66" s="261"/>
      <c r="K66" s="26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65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6" t="s">
        <v>62</v>
      </c>
      <c r="C69" s="266"/>
      <c r="D69" s="266"/>
      <c r="E69" s="266"/>
      <c r="F69" s="253"/>
      <c r="G69" s="25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0" t="s">
        <v>64</v>
      </c>
      <c r="C70" s="240"/>
      <c r="D70" s="240"/>
      <c r="E70" s="240"/>
      <c r="F70" s="241"/>
      <c r="G70" s="24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3" t="s">
        <v>65</v>
      </c>
      <c r="C71" s="223"/>
      <c r="D71" s="223"/>
      <c r="E71" s="223"/>
      <c r="F71" s="224"/>
      <c r="G71" s="22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5" t="s">
        <v>66</v>
      </c>
      <c r="C72" s="226"/>
      <c r="D72" s="226"/>
      <c r="E72" s="226"/>
      <c r="F72" s="226"/>
      <c r="G72" s="226"/>
      <c r="H72" s="22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8" t="s">
        <v>67</v>
      </c>
      <c r="B73" s="229"/>
      <c r="C73" s="229"/>
      <c r="D73" s="229"/>
      <c r="E73" s="229"/>
      <c r="F73" s="229"/>
      <c r="G73" s="229"/>
      <c r="H73" s="229"/>
      <c r="I73" s="229"/>
      <c r="J73" s="229"/>
      <c r="K73" s="230"/>
      <c r="L73" s="82"/>
      <c r="M73" s="45"/>
      <c r="N73" s="77">
        <f>N72/3</f>
        <v>0</v>
      </c>
    </row>
    <row r="74" spans="1:14" ht="19.5" thickTop="1" thickBot="1" x14ac:dyDescent="0.3">
      <c r="A74" s="231"/>
      <c r="B74" s="232"/>
      <c r="C74" s="232"/>
      <c r="D74" s="232"/>
      <c r="E74" s="232"/>
      <c r="F74" s="232"/>
      <c r="G74" s="232"/>
      <c r="H74" s="232"/>
      <c r="I74" s="232"/>
      <c r="J74" s="233"/>
      <c r="K74" s="233"/>
      <c r="L74" s="82"/>
      <c r="M74" s="45"/>
      <c r="N74" s="161"/>
    </row>
    <row r="75" spans="1:14" ht="26.25" thickBot="1" x14ac:dyDescent="0.3">
      <c r="A75" s="234" t="s">
        <v>68</v>
      </c>
      <c r="B75" s="235"/>
      <c r="C75" s="235"/>
      <c r="D75" s="235"/>
      <c r="E75" s="235"/>
      <c r="F75" s="235"/>
      <c r="G75" s="236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7" t="s">
        <v>69</v>
      </c>
      <c r="C76" s="237"/>
      <c r="D76" s="237"/>
      <c r="E76" s="237"/>
      <c r="F76" s="238"/>
      <c r="G76" s="23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0" t="s">
        <v>70</v>
      </c>
      <c r="C77" s="240"/>
      <c r="D77" s="240"/>
      <c r="E77" s="240"/>
      <c r="F77" s="241"/>
      <c r="G77" s="24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3" t="s">
        <v>71</v>
      </c>
      <c r="C78" s="223"/>
      <c r="D78" s="223"/>
      <c r="E78" s="223"/>
      <c r="F78" s="224"/>
      <c r="G78" s="24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4" t="s">
        <v>72</v>
      </c>
      <c r="B79" s="245"/>
      <c r="C79" s="245"/>
      <c r="D79" s="245"/>
      <c r="E79" s="245"/>
      <c r="F79" s="245"/>
      <c r="G79" s="245"/>
      <c r="H79" s="24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7" t="s">
        <v>73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0"/>
      <c r="F81" s="250"/>
      <c r="G81" s="250"/>
      <c r="H81" s="250"/>
      <c r="I81" s="250"/>
      <c r="J81" s="250"/>
      <c r="K81" s="250"/>
      <c r="L81" s="250"/>
      <c r="M81" s="250"/>
      <c r="N81" s="25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3" t="s">
        <v>75</v>
      </c>
      <c r="B85" s="204"/>
      <c r="C85" s="204"/>
      <c r="D85" s="204"/>
      <c r="E85" s="204"/>
      <c r="F85" s="205"/>
      <c r="G85" s="20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7" t="s">
        <v>76</v>
      </c>
      <c r="C86" s="208"/>
      <c r="D86" s="208"/>
      <c r="E86" s="208"/>
      <c r="F86" s="209"/>
      <c r="G86" s="2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1" t="s">
        <v>78</v>
      </c>
      <c r="B88" s="212"/>
      <c r="C88" s="212"/>
      <c r="D88" s="212"/>
      <c r="E88" s="212"/>
      <c r="F88" s="212"/>
      <c r="G88" s="212"/>
      <c r="H88" s="212"/>
      <c r="I88" s="212"/>
      <c r="J88" s="2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4" t="s">
        <v>79</v>
      </c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7" t="s">
        <v>23</v>
      </c>
      <c r="B92" s="218"/>
      <c r="C92" s="218"/>
      <c r="D92" s="218"/>
      <c r="E92" s="218"/>
      <c r="F92" s="218"/>
      <c r="G92" s="218"/>
      <c r="H92" s="218"/>
      <c r="I92" s="218"/>
      <c r="J92" s="219"/>
      <c r="K92" s="111"/>
      <c r="L92" s="111"/>
      <c r="M92" s="112"/>
      <c r="N92" s="113">
        <f>N40</f>
        <v>0</v>
      </c>
    </row>
    <row r="93" spans="1:14" ht="18" x14ac:dyDescent="0.25">
      <c r="A93" s="194" t="s">
        <v>80</v>
      </c>
      <c r="B93" s="195"/>
      <c r="C93" s="195"/>
      <c r="D93" s="195"/>
      <c r="E93" s="195"/>
      <c r="F93" s="195"/>
      <c r="G93" s="195"/>
      <c r="H93" s="195"/>
      <c r="I93" s="195"/>
      <c r="J93" s="196"/>
      <c r="K93" s="111"/>
      <c r="L93" s="111"/>
      <c r="M93" s="112"/>
      <c r="N93" s="114">
        <f>N66</f>
        <v>0</v>
      </c>
    </row>
    <row r="94" spans="1:14" ht="18" x14ac:dyDescent="0.25">
      <c r="A94" s="194" t="s">
        <v>81</v>
      </c>
      <c r="B94" s="195"/>
      <c r="C94" s="195"/>
      <c r="D94" s="195"/>
      <c r="E94" s="195"/>
      <c r="F94" s="195"/>
      <c r="G94" s="195"/>
      <c r="H94" s="195"/>
      <c r="I94" s="195"/>
      <c r="J94" s="196"/>
      <c r="K94" s="111"/>
      <c r="L94" s="111"/>
      <c r="M94" s="112"/>
      <c r="N94" s="115">
        <f>N73</f>
        <v>0</v>
      </c>
    </row>
    <row r="95" spans="1:14" ht="18" x14ac:dyDescent="0.25">
      <c r="A95" s="194" t="s">
        <v>82</v>
      </c>
      <c r="B95" s="195"/>
      <c r="C95" s="195"/>
      <c r="D95" s="195"/>
      <c r="E95" s="195"/>
      <c r="F95" s="195"/>
      <c r="G95" s="195"/>
      <c r="H95" s="195"/>
      <c r="I95" s="195"/>
      <c r="J95" s="196"/>
      <c r="K95" s="111"/>
      <c r="L95" s="111"/>
      <c r="M95" s="112"/>
      <c r="N95" s="116">
        <f>N80</f>
        <v>0</v>
      </c>
    </row>
    <row r="96" spans="1:14" ht="18.75" thickBot="1" x14ac:dyDescent="0.3">
      <c r="A96" s="197" t="s">
        <v>83</v>
      </c>
      <c r="B96" s="198"/>
      <c r="C96" s="198"/>
      <c r="D96" s="198"/>
      <c r="E96" s="198"/>
      <c r="F96" s="198"/>
      <c r="G96" s="198"/>
      <c r="H96" s="198"/>
      <c r="I96" s="198"/>
      <c r="J96" s="1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0" t="s">
        <v>84</v>
      </c>
      <c r="B97" s="201"/>
      <c r="C97" s="201"/>
      <c r="D97" s="201"/>
      <c r="E97" s="201"/>
      <c r="F97" s="201"/>
      <c r="G97" s="201"/>
      <c r="H97" s="201"/>
      <c r="I97" s="201"/>
      <c r="J97" s="2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2"/>
      <c r="B1" s="313"/>
      <c r="C1" s="316" t="s">
        <v>9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8"/>
    </row>
    <row r="2" spans="1:16" ht="51" customHeight="1" thickBot="1" x14ac:dyDescent="0.3">
      <c r="A2" s="314"/>
      <c r="B2" s="315"/>
      <c r="C2" s="316" t="s">
        <v>10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19" t="s">
        <v>11</v>
      </c>
      <c r="B3" s="320"/>
      <c r="C3" s="320"/>
      <c r="D3" s="320"/>
      <c r="E3" s="7" t="str">
        <f>GENERAL!Z$2</f>
        <v>PLANTA</v>
      </c>
      <c r="F3" s="321"/>
      <c r="G3" s="321"/>
      <c r="H3" s="321"/>
      <c r="I3" s="321"/>
      <c r="J3" s="321"/>
      <c r="K3" s="321"/>
      <c r="L3" s="321"/>
      <c r="M3" s="321"/>
      <c r="N3" s="322"/>
    </row>
    <row r="4" spans="1:16" ht="15.75" x14ac:dyDescent="0.25">
      <c r="A4" s="289" t="s">
        <v>12</v>
      </c>
      <c r="B4" s="290"/>
      <c r="C4" s="290"/>
      <c r="D4" s="290"/>
      <c r="E4" s="8" t="str">
        <f>GENERAL!A$2</f>
        <v>IA-P-03-2</v>
      </c>
      <c r="F4" s="310"/>
      <c r="G4" s="310"/>
      <c r="H4" s="310"/>
      <c r="I4" s="310"/>
      <c r="J4" s="310"/>
      <c r="K4" s="310"/>
      <c r="L4" s="310"/>
      <c r="M4" s="310"/>
      <c r="N4" s="311"/>
    </row>
    <row r="5" spans="1:16" ht="15.75" x14ac:dyDescent="0.25">
      <c r="A5" s="289" t="s">
        <v>13</v>
      </c>
      <c r="B5" s="290"/>
      <c r="C5" s="290"/>
      <c r="D5" s="290"/>
      <c r="E5" s="8" t="str">
        <f>GENERAL!A$1</f>
        <v>INGENIERÍA AGRONÓMICA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0" t="s">
        <v>14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1:16" x14ac:dyDescent="0.25">
      <c r="A8" s="291" t="s">
        <v>15</v>
      </c>
      <c r="B8" s="292"/>
      <c r="C8" s="295" t="s">
        <v>16</v>
      </c>
      <c r="D8" s="158"/>
      <c r="E8" s="297" t="s">
        <v>17</v>
      </c>
      <c r="F8" s="297" t="s">
        <v>18</v>
      </c>
      <c r="G8" s="297" t="s">
        <v>19</v>
      </c>
      <c r="H8" s="297" t="s">
        <v>20</v>
      </c>
      <c r="I8" s="297" t="s">
        <v>21</v>
      </c>
      <c r="J8" s="299" t="s">
        <v>22</v>
      </c>
      <c r="K8" s="159"/>
      <c r="L8" s="301"/>
      <c r="M8" s="301"/>
      <c r="N8" s="303" t="s">
        <v>23</v>
      </c>
    </row>
    <row r="9" spans="1:16" ht="31.5" customHeight="1" thickBot="1" x14ac:dyDescent="0.3">
      <c r="A9" s="293"/>
      <c r="B9" s="294"/>
      <c r="C9" s="296"/>
      <c r="D9" s="17"/>
      <c r="E9" s="298"/>
      <c r="F9" s="298"/>
      <c r="G9" s="298"/>
      <c r="H9" s="298"/>
      <c r="I9" s="298"/>
      <c r="J9" s="300"/>
      <c r="K9" s="160"/>
      <c r="L9" s="302"/>
      <c r="M9" s="302"/>
      <c r="N9" s="304"/>
    </row>
    <row r="10" spans="1:16" ht="44.25" customHeight="1" thickBot="1" x14ac:dyDescent="0.3">
      <c r="A10" s="305" t="str">
        <f ca="1">CONCATENATE((INDIRECT("GENERAL!D"&amp;P2+5))," ",((INDIRECT("GENERAL!E"&amp;P2+5))))</f>
        <v xml:space="preserve"> </v>
      </c>
      <c r="B10" s="30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7" t="s">
        <v>24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9"/>
      <c r="N12" s="27" t="s">
        <v>25</v>
      </c>
    </row>
    <row r="13" spans="1:16" ht="24" thickBot="1" x14ac:dyDescent="0.3">
      <c r="A13" s="272" t="s">
        <v>26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4"/>
      <c r="M13" s="8"/>
      <c r="N13" s="26"/>
    </row>
    <row r="14" spans="1:16" ht="31.5" customHeight="1" thickBot="1" x14ac:dyDescent="0.3">
      <c r="A14" s="225" t="s">
        <v>27</v>
      </c>
      <c r="B14" s="227"/>
      <c r="C14" s="28"/>
      <c r="D14" s="277">
        <f ca="1">(INDIRECT("GENERAL!J"&amp;P2+5))</f>
        <v>0</v>
      </c>
      <c r="E14" s="278"/>
      <c r="F14" s="278"/>
      <c r="G14" s="278"/>
      <c r="H14" s="278"/>
      <c r="I14" s="278"/>
      <c r="J14" s="278"/>
      <c r="K14" s="278"/>
      <c r="L14" s="27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86">
        <f ca="1">(INDIRECT("GENERAL!K"&amp;P2+5))</f>
        <v>0</v>
      </c>
      <c r="F16" s="287"/>
      <c r="G16" s="287"/>
      <c r="H16" s="287"/>
      <c r="I16" s="287"/>
      <c r="J16" s="287"/>
      <c r="K16" s="287"/>
      <c r="L16" s="288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157"/>
      <c r="E18" s="287">
        <f ca="1">(INDIRECT("GENERAL!L"&amp;P2+5))</f>
        <v>0</v>
      </c>
      <c r="F18" s="287"/>
      <c r="G18" s="287"/>
      <c r="H18" s="287"/>
      <c r="I18" s="287"/>
      <c r="J18" s="287"/>
      <c r="K18" s="287"/>
      <c r="L18" s="288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3">
        <f ca="1">(INDIRECT("GENERAL!M"&amp;P2+5))</f>
        <v>0</v>
      </c>
      <c r="E20" s="284"/>
      <c r="F20" s="284"/>
      <c r="G20" s="284"/>
      <c r="H20" s="284"/>
      <c r="I20" s="284"/>
      <c r="J20" s="284"/>
      <c r="K20" s="284"/>
      <c r="L20" s="285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69" t="s">
        <v>31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2" t="s">
        <v>32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4"/>
      <c r="M24" s="8"/>
      <c r="N24" s="40"/>
    </row>
    <row r="25" spans="1:17" ht="68.25" customHeight="1" thickBot="1" x14ac:dyDescent="0.3">
      <c r="A25" s="225" t="s">
        <v>33</v>
      </c>
      <c r="B25" s="227"/>
      <c r="C25" s="28"/>
      <c r="D25" s="277"/>
      <c r="E25" s="278"/>
      <c r="F25" s="278"/>
      <c r="G25" s="278"/>
      <c r="H25" s="278"/>
      <c r="I25" s="278"/>
      <c r="J25" s="278"/>
      <c r="K25" s="278"/>
      <c r="L25" s="27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69" t="s">
        <v>34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2" t="s">
        <v>35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45"/>
      <c r="N29" s="40"/>
    </row>
    <row r="30" spans="1:17" ht="35.25" customHeight="1" thickBot="1" x14ac:dyDescent="0.3">
      <c r="A30" s="225" t="s">
        <v>36</v>
      </c>
      <c r="B30" s="227"/>
      <c r="C30" s="28"/>
      <c r="D30" s="277"/>
      <c r="E30" s="278"/>
      <c r="F30" s="278"/>
      <c r="G30" s="278"/>
      <c r="H30" s="278"/>
      <c r="I30" s="278"/>
      <c r="J30" s="278"/>
      <c r="K30" s="278"/>
      <c r="L30" s="27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9" t="s">
        <v>37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1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2" t="s">
        <v>38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4"/>
      <c r="M34" s="8"/>
      <c r="N34" s="40"/>
    </row>
    <row r="35" spans="1:14" ht="39.75" customHeight="1" thickBot="1" x14ac:dyDescent="0.3">
      <c r="A35" s="275" t="s">
        <v>39</v>
      </c>
      <c r="B35" s="276"/>
      <c r="C35" s="28"/>
      <c r="D35" s="277"/>
      <c r="E35" s="278"/>
      <c r="F35" s="278"/>
      <c r="G35" s="278"/>
      <c r="H35" s="278"/>
      <c r="I35" s="278"/>
      <c r="J35" s="278"/>
      <c r="K35" s="278"/>
      <c r="L35" s="27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69" t="s">
        <v>40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1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0" t="s">
        <v>42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2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7"/>
      <c r="G57" s="268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2" t="s">
        <v>49</v>
      </c>
      <c r="C58" s="252"/>
      <c r="D58" s="252"/>
      <c r="E58" s="252"/>
      <c r="F58" s="253"/>
      <c r="G58" s="25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0" t="s">
        <v>51</v>
      </c>
      <c r="C59" s="254"/>
      <c r="D59" s="254"/>
      <c r="E59" s="254"/>
      <c r="F59" s="241"/>
      <c r="G59" s="24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4" t="s">
        <v>52</v>
      </c>
      <c r="C60" s="254"/>
      <c r="D60" s="254"/>
      <c r="E60" s="254"/>
      <c r="F60" s="241"/>
      <c r="G60" s="24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4" t="s">
        <v>54</v>
      </c>
      <c r="C61" s="254"/>
      <c r="D61" s="254"/>
      <c r="E61" s="254"/>
      <c r="F61" s="241"/>
      <c r="G61" s="24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4" t="s">
        <v>55</v>
      </c>
      <c r="C62" s="254"/>
      <c r="D62" s="254"/>
      <c r="E62" s="254"/>
      <c r="F62" s="241"/>
      <c r="G62" s="24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4" t="s">
        <v>56</v>
      </c>
      <c r="C63" s="254"/>
      <c r="D63" s="254"/>
      <c r="E63" s="254"/>
      <c r="F63" s="241"/>
      <c r="G63" s="24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5" t="s">
        <v>58</v>
      </c>
      <c r="C64" s="255"/>
      <c r="D64" s="255"/>
      <c r="E64" s="255"/>
      <c r="F64" s="224"/>
      <c r="G64" s="22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6" t="s">
        <v>59</v>
      </c>
      <c r="B65" s="257"/>
      <c r="C65" s="257"/>
      <c r="D65" s="257"/>
      <c r="E65" s="257"/>
      <c r="F65" s="257"/>
      <c r="G65" s="257"/>
      <c r="H65" s="25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59" t="s">
        <v>60</v>
      </c>
      <c r="B66" s="260"/>
      <c r="C66" s="260"/>
      <c r="D66" s="260"/>
      <c r="E66" s="260"/>
      <c r="F66" s="260"/>
      <c r="G66" s="260"/>
      <c r="H66" s="260"/>
      <c r="I66" s="261"/>
      <c r="J66" s="261"/>
      <c r="K66" s="26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65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6" t="s">
        <v>62</v>
      </c>
      <c r="C69" s="266"/>
      <c r="D69" s="266"/>
      <c r="E69" s="266"/>
      <c r="F69" s="253"/>
      <c r="G69" s="25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0" t="s">
        <v>64</v>
      </c>
      <c r="C70" s="240"/>
      <c r="D70" s="240"/>
      <c r="E70" s="240"/>
      <c r="F70" s="241"/>
      <c r="G70" s="24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3" t="s">
        <v>65</v>
      </c>
      <c r="C71" s="223"/>
      <c r="D71" s="223"/>
      <c r="E71" s="223"/>
      <c r="F71" s="224"/>
      <c r="G71" s="22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5" t="s">
        <v>66</v>
      </c>
      <c r="C72" s="226"/>
      <c r="D72" s="226"/>
      <c r="E72" s="226"/>
      <c r="F72" s="226"/>
      <c r="G72" s="226"/>
      <c r="H72" s="22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8" t="s">
        <v>67</v>
      </c>
      <c r="B73" s="229"/>
      <c r="C73" s="229"/>
      <c r="D73" s="229"/>
      <c r="E73" s="229"/>
      <c r="F73" s="229"/>
      <c r="G73" s="229"/>
      <c r="H73" s="229"/>
      <c r="I73" s="229"/>
      <c r="J73" s="229"/>
      <c r="K73" s="230"/>
      <c r="L73" s="82"/>
      <c r="M73" s="45"/>
      <c r="N73" s="77">
        <f>N72/3</f>
        <v>0</v>
      </c>
    </row>
    <row r="74" spans="1:14" ht="19.5" thickTop="1" thickBot="1" x14ac:dyDescent="0.3">
      <c r="A74" s="231"/>
      <c r="B74" s="232"/>
      <c r="C74" s="232"/>
      <c r="D74" s="232"/>
      <c r="E74" s="232"/>
      <c r="F74" s="232"/>
      <c r="G74" s="232"/>
      <c r="H74" s="232"/>
      <c r="I74" s="232"/>
      <c r="J74" s="233"/>
      <c r="K74" s="233"/>
      <c r="L74" s="82"/>
      <c r="M74" s="45"/>
      <c r="N74" s="161"/>
    </row>
    <row r="75" spans="1:14" ht="26.25" thickBot="1" x14ac:dyDescent="0.3">
      <c r="A75" s="234" t="s">
        <v>68</v>
      </c>
      <c r="B75" s="235"/>
      <c r="C75" s="235"/>
      <c r="D75" s="235"/>
      <c r="E75" s="235"/>
      <c r="F75" s="235"/>
      <c r="G75" s="236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7" t="s">
        <v>69</v>
      </c>
      <c r="C76" s="237"/>
      <c r="D76" s="237"/>
      <c r="E76" s="237"/>
      <c r="F76" s="238"/>
      <c r="G76" s="23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0" t="s">
        <v>70</v>
      </c>
      <c r="C77" s="240"/>
      <c r="D77" s="240"/>
      <c r="E77" s="240"/>
      <c r="F77" s="241"/>
      <c r="G77" s="242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3" t="s">
        <v>71</v>
      </c>
      <c r="C78" s="223"/>
      <c r="D78" s="223"/>
      <c r="E78" s="223"/>
      <c r="F78" s="224"/>
      <c r="G78" s="243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4" t="s">
        <v>72</v>
      </c>
      <c r="B79" s="245"/>
      <c r="C79" s="245"/>
      <c r="D79" s="245"/>
      <c r="E79" s="245"/>
      <c r="F79" s="245"/>
      <c r="G79" s="245"/>
      <c r="H79" s="246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7" t="s">
        <v>73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9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0"/>
      <c r="F81" s="250"/>
      <c r="G81" s="250"/>
      <c r="H81" s="250"/>
      <c r="I81" s="250"/>
      <c r="J81" s="250"/>
      <c r="K81" s="250"/>
      <c r="L81" s="250"/>
      <c r="M81" s="250"/>
      <c r="N81" s="251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0" t="s">
        <v>74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2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3" t="s">
        <v>75</v>
      </c>
      <c r="B85" s="204"/>
      <c r="C85" s="204"/>
      <c r="D85" s="204"/>
      <c r="E85" s="204"/>
      <c r="F85" s="205"/>
      <c r="G85" s="206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7" t="s">
        <v>76</v>
      </c>
      <c r="C86" s="208"/>
      <c r="D86" s="208"/>
      <c r="E86" s="208"/>
      <c r="F86" s="209"/>
      <c r="G86" s="210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1" t="s">
        <v>78</v>
      </c>
      <c r="B88" s="212"/>
      <c r="C88" s="212"/>
      <c r="D88" s="212"/>
      <c r="E88" s="212"/>
      <c r="F88" s="212"/>
      <c r="G88" s="212"/>
      <c r="H88" s="212"/>
      <c r="I88" s="212"/>
      <c r="J88" s="213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4" t="s">
        <v>79</v>
      </c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6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7" t="s">
        <v>23</v>
      </c>
      <c r="B92" s="218"/>
      <c r="C92" s="218"/>
      <c r="D92" s="218"/>
      <c r="E92" s="218"/>
      <c r="F92" s="218"/>
      <c r="G92" s="218"/>
      <c r="H92" s="218"/>
      <c r="I92" s="218"/>
      <c r="J92" s="219"/>
      <c r="K92" s="111"/>
      <c r="L92" s="111"/>
      <c r="M92" s="112"/>
      <c r="N92" s="113">
        <f>N40</f>
        <v>0</v>
      </c>
    </row>
    <row r="93" spans="1:14" ht="18" x14ac:dyDescent="0.25">
      <c r="A93" s="194" t="s">
        <v>80</v>
      </c>
      <c r="B93" s="195"/>
      <c r="C93" s="195"/>
      <c r="D93" s="195"/>
      <c r="E93" s="195"/>
      <c r="F93" s="195"/>
      <c r="G93" s="195"/>
      <c r="H93" s="195"/>
      <c r="I93" s="195"/>
      <c r="J93" s="196"/>
      <c r="K93" s="111"/>
      <c r="L93" s="111"/>
      <c r="M93" s="112"/>
      <c r="N93" s="114">
        <f>N66</f>
        <v>0</v>
      </c>
    </row>
    <row r="94" spans="1:14" ht="18" x14ac:dyDescent="0.25">
      <c r="A94" s="194" t="s">
        <v>81</v>
      </c>
      <c r="B94" s="195"/>
      <c r="C94" s="195"/>
      <c r="D94" s="195"/>
      <c r="E94" s="195"/>
      <c r="F94" s="195"/>
      <c r="G94" s="195"/>
      <c r="H94" s="195"/>
      <c r="I94" s="195"/>
      <c r="J94" s="196"/>
      <c r="K94" s="111"/>
      <c r="L94" s="111"/>
      <c r="M94" s="112"/>
      <c r="N94" s="115">
        <f>N73</f>
        <v>0</v>
      </c>
    </row>
    <row r="95" spans="1:14" ht="18" x14ac:dyDescent="0.25">
      <c r="A95" s="194" t="s">
        <v>82</v>
      </c>
      <c r="B95" s="195"/>
      <c r="C95" s="195"/>
      <c r="D95" s="195"/>
      <c r="E95" s="195"/>
      <c r="F95" s="195"/>
      <c r="G95" s="195"/>
      <c r="H95" s="195"/>
      <c r="I95" s="195"/>
      <c r="J95" s="196"/>
      <c r="K95" s="111"/>
      <c r="L95" s="111"/>
      <c r="M95" s="112"/>
      <c r="N95" s="116">
        <f>N80</f>
        <v>0</v>
      </c>
    </row>
    <row r="96" spans="1:14" ht="18.75" thickBot="1" x14ac:dyDescent="0.3">
      <c r="A96" s="197" t="s">
        <v>83</v>
      </c>
      <c r="B96" s="198"/>
      <c r="C96" s="198"/>
      <c r="D96" s="198"/>
      <c r="E96" s="198"/>
      <c r="F96" s="198"/>
      <c r="G96" s="198"/>
      <c r="H96" s="198"/>
      <c r="I96" s="198"/>
      <c r="J96" s="199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0" t="s">
        <v>84</v>
      </c>
      <c r="B97" s="201"/>
      <c r="C97" s="201"/>
      <c r="D97" s="201"/>
      <c r="E97" s="201"/>
      <c r="F97" s="201"/>
      <c r="G97" s="201"/>
      <c r="H97" s="201"/>
      <c r="I97" s="201"/>
      <c r="J97" s="202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2014-07-02T18:48:58Z</cp:lastPrinted>
  <dcterms:created xsi:type="dcterms:W3CDTF">2014-02-18T13:10:52Z</dcterms:created>
  <dcterms:modified xsi:type="dcterms:W3CDTF">2014-07-02T18:52:38Z</dcterms:modified>
</cp:coreProperties>
</file>