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S\"/>
    </mc:Choice>
  </mc:AlternateContent>
  <workbookProtection workbookAlgorithmName="SHA-512" workbookHashValue="Zq/NZfqU63GdktWogmX+GKJ14VkY4xDPDBuYuSIScMFl9S2ZZYpRA4lVarBi6F8H3X2EpaSInrOVHV2n5FDhzw==" workbookSaltValue="Yz73OxVhphHRKbB+s1KXuw==" workbookSpinCount="100000" lockStructure="1"/>
  <bookViews>
    <workbookView xWindow="0" yWindow="0" windowWidth="28800" windowHeight="13725" tabRatio="500" firstSheet="2" activeTab="2"/>
  </bookViews>
  <sheets>
    <sheet name="GENERAL" sheetId="1" state="hidden" r:id="rId1"/>
    <sheet name="1" sheetId="20" state="hidden" r:id="rId2"/>
    <sheet name="EVALUACIÓN DEL PERFIL" sheetId="28" r:id="rId3"/>
    <sheet name="4" sheetId="2" state="hidden" r:id="rId4"/>
    <sheet name="2" sheetId="18" state="hidden" r:id="rId5"/>
    <sheet name="3" sheetId="19" state="hidden" r:id="rId6"/>
    <sheet name="5" sheetId="21" state="hidden" r:id="rId7"/>
    <sheet name="6" sheetId="22" state="hidden" r:id="rId8"/>
    <sheet name="7" sheetId="23" state="hidden" r:id="rId9"/>
    <sheet name="8" sheetId="24" state="hidden" r:id="rId10"/>
    <sheet name="9" sheetId="25" state="hidden" r:id="rId11"/>
    <sheet name="10" sheetId="26" state="hidden" r:id="rId12"/>
  </sheets>
  <externalReferences>
    <externalReference r:id="rId13"/>
  </externalReference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8" l="1"/>
  <c r="H6" i="28"/>
  <c r="G6" i="28"/>
  <c r="F6" i="28"/>
  <c r="J6" i="28" s="1"/>
  <c r="P2" i="20" l="1"/>
  <c r="N32" i="20" l="1"/>
  <c r="N27" i="20"/>
  <c r="N22" i="20"/>
  <c r="N96" i="26" l="1"/>
  <c r="N88" i="26"/>
  <c r="I79" i="26"/>
  <c r="N78" i="26"/>
  <c r="N77" i="26"/>
  <c r="N76" i="26"/>
  <c r="N80" i="26" s="1"/>
  <c r="N95" i="26" s="1"/>
  <c r="K72" i="26"/>
  <c r="J72" i="26"/>
  <c r="I72" i="26"/>
  <c r="N71" i="26"/>
  <c r="N70" i="26"/>
  <c r="N69" i="26"/>
  <c r="K65" i="26"/>
  <c r="J65" i="26"/>
  <c r="I65" i="26"/>
  <c r="N64" i="26"/>
  <c r="N63" i="26"/>
  <c r="N62" i="26"/>
  <c r="N61" i="26"/>
  <c r="N60" i="26"/>
  <c r="N59" i="26"/>
  <c r="N58" i="26"/>
  <c r="N37" i="26"/>
  <c r="N32" i="26"/>
  <c r="N27" i="26"/>
  <c r="H10" i="26" s="1"/>
  <c r="N22" i="26"/>
  <c r="J10" i="26"/>
  <c r="I10" i="26"/>
  <c r="G10" i="26"/>
  <c r="F10" i="26"/>
  <c r="E10" i="26"/>
  <c r="C10" i="26"/>
  <c r="E5" i="26"/>
  <c r="E4" i="26"/>
  <c r="P2" i="26"/>
  <c r="N96" i="25"/>
  <c r="N88" i="25"/>
  <c r="I79" i="25"/>
  <c r="N78" i="25"/>
  <c r="N77" i="25"/>
  <c r="N76" i="25"/>
  <c r="K72" i="25"/>
  <c r="J72" i="25"/>
  <c r="I72" i="25"/>
  <c r="N71" i="25"/>
  <c r="N70" i="25"/>
  <c r="N72" i="25" s="1"/>
  <c r="N73" i="25" s="1"/>
  <c r="N94" i="25" s="1"/>
  <c r="N69" i="25"/>
  <c r="K65" i="25"/>
  <c r="J65" i="25"/>
  <c r="I65" i="25"/>
  <c r="N64" i="25"/>
  <c r="N63" i="25"/>
  <c r="N62" i="25"/>
  <c r="N61" i="25"/>
  <c r="N60" i="25"/>
  <c r="N59" i="25"/>
  <c r="N58" i="25"/>
  <c r="N37" i="25"/>
  <c r="N32" i="25"/>
  <c r="I10" i="25" s="1"/>
  <c r="N27" i="25"/>
  <c r="H10" i="25" s="1"/>
  <c r="N22" i="25"/>
  <c r="J10" i="25"/>
  <c r="G10" i="25"/>
  <c r="F10" i="25"/>
  <c r="E10" i="25"/>
  <c r="C10" i="25"/>
  <c r="E5" i="25"/>
  <c r="E4" i="25"/>
  <c r="P2" i="25"/>
  <c r="N96" i="24"/>
  <c r="N88" i="24"/>
  <c r="I79" i="24"/>
  <c r="N78" i="24"/>
  <c r="N77" i="24"/>
  <c r="N76" i="24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37" i="24"/>
  <c r="N32" i="24"/>
  <c r="N27" i="24"/>
  <c r="H10" i="24" s="1"/>
  <c r="N22" i="24"/>
  <c r="J10" i="24"/>
  <c r="I10" i="24"/>
  <c r="G10" i="24"/>
  <c r="F10" i="24"/>
  <c r="E10" i="24"/>
  <c r="C10" i="24"/>
  <c r="E5" i="24"/>
  <c r="E4" i="24"/>
  <c r="P2" i="24"/>
  <c r="N96" i="23"/>
  <c r="N88" i="23"/>
  <c r="I79" i="23"/>
  <c r="N78" i="23"/>
  <c r="N77" i="23"/>
  <c r="N76" i="23"/>
  <c r="K72" i="23"/>
  <c r="J72" i="23"/>
  <c r="I72" i="23"/>
  <c r="N71" i="23"/>
  <c r="N70" i="23"/>
  <c r="N69" i="23"/>
  <c r="N72" i="23" s="1"/>
  <c r="N73" i="23" s="1"/>
  <c r="N94" i="23" s="1"/>
  <c r="K65" i="23"/>
  <c r="J65" i="23"/>
  <c r="I65" i="23"/>
  <c r="N64" i="23"/>
  <c r="N63" i="23"/>
  <c r="N62" i="23"/>
  <c r="N61" i="23"/>
  <c r="N60" i="23"/>
  <c r="N59" i="23"/>
  <c r="N58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P2" i="23"/>
  <c r="N96" i="22"/>
  <c r="N88" i="22"/>
  <c r="I79" i="22"/>
  <c r="N78" i="22"/>
  <c r="N77" i="22"/>
  <c r="N76" i="22"/>
  <c r="K72" i="22"/>
  <c r="J72" i="22"/>
  <c r="I72" i="22"/>
  <c r="N71" i="22"/>
  <c r="N70" i="22"/>
  <c r="N69" i="22"/>
  <c r="N72" i="22" s="1"/>
  <c r="N73" i="22" s="1"/>
  <c r="N94" i="22" s="1"/>
  <c r="K65" i="22"/>
  <c r="J65" i="22"/>
  <c r="I65" i="22"/>
  <c r="N64" i="22"/>
  <c r="N63" i="22"/>
  <c r="N62" i="22"/>
  <c r="N61" i="22"/>
  <c r="N60" i="22"/>
  <c r="N59" i="22"/>
  <c r="N58" i="22"/>
  <c r="N37" i="22"/>
  <c r="N32" i="22"/>
  <c r="N27" i="22"/>
  <c r="H10" i="22" s="1"/>
  <c r="N22" i="22"/>
  <c r="J10" i="22"/>
  <c r="I10" i="22"/>
  <c r="G10" i="22"/>
  <c r="F10" i="22"/>
  <c r="E10" i="22"/>
  <c r="C10" i="22"/>
  <c r="E5" i="22"/>
  <c r="E4" i="22"/>
  <c r="P2" i="22"/>
  <c r="D14" i="24"/>
  <c r="D14" i="25"/>
  <c r="D14" i="23"/>
  <c r="D14" i="26"/>
  <c r="D14" i="22"/>
  <c r="N40" i="22" l="1"/>
  <c r="N92" i="22" s="1"/>
  <c r="N65" i="22"/>
  <c r="N66" i="22" s="1"/>
  <c r="N93" i="22" s="1"/>
  <c r="N80" i="22"/>
  <c r="N95" i="22" s="1"/>
  <c r="N10" i="26"/>
  <c r="N72" i="26"/>
  <c r="N73" i="26" s="1"/>
  <c r="N94" i="26" s="1"/>
  <c r="N10" i="24"/>
  <c r="N40" i="25"/>
  <c r="N92" i="25" s="1"/>
  <c r="N80" i="25"/>
  <c r="N95" i="25" s="1"/>
  <c r="N40" i="26"/>
  <c r="N92" i="26" s="1"/>
  <c r="N97" i="26" s="1"/>
  <c r="N65" i="26"/>
  <c r="N66" i="26" s="1"/>
  <c r="N93" i="26" s="1"/>
  <c r="N40" i="23"/>
  <c r="N92" i="23" s="1"/>
  <c r="N97" i="23" s="1"/>
  <c r="N65" i="23"/>
  <c r="N66" i="23" s="1"/>
  <c r="N93" i="23" s="1"/>
  <c r="N80" i="23"/>
  <c r="N95" i="23" s="1"/>
  <c r="N40" i="24"/>
  <c r="N92" i="24" s="1"/>
  <c r="N65" i="24"/>
  <c r="N66" i="24" s="1"/>
  <c r="N93" i="24" s="1"/>
  <c r="N97" i="24" s="1"/>
  <c r="N80" i="24"/>
  <c r="N95" i="24" s="1"/>
  <c r="N10" i="25"/>
  <c r="N65" i="25"/>
  <c r="N66" i="25" s="1"/>
  <c r="N93" i="25" s="1"/>
  <c r="N97" i="25"/>
  <c r="N10" i="23"/>
  <c r="N10" i="22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I10" i="20"/>
  <c r="H10" i="20"/>
  <c r="G10" i="20"/>
  <c r="F10" i="20"/>
  <c r="E10" i="20"/>
  <c r="C10" i="20"/>
  <c r="E5" i="20"/>
  <c r="E4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H10" i="19" s="1"/>
  <c r="N22" i="19"/>
  <c r="J10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8" i="26"/>
  <c r="E18" i="25"/>
  <c r="D20" i="24"/>
  <c r="D20" i="22"/>
  <c r="D20" i="25"/>
  <c r="E16" i="22"/>
  <c r="E16" i="25"/>
  <c r="D14" i="20"/>
  <c r="E16" i="24"/>
  <c r="A10" i="23"/>
  <c r="E18" i="24"/>
  <c r="A10" i="24"/>
  <c r="E16" i="23"/>
  <c r="A10" i="25"/>
  <c r="A10" i="22"/>
  <c r="A10" i="26"/>
  <c r="E16" i="21"/>
  <c r="E18" i="22"/>
  <c r="E18" i="23"/>
  <c r="D20" i="26"/>
  <c r="E16" i="26"/>
  <c r="D20" i="23"/>
  <c r="D20" i="2"/>
  <c r="D14" i="19"/>
  <c r="E16" i="18"/>
  <c r="N40" i="18" l="1"/>
  <c r="N92" i="18" s="1"/>
  <c r="N40" i="19"/>
  <c r="N92" i="19" s="1"/>
  <c r="N65" i="19"/>
  <c r="N66" i="19" s="1"/>
  <c r="N93" i="19" s="1"/>
  <c r="N40" i="20"/>
  <c r="N92" i="20" s="1"/>
  <c r="N40" i="21"/>
  <c r="N92" i="21" s="1"/>
  <c r="N10" i="19"/>
  <c r="N65" i="20"/>
  <c r="N66" i="20" s="1"/>
  <c r="N93" i="20" s="1"/>
  <c r="N65" i="21"/>
  <c r="N66" i="21" s="1"/>
  <c r="N93" i="21" s="1"/>
  <c r="N65" i="18"/>
  <c r="N66" i="18" s="1"/>
  <c r="N93" i="18" s="1"/>
  <c r="N97" i="22"/>
  <c r="N10" i="20"/>
  <c r="N40" i="2"/>
  <c r="N10" i="21"/>
  <c r="I10" i="21"/>
  <c r="N97" i="18"/>
  <c r="H10" i="18"/>
  <c r="N10" i="18" s="1"/>
  <c r="Z2" i="1"/>
  <c r="D20" i="20"/>
  <c r="D20" i="18"/>
  <c r="E18" i="19"/>
  <c r="A10" i="18"/>
  <c r="E18" i="2"/>
  <c r="E16" i="20"/>
  <c r="E18" i="18"/>
  <c r="E16" i="19"/>
  <c r="A10" i="19"/>
  <c r="D14" i="21"/>
  <c r="D20" i="21"/>
  <c r="A10" i="20"/>
  <c r="A10" i="2"/>
  <c r="D14" i="18"/>
  <c r="A10" i="21"/>
  <c r="E18" i="21"/>
  <c r="D20" i="19"/>
  <c r="E16" i="2"/>
  <c r="D14" i="2"/>
  <c r="E18" i="20"/>
  <c r="N97" i="20" l="1"/>
  <c r="N97" i="19"/>
  <c r="E3" i="23"/>
  <c r="E3" i="22"/>
  <c r="E3" i="25"/>
  <c r="E3" i="24"/>
  <c r="E3" i="26"/>
  <c r="N97" i="21"/>
  <c r="E3" i="19"/>
  <c r="E3" i="20"/>
  <c r="E3" i="18"/>
  <c r="E3" i="2"/>
  <c r="E3" i="21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<sst xmlns="http://schemas.openxmlformats.org/spreadsheetml/2006/main" count="1085" uniqueCount="159">
  <si>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</si>
  <si>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</si>
  <si>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</si>
  <si>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</si>
  <si>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</si>
  <si>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</si>
  <si>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</si>
  <si>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</si>
  <si>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</si>
  <si>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</si>
  <si>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</si>
  <si>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</si>
  <si>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</si>
  <si>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</si>
  <si>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</si>
  <si>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</si>
  <si>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</si>
  <si>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</si>
  <si>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</si>
  <si>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</si>
  <si>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</si>
  <si>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</si>
  <si>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</si>
  <si>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</si>
  <si>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</si>
  <si>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</si>
  <si>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</si>
  <si>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</si>
  <si>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</si>
  <si>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</si>
  <si>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</si>
  <si>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</si>
  <si>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</si>
  <si>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</si>
  <si>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</si>
  <si>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</si>
  <si>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</si>
  <si>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</si>
  <si>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</si>
  <si>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</si>
  <si>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</si>
  <si>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</si>
  <si>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</si>
  <si>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</si>
  <si>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</si>
  <si>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</si>
  <si>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</si>
  <si>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</si>
  <si>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</si>
  <si>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</si>
  <si>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</si>
  <si>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</si>
  <si>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</si>
  <si>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</si>
  <si>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</si>
  <si>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</si>
  <si>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</si>
  <si>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</si>
  <si>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</si>
  <si>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</si>
  <si>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</si>
  <si>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</si>
  <si>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</si>
  <si>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</si>
  <si>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</si>
  <si>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</si>
  <si>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</si>
  <si>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</si>
  <si>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</si>
  <si>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</si>
  <si>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</si>
  <si>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</si>
  <si>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</si>
  <si>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</si>
  <si>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</si>
  <si>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</si>
  <si>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</si>
  <si>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</si>
  <si>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</si>
  <si>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</si>
  <si>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</si>
  <si>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</si>
  <si>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</si>
  <si>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</si>
  <si>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</si>
  <si>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</si>
  <si>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</si>
  <si>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</si>
  <si>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</si>
  <si>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</si>
  <si>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</si>
  <si>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</si>
  <si>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</si>
  <si>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</si>
  <si>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</si>
  <si>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</si>
  <si>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</si>
  <si>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</si>
  <si>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</si>
  <si>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</si>
  <si>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CS-O-08-3</t>
  </si>
  <si>
    <t>DIAZ CUELLO</t>
  </si>
  <si>
    <t>LIDILIA ISABEL</t>
  </si>
  <si>
    <t>lidiliadiazcuelloyahoo.com.co</t>
  </si>
  <si>
    <t>URBANIZACION LA ESPERANZA MANZANA C CASA 28</t>
  </si>
  <si>
    <t>ENFERMERA/UNIVERSIDAD POPULAR DEL CESAR/2000</t>
  </si>
  <si>
    <t>ESPECIALISTA EN SALUD OCUPACIONAL/UNIVERSIDAD DEL NORTE/2006/ESPECIALISTA EN AUDITURIA Y GARANTIA DE LA CALIDAD EN SERVICIOS DE SALUD/2013</t>
  </si>
  <si>
    <t>MOLINA SANCHEZ</t>
  </si>
  <si>
    <t>MARIA YANETH</t>
  </si>
  <si>
    <t>Mayamosa_62@hotmail.com</t>
  </si>
  <si>
    <t>CARREAR 8 NO 5-05</t>
  </si>
  <si>
    <t>NEIVA</t>
  </si>
  <si>
    <t>ENFERMERIA/UNIVERSIDAD SURCOLOMBIANA/1985</t>
  </si>
  <si>
    <t>ESPECIALISTA EN ADMINISTRACION HOSPITALARIA/ESCUELA DE ADMINISTRACION DE NEGOCIOS EAN/2001</t>
  </si>
  <si>
    <t>AROZA MURILLO</t>
  </si>
  <si>
    <t>SONIA</t>
  </si>
  <si>
    <t>soniaaraoz17@hotmail.com</t>
  </si>
  <si>
    <t>CARRERA 4B NO. 43-135 EDIFICIO EL PALMAR DE VILLA ARKADIA APTO 204B FRENTE A LA FISCALIA</t>
  </si>
  <si>
    <t>ENFERMERO/UNIVERSIDAD DEL TOLIMA/2001</t>
  </si>
  <si>
    <t>ESPECIALISTA EN AUDITORIA Y GARANTIA DE LA CALIDAD EN SALUD /UNIVERSIDAD EAN/2013</t>
  </si>
  <si>
    <t>LOMBO CAICEDO</t>
  </si>
  <si>
    <t>JADITH CRISTINA</t>
  </si>
  <si>
    <t>cristina.lomboz@gmail.com</t>
  </si>
  <si>
    <t>CARRERA 8 NO 60-55 APTO 203 PRADOS DEL NORTE</t>
  </si>
  <si>
    <t>ENFERMERA/UNIVERSIDAD NACIONAL DE COLOMBIA/2002</t>
  </si>
  <si>
    <t>ESPECIALISTA EN ADMINISTRACION DE EMPRESAS/UNIVERSIDAD DEL TOLIMA/2008/ESPECIALIZACION EN PEDAGOGIA 2 SEMESTRE SE ENCUENTRA CURSANDO ACTUALMENTE</t>
  </si>
  <si>
    <t>MAGISTER EN ENFERMERIA CON ENFASIS EN GERENCIA EN SALUD Y ENFERMERIA/UNIVERSIDAD NACIONAL DE COLOMBIA/2013</t>
  </si>
  <si>
    <t>PIZA FERNANDEZ</t>
  </si>
  <si>
    <t>PATRICIA</t>
  </si>
  <si>
    <t>patriciapizaf@yahoo.es</t>
  </si>
  <si>
    <t>MANZANA 5 CASA 10 ETAPA IV B/ JORDAN</t>
  </si>
  <si>
    <t>ENFERMERA/UNIVERSIDAD DEL NORTE/1985</t>
  </si>
  <si>
    <t>ESPECIALISTA EN ADMINISTRACION HOSPITALARIA/ESCUELA DE ADMINISTRACION DE NEGOCIOS EAN/1995/ESPECIALISTA EN INSTITUCIONES JURICO POLITICAS Y DERECHO PUBLICO/UNIVERSIDAD NACIONAL DE COLOMBIA/2000</t>
  </si>
  <si>
    <t>NO CUMPLE PERFIL. NO ACREDITA POSGRADO NI EXPERIENCIA EN EL AREA SOLICITADA POR EL PERFIL.</t>
  </si>
  <si>
    <t>NO CUMPLE PERFIL. NO SE ESPECIFICA TIEMPO DE DEDICACION  DIARIA EN LAS CONSTANCIAS PRESNTANDAS, POR LO QUE NO ES POSIBLE ASIGNAR PUNTOS.</t>
  </si>
  <si>
    <t>NO CUMPLE PERFIL. NO ACREDITA POSGRADO NI EXPERIENCIA EN EL AREA PROFESIONAL SOLICITADA EN EL PERFIL.</t>
  </si>
  <si>
    <t>ENFERMERABASICA CLINICA / UNIDAD RENAL DEL TOLIMA SAS /6 AÑOS = 5 PUNTOS.  -  EXCEDE PUNTAJE MAXIMO PERMITIDO POR EXPERIENCIA PROFESIONAL.</t>
  </si>
  <si>
    <t>CATEDRATICA / UNIVERSIDAD DEL TOLIMA /2,5 AÑOS = 2,5 PUNTOS.</t>
  </si>
  <si>
    <t>ARTICULO REVISTA "ACTA MEDICA COLOMBIANA" / INDEXADA A2  / 2013 / 4 AUTORES / 2 PUNTOS.  -  ARTICULO REVISTA "ENFERMERIA GLOBAL" / INDEXADA A2  / 2013 / 2 AUTORES / 4 PUNTOS.  -  ARTICULO REVISTA "SALUD HISTORIA Y SANIDAD" / NO INDEXADA   / 2013 / 1 AUTOR / 0,5 PUNTOS.  -  ARTICULO REVISTA "SALUD HISTORIA Y SANIDAD" / NO INDEXADA   / 2013 / 1 AUTOR / 0,5 PUNTOS.  -  LAS PONENCIAS ANEXADAS NO FUERON PRESENTADAS COMO SE SOLICITO EN LOS TERMINOS DE REFERENCIA POR LO QUE NO ES POSIBLE ASIGNAR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</si>
  <si>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</si>
  <si>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</si>
  <si>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</si>
  <si>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</si>
  <si>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</si>
  <si>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</si>
  <si>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LOMBO CAICEDO JADITH CRISTINA</t>
  </si>
  <si>
    <t>PROFESIONAL DE ENFERMERÍA, CON TÍTULO DE POSGRADO EN ADMINISTRACIÓN HOSPITALARIA O EN ADMINISTRACIÓN DE SERVICIOS DE SALUD, CON EXPERIENCIA PROFESIONAL DE TRES AÑOS.</t>
  </si>
  <si>
    <t>SU HOJA DE VIDA LLEGÓ EXTEMPORÁNEA NO ES SUSCEPTIBLE DE REVISIÓN DEL PERFIL - NO CUMPLE PERFIL. NO ACREDITA LA EXPERIENCIA PROFESIONAL SOLICITADA EN EL PERFIL.</t>
  </si>
  <si>
    <t>2</t>
  </si>
  <si>
    <t>3</t>
  </si>
  <si>
    <t>4</t>
  </si>
  <si>
    <t>1</t>
  </si>
  <si>
    <t>5</t>
  </si>
  <si>
    <t xml:space="preserve">                                                       RESULTADOS DE LAS PRUEBAS DE CONOCIMIENTOS, ANTES DE RECLAMACIONES,  DEL CÓDIGO DE CONCURSO CS-O-08-3</t>
  </si>
  <si>
    <t>PRUEBA DE CONOCIMIENTOS</t>
  </si>
  <si>
    <t xml:space="preserve">TOTAL </t>
  </si>
  <si>
    <t>PRESENTACIÓN ORAL/ EVALUACION JURADOS AREA (HASTA 15 PUNTOS)</t>
  </si>
  <si>
    <r>
      <t xml:space="preserve">NO GANADOR
</t>
    </r>
    <r>
      <rPr>
        <sz val="11"/>
        <rFont val="Arial"/>
        <family val="2"/>
      </rPr>
      <t xml:space="preserve">NO PRESENTÓ PRUEBAS DE CONOCIMIENTOS </t>
    </r>
  </si>
  <si>
    <t>CONVOCATORIA DECLARADA DESIERTA. EL ÚNICO ASPIRANTE PRESELECCIONADO NO PRESENTÓ PRUEBAS DE CONOCIMIENTOS.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</si>
</sst>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0" fontId="7" fillId="0" borderId="46" xfId="4" applyFont="1" applyBorder="1" applyAlignment="1">
      <alignment horizontal="center" vertical="center" wrapText="1"/>
    </xf>
    <xf numFmtId="2" fontId="28" fillId="0" borderId="46" xfId="4" applyNumberFormat="1" applyFont="1" applyBorder="1" applyAlignment="1">
      <alignment horizontal="center" vertical="center" wrapText="1"/>
    </xf>
    <xf numFmtId="0" fontId="9" fillId="7" borderId="1" xfId="4" applyFont="1" applyFill="1" applyBorder="1" applyAlignment="1" applyProtection="1">
      <alignment horizontal="center" vertical="center" wrapText="1"/>
    </xf>
    <xf numFmtId="2" fontId="13" fillId="0" borderId="91" xfId="4" applyNumberFormat="1" applyFont="1" applyBorder="1" applyAlignment="1">
      <alignment horizontal="center" vertical="center" wrapText="1"/>
    </xf>
    <xf numFmtId="4" fontId="13" fillId="0" borderId="91" xfId="1" applyNumberFormat="1" applyFont="1" applyFill="1" applyBorder="1" applyAlignment="1" applyProtection="1">
      <alignment horizontal="center" vertical="center"/>
    </xf>
    <xf numFmtId="2" fontId="13" fillId="0" borderId="92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31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31" fillId="7" borderId="1" xfId="4" applyNumberFormat="1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57151</xdr:rowOff>
    </xdr:from>
    <xdr:to>
      <xdr:col>2</xdr:col>
      <xdr:colOff>971550</xdr:colOff>
      <xdr:row>1</xdr:row>
      <xdr:rowOff>209550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1"/>
          <a:ext cx="22479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-O-0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RESULTADOS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niaaraoz17@hotmail.com" TargetMode="External"/><Relationship Id="rId2" Type="http://schemas.openxmlformats.org/officeDocument/2006/relationships/hyperlink" Target="mailto:Mayamosa_62@hotmail.com" TargetMode="External"/><Relationship Id="rId1" Type="http://schemas.openxmlformats.org/officeDocument/2006/relationships/hyperlink" Target="mailto:emlarah@ut.edu.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atriciapizaf@yahoo.es" TargetMode="External"/><Relationship Id="rId4" Type="http://schemas.openxmlformats.org/officeDocument/2006/relationships/hyperlink" Target="mailto:cristina.lomboz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B9" sqref="B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Z1" s="121">
        <f>COUNTA(C:C)-1</f>
        <v>5</v>
      </c>
    </row>
    <row r="2" spans="1:26" ht="17.25" thickBot="1" x14ac:dyDescent="0.35">
      <c r="A2" s="194" t="s">
        <v>100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98" t="s">
        <v>93</v>
      </c>
      <c r="B3" s="188" t="s">
        <v>91</v>
      </c>
      <c r="C3" s="188" t="s">
        <v>92</v>
      </c>
      <c r="D3" s="188" t="s">
        <v>89</v>
      </c>
      <c r="E3" s="188" t="s">
        <v>90</v>
      </c>
      <c r="F3" s="188" t="s">
        <v>0</v>
      </c>
      <c r="G3" s="188" t="s">
        <v>1</v>
      </c>
      <c r="H3" s="188" t="s">
        <v>2</v>
      </c>
      <c r="I3" s="191" t="s">
        <v>3</v>
      </c>
      <c r="J3" s="201" t="s">
        <v>4</v>
      </c>
      <c r="K3" s="202"/>
      <c r="L3" s="202"/>
      <c r="M3" s="203"/>
      <c r="N3" s="188" t="s">
        <v>5</v>
      </c>
      <c r="O3" s="188" t="s">
        <v>88</v>
      </c>
      <c r="P3" s="188" t="s">
        <v>6</v>
      </c>
      <c r="Q3" s="196" t="s">
        <v>16</v>
      </c>
      <c r="R3" s="196" t="s">
        <v>17</v>
      </c>
      <c r="S3" s="196" t="s">
        <v>18</v>
      </c>
      <c r="T3" s="196" t="s">
        <v>19</v>
      </c>
      <c r="U3" s="196" t="s">
        <v>20</v>
      </c>
      <c r="V3" s="196" t="s">
        <v>21</v>
      </c>
      <c r="W3" s="196" t="s">
        <v>22</v>
      </c>
      <c r="X3" s="191" t="s">
        <v>97</v>
      </c>
    </row>
    <row r="4" spans="1:26" s="1" customFormat="1" ht="15.75" customHeight="1" thickBot="1" x14ac:dyDescent="0.25">
      <c r="A4" s="199"/>
      <c r="B4" s="189"/>
      <c r="C4" s="189"/>
      <c r="D4" s="189"/>
      <c r="E4" s="189"/>
      <c r="F4" s="189"/>
      <c r="G4" s="189"/>
      <c r="H4" s="189"/>
      <c r="I4" s="192"/>
      <c r="J4" s="191" t="s">
        <v>7</v>
      </c>
      <c r="K4" s="123"/>
      <c r="L4" s="123" t="s">
        <v>8</v>
      </c>
      <c r="M4" s="124"/>
      <c r="N4" s="189"/>
      <c r="O4" s="189"/>
      <c r="P4" s="189"/>
      <c r="Q4" s="197"/>
      <c r="R4" s="197"/>
      <c r="S4" s="197"/>
      <c r="T4" s="197"/>
      <c r="U4" s="197"/>
      <c r="V4" s="197"/>
      <c r="W4" s="197"/>
      <c r="X4" s="192"/>
    </row>
    <row r="5" spans="1:26" s="1" customFormat="1" ht="13.5" customHeight="1" thickBot="1" x14ac:dyDescent="0.25">
      <c r="A5" s="200"/>
      <c r="B5" s="190"/>
      <c r="C5" s="190"/>
      <c r="D5" s="190"/>
      <c r="E5" s="190"/>
      <c r="F5" s="190"/>
      <c r="G5" s="190"/>
      <c r="H5" s="190"/>
      <c r="I5" s="193"/>
      <c r="J5" s="193"/>
      <c r="K5" s="124" t="s">
        <v>85</v>
      </c>
      <c r="L5" s="126" t="s">
        <v>86</v>
      </c>
      <c r="M5" s="126" t="s">
        <v>87</v>
      </c>
      <c r="N5" s="190"/>
      <c r="O5" s="190"/>
      <c r="P5" s="190"/>
      <c r="Q5" s="197"/>
      <c r="R5" s="197"/>
      <c r="S5" s="197"/>
      <c r="T5" s="197"/>
      <c r="U5" s="197"/>
      <c r="V5" s="197"/>
      <c r="W5" s="197"/>
      <c r="X5" s="193"/>
    </row>
    <row r="6" spans="1:26" s="1" customFormat="1" ht="63.75" x14ac:dyDescent="0.2">
      <c r="A6" s="180" t="s">
        <v>148</v>
      </c>
      <c r="B6" s="130" t="s">
        <v>94</v>
      </c>
      <c r="C6" s="172">
        <v>49787659</v>
      </c>
      <c r="D6" s="169" t="s">
        <v>101</v>
      </c>
      <c r="E6" s="125" t="s">
        <v>102</v>
      </c>
      <c r="F6" s="125">
        <v>3004669331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16</v>
      </c>
      <c r="O6" s="125" t="s">
        <v>96</v>
      </c>
      <c r="P6" s="128" t="s">
        <v>133</v>
      </c>
      <c r="Q6" s="131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3">
        <v>0</v>
      </c>
    </row>
    <row r="7" spans="1:26" s="2" customFormat="1" ht="51" x14ac:dyDescent="0.2">
      <c r="A7" s="181" t="s">
        <v>149</v>
      </c>
      <c r="B7" s="133" t="s">
        <v>94</v>
      </c>
      <c r="C7" s="171">
        <v>36169013</v>
      </c>
      <c r="D7" s="170" t="s">
        <v>107</v>
      </c>
      <c r="E7" s="122" t="s">
        <v>108</v>
      </c>
      <c r="F7" s="122">
        <v>3146176223</v>
      </c>
      <c r="G7" s="154" t="s">
        <v>109</v>
      </c>
      <c r="H7" s="122" t="s">
        <v>110</v>
      </c>
      <c r="I7" s="122" t="s">
        <v>111</v>
      </c>
      <c r="J7" s="122" t="s">
        <v>112</v>
      </c>
      <c r="K7" s="122" t="s">
        <v>113</v>
      </c>
      <c r="L7" s="122" t="s">
        <v>98</v>
      </c>
      <c r="M7" s="122" t="s">
        <v>98</v>
      </c>
      <c r="N7" s="122">
        <v>20</v>
      </c>
      <c r="O7" s="122" t="s">
        <v>96</v>
      </c>
      <c r="P7" s="129" t="s">
        <v>134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63.75" x14ac:dyDescent="0.2">
      <c r="A8" s="181" t="s">
        <v>150</v>
      </c>
      <c r="B8" s="133" t="s">
        <v>94</v>
      </c>
      <c r="C8" s="171">
        <v>65763184</v>
      </c>
      <c r="D8" s="170" t="s">
        <v>114</v>
      </c>
      <c r="E8" s="122" t="s">
        <v>115</v>
      </c>
      <c r="F8" s="122">
        <v>3164251324</v>
      </c>
      <c r="G8" s="154" t="s">
        <v>116</v>
      </c>
      <c r="H8" s="122" t="s">
        <v>117</v>
      </c>
      <c r="I8" s="122" t="s">
        <v>95</v>
      </c>
      <c r="J8" s="122" t="s">
        <v>118</v>
      </c>
      <c r="K8" s="122" t="s">
        <v>119</v>
      </c>
      <c r="L8" s="122" t="s">
        <v>98</v>
      </c>
      <c r="M8" s="122" t="s">
        <v>98</v>
      </c>
      <c r="N8" s="122">
        <v>12</v>
      </c>
      <c r="O8" s="122" t="s">
        <v>96</v>
      </c>
      <c r="P8" s="129" t="s">
        <v>135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63.75" x14ac:dyDescent="0.2">
      <c r="A9" s="181" t="s">
        <v>151</v>
      </c>
      <c r="B9" s="133" t="s">
        <v>94</v>
      </c>
      <c r="C9" s="173">
        <v>38143293</v>
      </c>
      <c r="D9" s="170" t="s">
        <v>120</v>
      </c>
      <c r="E9" s="122" t="s">
        <v>121</v>
      </c>
      <c r="F9" s="122">
        <v>3103217539</v>
      </c>
      <c r="G9" s="154" t="s">
        <v>122</v>
      </c>
      <c r="H9" s="122" t="s">
        <v>123</v>
      </c>
      <c r="I9" s="122" t="s">
        <v>95</v>
      </c>
      <c r="J9" s="122" t="s">
        <v>124</v>
      </c>
      <c r="K9" s="122" t="s">
        <v>125</v>
      </c>
      <c r="L9" s="122" t="s">
        <v>126</v>
      </c>
      <c r="M9" s="122" t="s">
        <v>98</v>
      </c>
      <c r="N9" s="122">
        <v>71</v>
      </c>
      <c r="O9" s="122" t="s">
        <v>96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89.25" x14ac:dyDescent="0.2">
      <c r="A10" s="181" t="s">
        <v>152</v>
      </c>
      <c r="B10" s="133" t="s">
        <v>94</v>
      </c>
      <c r="C10" s="171">
        <v>39551264</v>
      </c>
      <c r="D10" s="170" t="s">
        <v>127</v>
      </c>
      <c r="E10" s="122" t="s">
        <v>128</v>
      </c>
      <c r="F10" s="122">
        <v>3017688242</v>
      </c>
      <c r="G10" s="154" t="s">
        <v>129</v>
      </c>
      <c r="H10" s="122" t="s">
        <v>130</v>
      </c>
      <c r="I10" s="122" t="s">
        <v>95</v>
      </c>
      <c r="J10" s="122" t="s">
        <v>131</v>
      </c>
      <c r="K10" s="122" t="s">
        <v>132</v>
      </c>
      <c r="L10" s="122" t="s">
        <v>98</v>
      </c>
      <c r="M10" s="122" t="s">
        <v>98</v>
      </c>
      <c r="N10" s="122">
        <v>35</v>
      </c>
      <c r="O10" s="122" t="s">
        <v>96</v>
      </c>
      <c r="P10" s="129" t="s">
        <v>147</v>
      </c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12.75" x14ac:dyDescent="0.2">
      <c r="A11" s="132"/>
      <c r="B11" s="13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132"/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32"/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32"/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32"/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32"/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32"/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32"/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32"/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32"/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32"/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32"/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32"/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32"/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32"/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32"/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32"/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32"/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32"/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32"/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32"/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32"/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32"/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32"/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32"/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32"/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32"/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32"/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32"/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32"/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32"/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32"/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32"/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32"/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32"/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32"/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32"/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32"/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32"/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32"/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32"/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32"/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32"/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32"/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45"/>
      <c r="B55" s="146"/>
      <c r="C55" s="147"/>
      <c r="D55" s="147"/>
      <c r="E55" s="148"/>
      <c r="F55" s="148"/>
      <c r="G55" s="148"/>
      <c r="H55" s="148"/>
      <c r="I55" s="148"/>
      <c r="J55" s="146"/>
      <c r="K55" s="146"/>
      <c r="L55" s="146"/>
      <c r="M55" s="146"/>
      <c r="N55" s="146"/>
      <c r="O55" s="146"/>
      <c r="P55" s="149"/>
      <c r="Q55" s="150"/>
      <c r="R55" s="146"/>
      <c r="S55" s="146"/>
      <c r="T55" s="146"/>
      <c r="U55" s="146"/>
      <c r="V55" s="146"/>
      <c r="W55" s="146"/>
      <c r="X55" s="151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 display="emlarah@ut.edu.co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MID(CELL("nombrearchivo",'8'!E9),FIND("]", CELL("nombrearchivo",'8'!E9),1)+1,LEN(CELL("nombrearchivo",'8'!E9))-FIND("]",CELL("nombrearchivo",'8'!E9),1))</f>
        <v>8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6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67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 xml:space="preserve"> 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>
        <f ca="1">(INDIRECT("GENERAL!J"&amp;P2+5))</f>
        <v>0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>
        <f ca="1">(INDIRECT("GENERAL!K"&amp;P2+5))</f>
        <v>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64"/>
      <c r="E18" s="252">
        <f ca="1">(INDIRECT("GENERAL!L"&amp;P2+5))</f>
        <v>0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>
        <f ca="1">(INDIRECT("GENERAL!M"&amp;P2+5))</f>
        <v>0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8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MID(CELL("nombrearchivo",'9'!E9),FIND("]", CELL("nombrearchivo",'9'!E9),1)+1,LEN(CELL("nombrearchivo",'9'!E9))-FIND("]",CELL("nombrearchivo",'9'!E9),1))</f>
        <v>9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6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67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 xml:space="preserve"> 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>
        <f ca="1">(INDIRECT("GENERAL!J"&amp;P2+5))</f>
        <v>0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>
        <f ca="1">(INDIRECT("GENERAL!K"&amp;P2+5))</f>
        <v>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64"/>
      <c r="E18" s="252">
        <f ca="1">(INDIRECT("GENERAL!L"&amp;P2+5))</f>
        <v>0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>
        <f ca="1">(INDIRECT("GENERAL!M"&amp;P2+5))</f>
        <v>0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8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7"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6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67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 xml:space="preserve"> 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>
        <f ca="1">(INDIRECT("GENERAL!J"&amp;P2+5))</f>
        <v>0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>
        <f ca="1">(INDIRECT("GENERAL!K"&amp;P2+5))</f>
        <v>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64"/>
      <c r="E18" s="252">
        <f ca="1">(INDIRECT("GENERAL!L"&amp;P2+5))</f>
        <v>0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>
        <f ca="1">(INDIRECT("GENERAL!M"&amp;P2+5))</f>
        <v>0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8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40"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10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>
        <f ca="1">MATCH(MID(CELL("nombrearchivo",'1'!E9),FIND("]", CELL("nombrearchivo",'1'!E9),1)+1,LEN(CELL("nombrearchivo",'1'!E9))-FIND("]",CELL("nombrearchivo",'1'!E9),1)),GENERAL!A6:A55,0)</f>
        <v>4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7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8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9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LOMBO CAICEDO JADITH CRISTINA</v>
      </c>
      <c r="B10" s="240"/>
      <c r="C10" s="19">
        <f>N14</f>
        <v>4</v>
      </c>
      <c r="D10" s="20"/>
      <c r="E10" s="21">
        <f>N16</f>
        <v>1.5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2.5</v>
      </c>
      <c r="J10" s="22">
        <f>N37</f>
        <v>7</v>
      </c>
      <c r="K10" s="23"/>
      <c r="L10" s="23"/>
      <c r="M10" s="23"/>
      <c r="N10" s="24">
        <f>IF( SUM(C10:J10)&lt;=30,SUM(C10:J10),"EXCEDE LOS 30 PUNTOS")</f>
        <v>23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NACIONAL DE COLOMBIA/2002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ESPECIALISTA EN ADMINISTRACION DE EMPRESAS/UNIVERSIDAD DEL TOLIMA/2008/ESPECIALIZACION EN PEDAGOGIA 2 SEMESTRE SE ENCUENTRA CURSANDO ACTUALMENTE</v>
      </c>
      <c r="F16" s="252"/>
      <c r="G16" s="252"/>
      <c r="H16" s="252"/>
      <c r="I16" s="252"/>
      <c r="J16" s="252"/>
      <c r="K16" s="252"/>
      <c r="L16" s="253"/>
      <c r="M16" s="29"/>
      <c r="N16" s="30">
        <v>1.5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6"/>
      <c r="E18" s="252" t="str">
        <f ca="1">(INDIRECT("GENERAL!L"&amp;P2+5))</f>
        <v>MAGISTER EN ENFERMERIA CON ENFASIS EN GERENCIA EN SALUD Y ENFERMERIA/UNIVERSIDAD NACIONAL DE COLOMBIA/2013</v>
      </c>
      <c r="F18" s="252"/>
      <c r="G18" s="252"/>
      <c r="H18" s="252"/>
      <c r="I18" s="252"/>
      <c r="J18" s="252"/>
      <c r="K18" s="252"/>
      <c r="L18" s="25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>
        <v>0</v>
      </c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8.5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 t="s">
        <v>136</v>
      </c>
      <c r="E25" s="247"/>
      <c r="F25" s="247"/>
      <c r="G25" s="247"/>
      <c r="H25" s="247"/>
      <c r="I25" s="247"/>
      <c r="J25" s="247"/>
      <c r="K25" s="247"/>
      <c r="L25" s="248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5"/>
      <c r="N27" s="161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 t="s">
        <v>137</v>
      </c>
      <c r="E30" s="247"/>
      <c r="F30" s="247"/>
      <c r="G30" s="247"/>
      <c r="H30" s="247"/>
      <c r="I30" s="247"/>
      <c r="J30" s="247"/>
      <c r="K30" s="247"/>
      <c r="L30" s="248"/>
      <c r="M30" s="29"/>
      <c r="N30" s="30">
        <v>2.5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5"/>
      <c r="N32" s="161">
        <f>IF(N30&lt;=5,N30,"EXCEDE LOS 5 PUNTOS PERMITIDOS")</f>
        <v>2.5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96.75" customHeight="1" thickBot="1" x14ac:dyDescent="0.3">
      <c r="A35" s="249" t="s">
        <v>39</v>
      </c>
      <c r="B35" s="250"/>
      <c r="C35" s="28"/>
      <c r="D35" s="246" t="s">
        <v>138</v>
      </c>
      <c r="E35" s="247"/>
      <c r="F35" s="247"/>
      <c r="G35" s="247"/>
      <c r="H35" s="247"/>
      <c r="I35" s="247"/>
      <c r="J35" s="247"/>
      <c r="K35" s="247"/>
      <c r="L35" s="248"/>
      <c r="M35" s="29"/>
      <c r="N35" s="30">
        <v>7</v>
      </c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5"/>
      <c r="N37" s="161">
        <f>IF(N35&lt;=10,N35,"EXCEDE LOS 10 PUNTOS PERMITIDOS")</f>
        <v>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23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0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23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23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"/>
  <sheetViews>
    <sheetView tabSelected="1" workbookViewId="0">
      <selection activeCell="D16" sqref="D16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31.7109375" customWidth="1"/>
    <col min="5" max="5" width="17.28515625" customWidth="1"/>
    <col min="6" max="9" width="17.140625" customWidth="1"/>
    <col min="10" max="10" width="16.42578125" customWidth="1"/>
    <col min="11" max="11" width="27.5703125" customWidth="1"/>
  </cols>
  <sheetData>
    <row r="1" spans="1:11" ht="22.5" customHeight="1" x14ac:dyDescent="0.25">
      <c r="A1" s="336" t="s">
        <v>139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22.5" customHeight="1" thickBot="1" x14ac:dyDescent="0.3">
      <c r="A2" s="337" t="s">
        <v>153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40.5" customHeight="1" thickBot="1" x14ac:dyDescent="0.3">
      <c r="A3" s="343" t="s">
        <v>158</v>
      </c>
      <c r="B3" s="344"/>
      <c r="C3" s="344"/>
      <c r="D3" s="344"/>
      <c r="E3" s="344"/>
      <c r="F3" s="344"/>
      <c r="G3" s="344"/>
      <c r="H3" s="344"/>
      <c r="I3" s="344"/>
      <c r="J3" s="344"/>
      <c r="K3" s="345"/>
    </row>
    <row r="4" spans="1:11" ht="41.25" customHeight="1" thickBot="1" x14ac:dyDescent="0.3">
      <c r="A4" s="338" t="s">
        <v>140</v>
      </c>
      <c r="B4" s="338" t="s">
        <v>141</v>
      </c>
      <c r="C4" s="338" t="s">
        <v>142</v>
      </c>
      <c r="D4" s="340" t="s">
        <v>143</v>
      </c>
      <c r="E4" s="342" t="s">
        <v>23</v>
      </c>
      <c r="F4" s="333" t="s">
        <v>154</v>
      </c>
      <c r="G4" s="333"/>
      <c r="H4" s="333"/>
      <c r="I4" s="333"/>
      <c r="J4" s="334" t="s">
        <v>155</v>
      </c>
      <c r="K4" s="335" t="s">
        <v>6</v>
      </c>
    </row>
    <row r="5" spans="1:11" ht="103.5" customHeight="1" thickBot="1" x14ac:dyDescent="0.3">
      <c r="A5" s="339"/>
      <c r="B5" s="339"/>
      <c r="C5" s="339"/>
      <c r="D5" s="341"/>
      <c r="E5" s="342"/>
      <c r="F5" s="184" t="s">
        <v>43</v>
      </c>
      <c r="G5" s="184" t="s">
        <v>156</v>
      </c>
      <c r="H5" s="184" t="s">
        <v>68</v>
      </c>
      <c r="I5" s="184" t="s">
        <v>74</v>
      </c>
      <c r="J5" s="334"/>
      <c r="K5" s="335"/>
    </row>
    <row r="6" spans="1:11" ht="154.5" customHeight="1" thickBot="1" x14ac:dyDescent="0.3">
      <c r="A6" s="174">
        <v>1</v>
      </c>
      <c r="B6" s="175" t="s">
        <v>145</v>
      </c>
      <c r="C6" s="182" t="s">
        <v>99</v>
      </c>
      <c r="D6" s="183" t="s">
        <v>146</v>
      </c>
      <c r="E6" s="185">
        <v>23</v>
      </c>
      <c r="F6" s="186">
        <f>'[1]1'!T70</f>
        <v>0</v>
      </c>
      <c r="G6" s="186">
        <f>'[1]1'!T77</f>
        <v>0</v>
      </c>
      <c r="H6" s="186">
        <f>'[1]1'!T84</f>
        <v>0</v>
      </c>
      <c r="I6" s="186">
        <f>'[1]1'!T92</f>
        <v>0</v>
      </c>
      <c r="J6" s="185">
        <f>SUM(E6:I6)</f>
        <v>23</v>
      </c>
      <c r="K6" s="187" t="s">
        <v>157</v>
      </c>
    </row>
    <row r="7" spans="1:11" x14ac:dyDescent="0.25">
      <c r="A7" s="176" t="s">
        <v>144</v>
      </c>
      <c r="B7" s="177"/>
      <c r="C7" s="177"/>
      <c r="D7" s="178"/>
    </row>
    <row r="8" spans="1:11" x14ac:dyDescent="0.25">
      <c r="B8" s="179"/>
    </row>
    <row r="11" spans="1:11" x14ac:dyDescent="0.25">
      <c r="B11" s="179"/>
    </row>
  </sheetData>
  <sheetProtection algorithmName="SHA-512" hashValue="FIkdd0y/oIQNidqkcuWHEoOq+ClohoeCepoDrA5G8rIusAhJGpyLrXo6LLUEpzTmD59u6pYbg1oXTYF4DLb+Ng==" saltValue="Dmw1rZMymOZWhWfeexj6Gw==" spinCount="100000" sheet="1" objects="1" scenarios="1" selectLockedCells="1" selectUnlockedCells="1"/>
  <mergeCells count="11">
    <mergeCell ref="F4:I4"/>
    <mergeCell ref="J4:J5"/>
    <mergeCell ref="K4:K5"/>
    <mergeCell ref="A1:K1"/>
    <mergeCell ref="A2:K2"/>
    <mergeCell ref="A4:A5"/>
    <mergeCell ref="B4:B5"/>
    <mergeCell ref="C4:C5"/>
    <mergeCell ref="D4:D5"/>
    <mergeCell ref="A3:K3"/>
    <mergeCell ref="E4:E5"/>
  </mergeCells>
  <pageMargins left="0.11811023622047245" right="0" top="0.15748031496062992" bottom="0.15748031496062992" header="0.31496062992125984" footer="0.31496062992125984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J45" sqref="J4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8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LOMBO CAICEDO JADITH CRISTINA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NACIONAL DE COLOMBIA/2002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ESPECIALISTA EN ADMINISTRACION DE EMPRESAS/UNIVERSIDAD DEL TOLIMA/2008/ESPECIALIZACION EN PEDAGOGIA 2 SEMESTRE SE ENCUENTRA CURSANDO ACTUALMENTE</v>
      </c>
      <c r="F16" s="252"/>
      <c r="G16" s="252"/>
      <c r="H16" s="252"/>
      <c r="I16" s="252"/>
      <c r="J16" s="252"/>
      <c r="K16" s="252"/>
      <c r="L16" s="25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35"/>
      <c r="E18" s="252" t="str">
        <f ca="1">(INDIRECT("GENERAL!L"&amp;P2+5))</f>
        <v>MAGISTER EN ENFERMERIA CON ENFASIS EN GERENCIA EN SALUD Y ENFERMERIA/UNIVERSIDAD NACIONAL DE COLOMBIA/2013</v>
      </c>
      <c r="F18" s="252"/>
      <c r="G18" s="252"/>
      <c r="H18" s="252"/>
      <c r="I18" s="252"/>
      <c r="J18" s="252"/>
      <c r="K18" s="252"/>
      <c r="L18" s="253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38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38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3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92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7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8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9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MOLINA SANCHEZ MARIA YANETH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ENFERMERIA/UNIVERSIDAD SURCOLOMBIANA/1985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ESPECIALISTA EN ADMINISTRACION HOSPITALARIA/ESCUELA DE ADMINISTRACION DE NEGOCIOS EAN/2001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6"/>
      <c r="E18" s="252" t="str">
        <f ca="1">(INDIRECT("GENERAL!L"&amp;P2+5))</f>
        <v>NO REGISTRA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0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7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8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9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AROZA MURILLO SONIA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ENFERMERO/UNIVERSIDAD DEL TOLIMA/2001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ESPECIALISTA EN AUDITORIA Y GARANTIA DE LA CALIDAD EN SALUD /UNIVERSIDAD EAN/2013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6"/>
      <c r="E18" s="252" t="str">
        <f ca="1">(INDIRECT("GENERAL!L"&amp;P2+5))</f>
        <v>NO REGISTRA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0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7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8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9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PIZA FERNANDEZ PATRICIA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DEL NORTE/1985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ESPECIALISTA EN ADMINISTRACION HOSPITALARIA/ESCUELA DE ADMINISTRACION DE NEGOCIOS EAN/1995/ESPECIALISTA EN INSTITUCIONES JURICO POLITICAS Y DERECHO PUBLICO/UNIVERSIDAD NACIONAL DE COLOMBIA/2000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6"/>
      <c r="E18" s="252" t="str">
        <f ca="1">(INDIRECT("GENERAL!L"&amp;P2+5))</f>
        <v>NO REGISTRA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0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6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67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 xml:space="preserve"> 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>
        <f ca="1">(INDIRECT("GENERAL!J"&amp;P2+5))</f>
        <v>0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>
        <f ca="1">(INDIRECT("GENERAL!K"&amp;P2+5))</f>
        <v>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64"/>
      <c r="E18" s="252">
        <f ca="1">(INDIRECT("GENERAL!L"&amp;P2+5))</f>
        <v>0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>
        <f ca="1">(INDIRECT("GENERAL!M"&amp;P2+5))</f>
        <v>0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8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2" t="str">
        <f ca="1">MID(CELL("nombrearchivo",'7'!E9),FIND("]", CELL("nombrearchivo",'7'!E9),1)+1,LEN(CELL("nombrearchivo",'7'!E9))-FIND("]",CELL("nombrearchivo",'7'!E9),1))</f>
        <v>7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OCASIONAL</v>
      </c>
      <c r="F3" s="217">
        <v>7</v>
      </c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CS-O-08-3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6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67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 xml:space="preserve"> 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>
        <f ca="1">(INDIRECT("GENERAL!J"&amp;P2+5))</f>
        <v>0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>
        <f ca="1">(INDIRECT("GENERAL!K"&amp;P2+5))</f>
        <v>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64"/>
      <c r="E18" s="252">
        <f ca="1">(INDIRECT("GENERAL!L"&amp;P2+5))</f>
        <v>0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>
        <f ca="1">(INDIRECT("GENERAL!M"&amp;P2+5))</f>
        <v>0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63"/>
      <c r="D21" s="39"/>
      <c r="E21" s="39"/>
      <c r="F21" s="39"/>
      <c r="G21" s="39"/>
      <c r="H21" s="39"/>
      <c r="I21" s="39"/>
      <c r="J21" s="39"/>
      <c r="K21" s="39"/>
      <c r="L21" s="39"/>
      <c r="M21" s="163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63"/>
      <c r="D26" s="39"/>
      <c r="E26" s="39"/>
      <c r="F26" s="39"/>
      <c r="G26" s="39"/>
      <c r="H26" s="39"/>
      <c r="I26" s="39"/>
      <c r="J26" s="39"/>
      <c r="K26" s="39"/>
      <c r="L26" s="39"/>
      <c r="M26" s="163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63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63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63"/>
      <c r="D36" s="39"/>
      <c r="E36" s="39"/>
      <c r="F36" s="39"/>
      <c r="G36" s="39"/>
      <c r="H36" s="39"/>
      <c r="I36" s="39"/>
      <c r="J36" s="39"/>
      <c r="K36" s="39"/>
      <c r="L36" s="39"/>
      <c r="M36" s="163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63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8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6"/>
      <c r="K75" s="16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GENERAL</vt:lpstr>
      <vt:lpstr>1</vt:lpstr>
      <vt:lpstr>EVALUACIÓN DEL PERFIL</vt:lpstr>
      <vt:lpstr>4</vt:lpstr>
      <vt:lpstr>2</vt:lpstr>
      <vt:lpstr>3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2014-07-02T23:42:49Z</cp:lastPrinted>
  <dcterms:created xsi:type="dcterms:W3CDTF">2014-02-18T13:10:52Z</dcterms:created>
  <dcterms:modified xsi:type="dcterms:W3CDTF">2014-07-02T23:43:14Z</dcterms:modified>
</cp:coreProperties>
</file>