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EA\"/>
    </mc:Choice>
  </mc:AlternateContent>
  <workbookProtection workbookAlgorithmName="SHA-512" workbookHashValue="eHVsVruWELna3I6Z1gQXtfGyHoTGaFsIYHYQ6lEauQFaajJlCsOQ7JuQYO+iSXurGA2s9akwkIxbDoTDGSbxqw==" workbookSaltValue="44SX//fRmcXYlv8dV3ybYQ==" workbookSpinCount="100000" lockStructure="1"/>
  <bookViews>
    <workbookView xWindow="0" yWindow="0" windowWidth="28800" windowHeight="12435" tabRatio="500" firstSheet="2" activeTab="5"/>
  </bookViews>
  <sheets>
    <sheet name="GENERAL" sheetId="1" state="hidden" r:id="rId1"/>
    <sheet name="Hoja2" sheetId="26" state="hidden" r:id="rId2"/>
    <sheet name="1" sheetId="20" r:id="rId3"/>
    <sheet name="2" sheetId="19" r:id="rId4"/>
    <sheet name="3" sheetId="18" r:id="rId5"/>
    <sheet name="RESULTADOS" sheetId="25" r:id="rId6"/>
  </sheets>
  <externalReferences>
    <externalReference r:id="rId7"/>
  </externalReference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5" l="1"/>
  <c r="H6" i="25"/>
  <c r="G6" i="25"/>
  <c r="F6" i="25"/>
  <c r="K61" i="20"/>
  <c r="A7" i="25"/>
  <c r="I9" i="25"/>
  <c r="H9" i="25"/>
  <c r="G9" i="25"/>
  <c r="F9" i="25"/>
  <c r="J6" i="25" l="1"/>
  <c r="J9" i="25"/>
  <c r="A8" i="25" l="1"/>
  <c r="A9" i="25" s="1"/>
  <c r="N35" i="20" l="1"/>
  <c r="P2" i="20" l="1"/>
  <c r="P2" i="19"/>
  <c r="P2" i="18"/>
  <c r="D14" i="18"/>
  <c r="U7" i="1" l="1"/>
  <c r="X7" i="1"/>
  <c r="W7" i="1"/>
  <c r="V7" i="1"/>
  <c r="N92" i="20" l="1"/>
  <c r="N84" i="20"/>
  <c r="I75" i="20"/>
  <c r="N74" i="20"/>
  <c r="N73" i="20"/>
  <c r="N72" i="20"/>
  <c r="K68" i="20"/>
  <c r="J68" i="20"/>
  <c r="I68" i="20"/>
  <c r="N67" i="20"/>
  <c r="N66" i="20"/>
  <c r="N65" i="20"/>
  <c r="J61" i="20"/>
  <c r="I61" i="20"/>
  <c r="N60" i="20"/>
  <c r="N59" i="20"/>
  <c r="N58" i="20"/>
  <c r="N57" i="20"/>
  <c r="N56" i="20"/>
  <c r="N55" i="20"/>
  <c r="N54" i="20"/>
  <c r="N37" i="20"/>
  <c r="J10" i="20" s="1"/>
  <c r="N32" i="20"/>
  <c r="I10" i="20" s="1"/>
  <c r="N27" i="20"/>
  <c r="H10" i="20" s="1"/>
  <c r="N22" i="20"/>
  <c r="G10" i="20"/>
  <c r="F10" i="20"/>
  <c r="E10" i="20"/>
  <c r="C10" i="20"/>
  <c r="E5" i="20"/>
  <c r="E4" i="20"/>
  <c r="N90" i="19"/>
  <c r="N82" i="19"/>
  <c r="I7" i="25" s="1"/>
  <c r="I73" i="19"/>
  <c r="N72" i="19"/>
  <c r="N71" i="19"/>
  <c r="N70" i="19"/>
  <c r="K66" i="19"/>
  <c r="J66" i="19"/>
  <c r="I66" i="19"/>
  <c r="N65" i="19"/>
  <c r="N64" i="19"/>
  <c r="N63" i="19"/>
  <c r="K59" i="19"/>
  <c r="J59" i="19"/>
  <c r="I59" i="19"/>
  <c r="N58" i="19"/>
  <c r="N57" i="19"/>
  <c r="N56" i="19"/>
  <c r="N55" i="19"/>
  <c r="N54" i="19"/>
  <c r="N53" i="19"/>
  <c r="N52" i="19"/>
  <c r="N37" i="19"/>
  <c r="J10" i="19" s="1"/>
  <c r="N32" i="19"/>
  <c r="I10" i="19" s="1"/>
  <c r="N27" i="19"/>
  <c r="N22" i="19"/>
  <c r="H10" i="19"/>
  <c r="G10" i="19"/>
  <c r="F10" i="19"/>
  <c r="E10" i="19"/>
  <c r="C10" i="19"/>
  <c r="E5" i="19"/>
  <c r="E4" i="19"/>
  <c r="N91" i="18"/>
  <c r="N83" i="18"/>
  <c r="I8" i="25" s="1"/>
  <c r="I75" i="18"/>
  <c r="N74" i="18"/>
  <c r="N73" i="18"/>
  <c r="N72" i="18"/>
  <c r="K68" i="18"/>
  <c r="J68" i="18"/>
  <c r="I68" i="18"/>
  <c r="N67" i="18"/>
  <c r="N66" i="18"/>
  <c r="N65" i="18"/>
  <c r="K61" i="18"/>
  <c r="J61" i="18"/>
  <c r="I61" i="18"/>
  <c r="N60" i="18"/>
  <c r="N59" i="18"/>
  <c r="N58" i="18"/>
  <c r="N57" i="18"/>
  <c r="N56" i="18"/>
  <c r="N55" i="18"/>
  <c r="N54" i="18"/>
  <c r="N37" i="18"/>
  <c r="J10" i="18" s="1"/>
  <c r="N32" i="18"/>
  <c r="N27" i="18"/>
  <c r="N22" i="18"/>
  <c r="I10" i="18"/>
  <c r="G10" i="18"/>
  <c r="T7" i="1" s="1"/>
  <c r="F10" i="18"/>
  <c r="S7" i="1" s="1"/>
  <c r="E10" i="18"/>
  <c r="R7" i="1" s="1"/>
  <c r="C10" i="18"/>
  <c r="Q7" i="1" s="1"/>
  <c r="E5" i="18"/>
  <c r="E4" i="18"/>
  <c r="D14" i="19"/>
  <c r="D14" i="20"/>
  <c r="E16" i="18"/>
  <c r="N66" i="19" l="1"/>
  <c r="N67" i="19" s="1"/>
  <c r="N74" i="19"/>
  <c r="N76" i="20"/>
  <c r="N91" i="20" s="1"/>
  <c r="N68" i="20"/>
  <c r="N69" i="20" s="1"/>
  <c r="N90" i="20" s="1"/>
  <c r="N59" i="19"/>
  <c r="N60" i="19" s="1"/>
  <c r="N76" i="18"/>
  <c r="N68" i="18"/>
  <c r="N69" i="18" s="1"/>
  <c r="N10" i="19"/>
  <c r="N40" i="20"/>
  <c r="N88" i="20" s="1"/>
  <c r="N61" i="20"/>
  <c r="N62" i="20" s="1"/>
  <c r="N89" i="20" s="1"/>
  <c r="N61" i="18"/>
  <c r="N62" i="18" s="1"/>
  <c r="N10" i="20"/>
  <c r="N40" i="19"/>
  <c r="N86" i="19" s="1"/>
  <c r="N40" i="18"/>
  <c r="N87" i="18" s="1"/>
  <c r="H10" i="18"/>
  <c r="N10" i="18" s="1"/>
  <c r="Z2" i="1"/>
  <c r="D20" i="19"/>
  <c r="D20" i="20"/>
  <c r="E18" i="20"/>
  <c r="A10" i="18"/>
  <c r="A10" i="20"/>
  <c r="D20" i="18"/>
  <c r="E16" i="19"/>
  <c r="E18" i="19"/>
  <c r="E18" i="18"/>
  <c r="E16" i="20"/>
  <c r="A10" i="19"/>
  <c r="N90" i="18" l="1"/>
  <c r="H8" i="25"/>
  <c r="N88" i="18"/>
  <c r="N92" i="18" s="1"/>
  <c r="F8" i="25"/>
  <c r="N89" i="18"/>
  <c r="G8" i="25"/>
  <c r="N89" i="19"/>
  <c r="H7" i="25"/>
  <c r="N87" i="19"/>
  <c r="F7" i="25"/>
  <c r="N88" i="19"/>
  <c r="G7" i="25"/>
  <c r="N91" i="19"/>
  <c r="N93" i="20"/>
  <c r="E3" i="19"/>
  <c r="E3" i="18"/>
  <c r="E3" i="20"/>
  <c r="Z1" i="1"/>
  <c r="J8" i="25" l="1"/>
  <c r="J7" i="25"/>
  <c r="W6" i="1"/>
  <c r="U6" i="1"/>
  <c r="T6" i="1"/>
  <c r="S6" i="1"/>
  <c r="R6" i="1"/>
  <c r="Q6" i="1" l="1"/>
  <c r="V6" i="1"/>
  <c r="X6" i="1" l="1"/>
</calcChain>
</file>

<file path=xl/sharedStrings.xml><?xml version="1.0" encoding="utf-8"?>
<sst xmlns="http://schemas.openxmlformats.org/spreadsheetml/2006/main" count="504" uniqueCount="221">
  <si>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</si>
  <si>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</si>
  <si>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</si>
  <si>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</si>
  <si>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</si>
  <si>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</si>
  <si>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</si>
  <si>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</si>
  <si>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</si>
  <si>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</si>
  <si>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</si>
  <si>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</si>
  <si>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</si>
  <si>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</si>
  <si>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</si>
  <si>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</si>
  <si>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</si>
  <si>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</si>
  <si>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</si>
  <si>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</si>
  <si>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</si>
  <si>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</si>
  <si>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</si>
  <si>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</si>
  <si>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</si>
  <si>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</si>
  <si>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</si>
  <si>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</si>
  <si>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</si>
  <si>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</si>
  <si>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</si>
  <si>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</si>
  <si>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</si>
  <si>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</si>
  <si>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</si>
  <si>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</si>
  <si>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</si>
  <si>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</si>
  <si>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</si>
  <si>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</si>
  <si>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</si>
  <si>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</si>
  <si>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</si>
  <si>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</si>
  <si>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</si>
  <si>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</si>
  <si>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</si>
  <si>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</si>
  <si>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</si>
  <si>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</si>
  <si>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</si>
  <si>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</si>
  <si>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</si>
  <si>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</si>
  <si>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</si>
  <si>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</si>
  <si>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</si>
  <si>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</si>
  <si>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</si>
  <si>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</si>
  <si>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</si>
  <si>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</si>
  <si>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</si>
  <si>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</si>
  <si>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</si>
  <si>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</si>
  <si>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</si>
  <si>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</si>
  <si>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</si>
  <si>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</si>
  <si>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</si>
  <si>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</si>
  <si>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</si>
  <si>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</si>
  <si>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</si>
  <si>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</si>
  <si>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</si>
  <si>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</si>
  <si>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</si>
  <si>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</si>
  <si>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</si>
  <si>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</si>
  <si>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</si>
  <si>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</si>
  <si>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</si>
  <si>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</si>
  <si>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</si>
  <si>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</si>
  <si>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</si>
  <si>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</si>
  <si>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</si>
  <si>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</si>
  <si>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</si>
  <si>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</si>
  <si>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</si>
  <si>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</si>
  <si>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</si>
  <si>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</si>
  <si>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CIENCIAS ECONÓMICAS Y ADMINISTRATIVAS</t>
  </si>
  <si>
    <t>CEA-P-04-2</t>
  </si>
  <si>
    <t>RUIZ TORRES</t>
  </si>
  <si>
    <t>JUAN CARLOS</t>
  </si>
  <si>
    <t>JCRTCONTADOR@GMAIL.COM</t>
  </si>
  <si>
    <t>CALLE 3 NO. 2-11</t>
  </si>
  <si>
    <t>CHIQUINQUIRA</t>
  </si>
  <si>
    <t>CONTADOR PUBLICO/UNIVERSIDAD PEDAGOGICA Y TECNOLOGICA DE COLOMBIA/2006</t>
  </si>
  <si>
    <t>ESPECIALISTA EN FINANZAS/UNIVERSIDAD PEDAGOGICA Y TECNOLOGICA DE COLOMBIA / 2009</t>
  </si>
  <si>
    <t>MAGISTER EN ADMINISTRACION ECONOMICA Y FINANCIERA/2013</t>
  </si>
  <si>
    <t>CASTRO PRADO</t>
  </si>
  <si>
    <t>FREDY</t>
  </si>
  <si>
    <t>frecas1@yahoo.es</t>
  </si>
  <si>
    <t>MANZANA 18 CASA 5 VILLA CAFÉ</t>
  </si>
  <si>
    <t>ADMINISTRADOR DE EMPRESAS/ UNIVERSIDAD DEL TOLIMA/1992</t>
  </si>
  <si>
    <t>ESPECIALISTA EN EVALUACION SOCIAL DE PROYECTOS/UNIVERSIDAD DE LOS ANDES/1997</t>
  </si>
  <si>
    <t>MAGISTER EN ADMINISTRACION Y DIRECCION DE EMPRESAS CON ENFASIS EN FINANZAS</t>
  </si>
  <si>
    <t>NO REGISTRA</t>
  </si>
  <si>
    <t xml:space="preserve">FONSECA PINTO </t>
  </si>
  <si>
    <t>DORA ESTHER</t>
  </si>
  <si>
    <t>fonesther@gmail.com</t>
  </si>
  <si>
    <t>CARRERA 2C No. 19-29  DUITAMA</t>
  </si>
  <si>
    <t xml:space="preserve">BOYACA </t>
  </si>
  <si>
    <t>ADMINISTRADORA DE EMPRESAS/ UNIVERSIDAD NACIONAL ABIERTA Y ADISTANCIA/ 2000</t>
  </si>
  <si>
    <t>ESPECIALISTA EN PLANEACION Y GESTION DE DESARROLLO TERRITORIAL/UNIVERSIDAD PEDAGOGICA DE COLOMBIA/2001</t>
  </si>
  <si>
    <t>MAESTRIA EN ADMINISTRACION ECONOMICA Y FINANCIERA /2012</t>
  </si>
  <si>
    <t>LOPEZ RAMIREZ</t>
  </si>
  <si>
    <t>MARIO RICARDO</t>
  </si>
  <si>
    <t>mrlopez@ut.edu.co /mrlpoez@unal.edu.co</t>
  </si>
  <si>
    <t>CALLE 18 NO 16-30 URBANIZACION LA AURORA</t>
  </si>
  <si>
    <t>ECONOMISTA/UNIVERSIDAD NACIONALDE COLOMBIA/2001</t>
  </si>
  <si>
    <t>ESPECIALISTA EN GESTION AMBIENTAL /UNIVERSIDAD NACIONAL DE COLOMBIA/ ANEXA CERTIFICADO DE TERMINACION DE NOTAS</t>
  </si>
  <si>
    <t>MAGISTER EN ADMINISTRACION ECONOMICA Y FINACIERA/UNIVERSIDAD TEGNOLOGICA DE PEREIRA/2014</t>
  </si>
  <si>
    <t xml:space="preserve">OSPINA GIRALDO </t>
  </si>
  <si>
    <t>MILTON ALEXANDER</t>
  </si>
  <si>
    <t>Mmilton2010osp@hotmail.com</t>
  </si>
  <si>
    <t xml:space="preserve">CARRERA 11 BIS NO 5-10 B / BELEN </t>
  </si>
  <si>
    <t>ADMINSTRADOR DE EMPRESAS/ UNIVERSIDAD COOPERATIVA DE COLOMBIA/2009</t>
  </si>
  <si>
    <t>ESPECIALISTA EN DIRECCION DE ORGANIZACIONES/ UNIVERSIDAD DEL TOLIMA/2011/ ESPECIALISTA EN DOCENCIA UNIVERSITARIA /UNIVERSIDAD COOPERATIVA DE COLOMBIA/2012</t>
  </si>
  <si>
    <t>MAGISTER EN ADMINISTRACION DE EMPRESAS CON ESPECIALIDAD EN FINANZAS CORPORATIVAS/UNIVERSIDAD VIÑA DEL MAR/ DIPLOMA PENDIENTE</t>
  </si>
  <si>
    <t>NO CUMPLE CON LOS  REQUISITOS REQUERIDOS PARA EL PERFIL YA QUE NO PRESENTA EL TITULO DE MAESTRIA DEBIDAMENTE CONVALIDADO</t>
  </si>
  <si>
    <t>CAJA DE COMPENSACION FAMILIAR DE FENALCO DEL TOLIMA "COMFENALCO TOLIMA" / JEFE ORGANIZACIÓN Y METODOS / 22 AÑOS = 5 PUNTOS (EXCEDE EL MAXIMO)</t>
  </si>
  <si>
    <t>UNIVERSIDAD DEL TOLIMA / DOCENTE DE CATEDRA / HORAS CATEDRA / 2855 HORAS = 5,94 AÑOS = 5 PUNTOS ( EXCEDE EL MAXIMO PERMITIDO)</t>
  </si>
  <si>
    <t>SERVICIO NACIONAL DE APRENDIZAJE SENA / INSTRUCTORA / 54 MESES = 4,5 AÑOS = 4,5 PUNTOS</t>
  </si>
  <si>
    <t>REVISTA PENSAMIENTO Y GESTION / INDEXADA CATEGORIA C /JULIO - DICIEMBRE 2012 = 2 PUNTOS
REVISTA FAEDPYME INTERNATION REVIEW / MATERIAL DIVULGATIVO = 0.5 PUNTOS
PONENCIA XVI CONGRESO INTERNACIONAL DE CONTADURIA, ADMINISTRACION E INFORMATICA = 0,5 PUNTOS
PONENCIA XLVII CLADEA 2012 = 0,5 PUNTOS</t>
  </si>
  <si>
    <t>UNIVERSIDAD DEL TOLIMA / DOCENTE DE CATEDRA / HORAS CATEDRA / 6011 HORAS = 12,5 AÑOS = 5 PUNTOS ( EXCEDE EL PUNTAJE MAXIMO )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</si>
  <si>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</si>
  <si>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</si>
  <si>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</si>
  <si>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</si>
  <si>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</si>
  <si>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NO</t>
  </si>
  <si>
    <t>VAC/BENÍTEZ/YOLANDA O.</t>
  </si>
  <si>
    <t>CASTRO</t>
  </si>
  <si>
    <t xml:space="preserve">FONSECA </t>
  </si>
  <si>
    <t>LOPEZ</t>
  </si>
  <si>
    <t>RUIZ</t>
  </si>
  <si>
    <t>CASTRO PRADO FREDY</t>
  </si>
  <si>
    <t>FONSECA PINTO DORA ESTHER</t>
  </si>
  <si>
    <t>LOPEZ RAMIREZ MARIO RICARDO</t>
  </si>
  <si>
    <t>RUIZ TORRES JUAN CARLOS</t>
  </si>
  <si>
    <t xml:space="preserve">CIENCIAS ECONÓMICAS Y ADMINISTRATIVAS  </t>
  </si>
  <si>
    <t xml:space="preserve">PROFESIONAL EN CIENCIAS ECONÓMICAS O ADMINISTRATIVAS O INGENIERO, CON MAESTRÍA O DOCTORADO EN EL ÁREA DE FINANZAS, Y CON EXPERIENCIA MÍNIMA DE DOS AÑOS EN INVESTIGACIÓN O EN DOCENCIA UNIVERSITARIA.  </t>
  </si>
  <si>
    <t>4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</si>
  <si>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</si>
  <si>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</si>
  <si>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</si>
  <si>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</si>
  <si>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</si>
  <si>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</si>
  <si>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</si>
  <si>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</si>
  <si>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</si>
  <si>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</si>
  <si>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</si>
  <si>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</si>
  <si>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</si>
  <si>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</si>
  <si>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</si>
  <si>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</si>
  <si>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</si>
  <si>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</si>
  <si>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</si>
  <si>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</si>
  <si>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</si>
  <si>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</si>
  <si>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</si>
  <si>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</si>
  <si>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</si>
  <si>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</si>
  <si>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</si>
  <si>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</si>
  <si>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</si>
  <si>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</si>
  <si>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</si>
  <si>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</si>
  <si>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</si>
  <si>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</si>
  <si>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</si>
  <si>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</si>
  <si>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</si>
  <si>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</si>
  <si>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</si>
  <si>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</si>
  <si>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</si>
  <si>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</si>
  <si>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</si>
  <si>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</si>
  <si>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</si>
  <si>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</si>
  <si>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</si>
  <si>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</si>
  <si>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</si>
  <si>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LOS SOPORTES PRESENTADOS Y ADQUIRIDOS EN LAS DEPENDENCIAS INSTITUCIONALES NO PERMITEN EVIDENCIAR NI SOPORTAN DEBIDAMENTE LA EXPERIENCIA RELACIONADA DENTRO DE LA HOJA DE VIDA.</t>
  </si>
  <si>
    <t xml:space="preserve">PUBLICACIÓN DE ARTÍCULOS EN REVISTAS NO INDEXADAS NI HOMOLOGADAS: 
REVISTA ECONOMÍA Y SOCIEDAD EN AMÉRICA LATINA/ISSN: 1887-939X
*ARTÍCULO: DIAGNÓSTICO ECONÓMICO COLOMBIA-SEGUNDO TRIMESTRE DEL 2010. 3 AUTORES: 0,5 PUNTOS.
*ARTÍCULO: DIAGNÓSTICO ECONÓMICO COLOMBIA-CUARTO TRIMESTRE DEL 2010. 2 AUTORES: 0,5 PUNTOS.
*ARTÍCULO: DIAGNÓSTICO ECONÓMICO COLOMBIA-PRIMER TRIMESTRE DEL 2011. 2 AUTORES: 0,5 PUNTOS.
*ARTÍCULO: DIAGNÓSTICO ECONÓMICO COLOMBIA-TERCER TRIMESTRE DEL 2011. 2 AUTORES: 0,5 PUNTOS.
LA DEMÁS PRODUCCIÓN INTELECTUAL NO CUMPLE CON LO ESTABLECIDO EN LA NORMATIVIDAD VIGENTE. </t>
  </si>
  <si>
    <t>UNIVERSIDAD PEDAGOGICA Y TECNOLOGICA DE COLOMBIA / DOCENTE OCASIONAL / TIEMPO COMPLETO / CINCO (5) PERÍODOS ACADÉMICOS COMO DOCENTE OCASIONAL DE TIEMPO COMPLETO 0,5 * 5= 2,5</t>
  </si>
  <si>
    <t>PRUEBA DE CONOCIMIENTOS</t>
  </si>
  <si>
    <t xml:space="preserve">TOTAL </t>
  </si>
  <si>
    <t>PRESENTACIÓN ORAL/ EVALUACION JURADOS AREA (HASTA 15 PUNTOS)</t>
  </si>
  <si>
    <t>GANADOR</t>
  </si>
  <si>
    <t xml:space="preserve">NO PRESENTÓ PRUEBAS DE CONOCIMIENTOS </t>
  </si>
  <si>
    <t xml:space="preserve">                                                           RESULTADOS DE LAS PRUEBAS DE CONOCIMIENTOS, ANTES DE RECLAMACIONES,  DEL CÓDIGO DE CONCURSO CEA-P-04-2</t>
  </si>
  <si>
    <r>
      <t xml:space="preserve">NO ELEGIBLE
</t>
    </r>
    <r>
      <rPr>
        <sz val="11"/>
        <rFont val="Arial"/>
        <family val="2"/>
      </rPr>
      <t>NO ALCANZÓ EL PUNTAJE MÍNIMO REQUERIDO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</si>
</sst>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" fontId="6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0" fontId="7" fillId="0" borderId="45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7" fillId="0" borderId="51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31" fillId="0" borderId="7" xfId="0" applyFont="1" applyBorder="1" applyAlignment="1">
      <alignment horizontal="justify" vertical="center" wrapText="1"/>
    </xf>
    <xf numFmtId="0" fontId="9" fillId="5" borderId="1" xfId="4" applyFont="1" applyFill="1" applyBorder="1" applyAlignment="1" applyProtection="1">
      <alignment horizontal="center" vertical="center" wrapText="1"/>
    </xf>
    <xf numFmtId="4" fontId="13" fillId="0" borderId="46" xfId="1" applyNumberFormat="1" applyFont="1" applyFill="1" applyBorder="1" applyAlignment="1" applyProtection="1">
      <alignment horizontal="center" vertical="center"/>
    </xf>
    <xf numFmtId="2" fontId="13" fillId="0" borderId="47" xfId="4" applyNumberFormat="1" applyFont="1" applyBorder="1" applyAlignment="1">
      <alignment horizontal="center" vertical="center" wrapText="1"/>
    </xf>
    <xf numFmtId="4" fontId="13" fillId="0" borderId="7" xfId="1" applyNumberFormat="1" applyFont="1" applyFill="1" applyBorder="1" applyAlignment="1" applyProtection="1">
      <alignment horizontal="center" vertical="center"/>
    </xf>
    <xf numFmtId="2" fontId="13" fillId="0" borderId="50" xfId="4" applyNumberFormat="1" applyFont="1" applyBorder="1" applyAlignment="1">
      <alignment horizontal="center" vertical="center" wrapText="1"/>
    </xf>
    <xf numFmtId="4" fontId="13" fillId="0" borderId="52" xfId="1" applyNumberFormat="1" applyFont="1" applyFill="1" applyBorder="1" applyAlignment="1" applyProtection="1">
      <alignment horizontal="center" vertical="center"/>
    </xf>
    <xf numFmtId="2" fontId="8" fillId="0" borderId="53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6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32" fillId="5" borderId="1" xfId="4" applyNumberFormat="1" applyFont="1" applyFill="1" applyBorder="1" applyAlignment="1">
      <alignment horizontal="center" vertical="center" wrapText="1"/>
    </xf>
    <xf numFmtId="0" fontId="32" fillId="5" borderId="1" xfId="4" applyFont="1" applyFill="1" applyBorder="1" applyAlignment="1" applyProtection="1">
      <alignment horizontal="center" vertical="center"/>
    </xf>
    <xf numFmtId="0" fontId="13" fillId="5" borderId="1" xfId="4" applyFont="1" applyFill="1" applyBorder="1" applyAlignment="1" applyProtection="1">
      <alignment horizontal="center" vertical="center"/>
    </xf>
    <xf numFmtId="0" fontId="8" fillId="5" borderId="1" xfId="4" applyFont="1" applyFill="1" applyBorder="1" applyAlignment="1" applyProtection="1">
      <alignment horizontal="center" vertical="center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47625</xdr:rowOff>
    </xdr:from>
    <xdr:to>
      <xdr:col>2</xdr:col>
      <xdr:colOff>809625</xdr:colOff>
      <xdr:row>2</xdr:row>
      <xdr:rowOff>104775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21145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stados%20de%20Ganadores%202014/CS/CS-O-0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"/>
      <sheetName val="RESULTADOS"/>
      <sheetName val="2"/>
      <sheetName val="3"/>
      <sheetName val="4"/>
      <sheetName val="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nesther@gmail.com" TargetMode="External"/><Relationship Id="rId2" Type="http://schemas.openxmlformats.org/officeDocument/2006/relationships/hyperlink" Target="mailto:frecas1@yahoo.es" TargetMode="External"/><Relationship Id="rId1" Type="http://schemas.openxmlformats.org/officeDocument/2006/relationships/hyperlink" Target="mailto:JCRTCONTADOR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milton2010osp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onesther@gmail.com" TargetMode="External"/><Relationship Id="rId2" Type="http://schemas.openxmlformats.org/officeDocument/2006/relationships/hyperlink" Target="mailto:frecas1@yahoo.es" TargetMode="External"/><Relationship Id="rId1" Type="http://schemas.openxmlformats.org/officeDocument/2006/relationships/hyperlink" Target="mailto:JCRTCONTADOR@GMAIL.COM" TargetMode="External"/><Relationship Id="rId4" Type="http://schemas.openxmlformats.org/officeDocument/2006/relationships/hyperlink" Target="mailto:Mmilton2010osp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9" sqref="A9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" width="29.42578125" style="3" customWidth="1"/>
    <col min="26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89" t="s">
        <v>98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Z1" s="115">
        <f>COUNTA(C:C)-1</f>
        <v>9</v>
      </c>
    </row>
    <row r="2" spans="1:26" ht="17.25" thickBot="1" x14ac:dyDescent="0.35">
      <c r="A2" s="189" t="s">
        <v>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3" t="s">
        <v>93</v>
      </c>
      <c r="B3" s="183" t="s">
        <v>91</v>
      </c>
      <c r="C3" s="183" t="s">
        <v>92</v>
      </c>
      <c r="D3" s="183" t="s">
        <v>89</v>
      </c>
      <c r="E3" s="183" t="s">
        <v>90</v>
      </c>
      <c r="F3" s="183" t="s">
        <v>0</v>
      </c>
      <c r="G3" s="183" t="s">
        <v>1</v>
      </c>
      <c r="H3" s="183" t="s">
        <v>2</v>
      </c>
      <c r="I3" s="186" t="s">
        <v>3</v>
      </c>
      <c r="J3" s="196" t="s">
        <v>4</v>
      </c>
      <c r="K3" s="197"/>
      <c r="L3" s="197"/>
      <c r="M3" s="198"/>
      <c r="N3" s="183" t="s">
        <v>5</v>
      </c>
      <c r="O3" s="183" t="s">
        <v>88</v>
      </c>
      <c r="P3" s="183" t="s">
        <v>6</v>
      </c>
      <c r="Q3" s="191" t="s">
        <v>16</v>
      </c>
      <c r="R3" s="191" t="s">
        <v>17</v>
      </c>
      <c r="S3" s="191" t="s">
        <v>18</v>
      </c>
      <c r="T3" s="191" t="s">
        <v>19</v>
      </c>
      <c r="U3" s="191" t="s">
        <v>20</v>
      </c>
      <c r="V3" s="191" t="s">
        <v>21</v>
      </c>
      <c r="W3" s="191" t="s">
        <v>22</v>
      </c>
      <c r="X3" s="186" t="s">
        <v>97</v>
      </c>
    </row>
    <row r="4" spans="1:26" s="1" customFormat="1" ht="15.75" customHeight="1" thickBot="1" x14ac:dyDescent="0.25">
      <c r="A4" s="194"/>
      <c r="B4" s="184"/>
      <c r="C4" s="184"/>
      <c r="D4" s="184"/>
      <c r="E4" s="184"/>
      <c r="F4" s="184"/>
      <c r="G4" s="184"/>
      <c r="H4" s="184"/>
      <c r="I4" s="187"/>
      <c r="J4" s="186" t="s">
        <v>7</v>
      </c>
      <c r="K4" s="117"/>
      <c r="L4" s="117" t="s">
        <v>8</v>
      </c>
      <c r="M4" s="118"/>
      <c r="N4" s="184"/>
      <c r="O4" s="184"/>
      <c r="P4" s="184"/>
      <c r="Q4" s="192"/>
      <c r="R4" s="192"/>
      <c r="S4" s="192"/>
      <c r="T4" s="192"/>
      <c r="U4" s="192"/>
      <c r="V4" s="192"/>
      <c r="W4" s="192"/>
      <c r="X4" s="187"/>
    </row>
    <row r="5" spans="1:26" s="1" customFormat="1" ht="13.5" customHeight="1" thickBot="1" x14ac:dyDescent="0.25">
      <c r="A5" s="195"/>
      <c r="B5" s="185"/>
      <c r="C5" s="185"/>
      <c r="D5" s="185"/>
      <c r="E5" s="185"/>
      <c r="F5" s="185"/>
      <c r="G5" s="185"/>
      <c r="H5" s="185"/>
      <c r="I5" s="188"/>
      <c r="J5" s="188"/>
      <c r="K5" s="118" t="s">
        <v>85</v>
      </c>
      <c r="L5" s="120" t="s">
        <v>86</v>
      </c>
      <c r="M5" s="120" t="s">
        <v>87</v>
      </c>
      <c r="N5" s="185"/>
      <c r="O5" s="185"/>
      <c r="P5" s="185"/>
      <c r="Q5" s="192"/>
      <c r="R5" s="192"/>
      <c r="S5" s="192"/>
      <c r="T5" s="192"/>
      <c r="U5" s="192"/>
      <c r="V5" s="192"/>
      <c r="W5" s="192"/>
      <c r="X5" s="188"/>
    </row>
    <row r="6" spans="1:26" s="1" customFormat="1" ht="39" thickBot="1" x14ac:dyDescent="0.25">
      <c r="A6" s="170" t="s">
        <v>161</v>
      </c>
      <c r="B6" s="124" t="s">
        <v>94</v>
      </c>
      <c r="C6" s="119">
        <v>7316245</v>
      </c>
      <c r="D6" s="119" t="s">
        <v>100</v>
      </c>
      <c r="E6" s="119" t="s">
        <v>101</v>
      </c>
      <c r="F6" s="119">
        <v>3208363971</v>
      </c>
      <c r="G6" s="121" t="s">
        <v>102</v>
      </c>
      <c r="H6" s="119" t="s">
        <v>103</v>
      </c>
      <c r="I6" s="119" t="s">
        <v>104</v>
      </c>
      <c r="J6" s="119" t="s">
        <v>105</v>
      </c>
      <c r="K6" s="119" t="s">
        <v>106</v>
      </c>
      <c r="L6" s="119" t="s">
        <v>107</v>
      </c>
      <c r="M6" s="119" t="s">
        <v>115</v>
      </c>
      <c r="N6" s="119">
        <v>23</v>
      </c>
      <c r="O6" s="119" t="s">
        <v>96</v>
      </c>
      <c r="P6" s="122"/>
      <c r="Q6" s="125" t="e">
        <f>#REF!</f>
        <v>#REF!</v>
      </c>
      <c r="R6" s="145" t="e">
        <f>#REF!</f>
        <v>#REF!</v>
      </c>
      <c r="S6" s="145" t="e">
        <f>#REF!</f>
        <v>#REF!</v>
      </c>
      <c r="T6" s="145" t="e">
        <f>#REF!</f>
        <v>#REF!</v>
      </c>
      <c r="U6" s="145" t="e">
        <f>#REF!</f>
        <v>#REF!</v>
      </c>
      <c r="V6" s="145" t="e">
        <f>#REF!</f>
        <v>#REF!</v>
      </c>
      <c r="W6" s="145" t="e">
        <f>#REF!</f>
        <v>#REF!</v>
      </c>
      <c r="X6" s="146" t="e">
        <f>#REF!</f>
        <v>#REF!</v>
      </c>
    </row>
    <row r="7" spans="1:26" s="2" customFormat="1" ht="39" thickBot="1" x14ac:dyDescent="0.25">
      <c r="A7" s="171" t="s">
        <v>164</v>
      </c>
      <c r="B7" s="127" t="s">
        <v>94</v>
      </c>
      <c r="C7" s="116">
        <v>93366319</v>
      </c>
      <c r="D7" s="116" t="s">
        <v>108</v>
      </c>
      <c r="E7" s="116" t="s">
        <v>109</v>
      </c>
      <c r="F7" s="116">
        <v>3166931422</v>
      </c>
      <c r="G7" s="147" t="s">
        <v>110</v>
      </c>
      <c r="H7" s="116" t="s">
        <v>111</v>
      </c>
      <c r="I7" s="116" t="s">
        <v>95</v>
      </c>
      <c r="J7" s="116" t="s">
        <v>112</v>
      </c>
      <c r="K7" s="116" t="s">
        <v>113</v>
      </c>
      <c r="L7" s="116" t="s">
        <v>114</v>
      </c>
      <c r="M7" s="116" t="s">
        <v>115</v>
      </c>
      <c r="N7" s="116">
        <v>40</v>
      </c>
      <c r="O7" s="116" t="s">
        <v>96</v>
      </c>
      <c r="P7" s="123"/>
      <c r="Q7" s="125">
        <f>'3'!C10</f>
        <v>4</v>
      </c>
      <c r="R7" s="145">
        <f>'3'!E10</f>
        <v>1</v>
      </c>
      <c r="S7" s="145">
        <f>'3'!F10</f>
        <v>3</v>
      </c>
      <c r="T7" s="145">
        <f>'3'!G10</f>
        <v>0</v>
      </c>
      <c r="U7" s="145" t="e">
        <f>#REF!</f>
        <v>#REF!</v>
      </c>
      <c r="V7" s="145" t="e">
        <f>#REF!</f>
        <v>#REF!</v>
      </c>
      <c r="W7" s="145" t="e">
        <f>#REF!</f>
        <v>#REF!</v>
      </c>
      <c r="X7" s="146" t="e">
        <f>#REF!</f>
        <v>#REF!</v>
      </c>
    </row>
    <row r="8" spans="1:26" s="2" customFormat="1" ht="51.75" thickBot="1" x14ac:dyDescent="0.25">
      <c r="A8" s="171" t="s">
        <v>163</v>
      </c>
      <c r="B8" s="127" t="s">
        <v>94</v>
      </c>
      <c r="C8" s="116">
        <v>46670788</v>
      </c>
      <c r="D8" s="116" t="s">
        <v>116</v>
      </c>
      <c r="E8" s="116" t="s">
        <v>117</v>
      </c>
      <c r="F8" s="116">
        <v>46670788</v>
      </c>
      <c r="G8" s="147" t="s">
        <v>118</v>
      </c>
      <c r="H8" s="116" t="s">
        <v>119</v>
      </c>
      <c r="I8" s="116" t="s">
        <v>120</v>
      </c>
      <c r="J8" s="116" t="s">
        <v>121</v>
      </c>
      <c r="K8" s="116" t="s">
        <v>122</v>
      </c>
      <c r="L8" s="116" t="s">
        <v>123</v>
      </c>
      <c r="M8" s="116" t="s">
        <v>115</v>
      </c>
      <c r="N8" s="116">
        <v>261</v>
      </c>
      <c r="O8" s="116" t="s">
        <v>96</v>
      </c>
      <c r="P8" s="123"/>
      <c r="Q8" s="125"/>
      <c r="R8" s="145"/>
      <c r="S8" s="145"/>
      <c r="T8" s="145"/>
      <c r="U8" s="145"/>
      <c r="V8" s="145"/>
      <c r="W8" s="145"/>
      <c r="X8" s="146"/>
    </row>
    <row r="9" spans="1:26" s="2" customFormat="1" ht="51.75" thickBot="1" x14ac:dyDescent="0.25">
      <c r="A9" s="171" t="s">
        <v>162</v>
      </c>
      <c r="B9" s="127" t="s">
        <v>94</v>
      </c>
      <c r="C9" s="116">
        <v>93381175</v>
      </c>
      <c r="D9" s="116" t="s">
        <v>124</v>
      </c>
      <c r="E9" s="116" t="s">
        <v>125</v>
      </c>
      <c r="F9" s="116">
        <v>3207915450</v>
      </c>
      <c r="G9" s="116" t="s">
        <v>126</v>
      </c>
      <c r="H9" s="116" t="s">
        <v>127</v>
      </c>
      <c r="I9" s="116" t="s">
        <v>95</v>
      </c>
      <c r="J9" s="116" t="s">
        <v>128</v>
      </c>
      <c r="K9" s="116" t="s">
        <v>129</v>
      </c>
      <c r="L9" s="116" t="s">
        <v>130</v>
      </c>
      <c r="M9" s="116" t="s">
        <v>115</v>
      </c>
      <c r="N9" s="116">
        <v>79</v>
      </c>
      <c r="O9" s="116" t="s">
        <v>96</v>
      </c>
      <c r="P9" s="123"/>
      <c r="Q9" s="125"/>
      <c r="R9" s="145"/>
      <c r="S9" s="145"/>
      <c r="T9" s="145"/>
      <c r="U9" s="145"/>
      <c r="V9" s="145"/>
      <c r="W9" s="145"/>
      <c r="X9" s="146"/>
    </row>
    <row r="10" spans="1:26" s="2" customFormat="1" ht="63.75" x14ac:dyDescent="0.2">
      <c r="A10" s="171" t="s">
        <v>165</v>
      </c>
      <c r="B10" s="127" t="s">
        <v>94</v>
      </c>
      <c r="C10" s="116">
        <v>93411770</v>
      </c>
      <c r="D10" s="116" t="s">
        <v>131</v>
      </c>
      <c r="E10" s="116" t="s">
        <v>132</v>
      </c>
      <c r="F10" s="116">
        <v>3124795551</v>
      </c>
      <c r="G10" s="147" t="s">
        <v>133</v>
      </c>
      <c r="H10" s="116" t="s">
        <v>134</v>
      </c>
      <c r="I10" s="116" t="s">
        <v>95</v>
      </c>
      <c r="J10" s="116" t="s">
        <v>135</v>
      </c>
      <c r="K10" s="116" t="s">
        <v>136</v>
      </c>
      <c r="L10" s="116" t="s">
        <v>137</v>
      </c>
      <c r="M10" s="116" t="s">
        <v>115</v>
      </c>
      <c r="N10" s="116">
        <v>18</v>
      </c>
      <c r="O10" s="116" t="s">
        <v>96</v>
      </c>
      <c r="P10" s="123"/>
      <c r="Q10" s="125"/>
      <c r="R10" s="145"/>
      <c r="S10" s="145"/>
      <c r="T10" s="145"/>
      <c r="U10" s="145"/>
      <c r="V10" s="145"/>
      <c r="W10" s="145"/>
      <c r="X10" s="146"/>
      <c r="Y10" s="156" t="s">
        <v>138</v>
      </c>
    </row>
    <row r="11" spans="1:26" s="1" customFormat="1" ht="12.75" x14ac:dyDescent="0.2">
      <c r="A11" s="171" t="s">
        <v>166</v>
      </c>
      <c r="B11" s="127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23"/>
      <c r="Q11" s="129"/>
      <c r="R11" s="130"/>
      <c r="S11" s="130"/>
      <c r="T11" s="130"/>
      <c r="U11" s="130"/>
      <c r="V11" s="130"/>
      <c r="W11" s="130"/>
      <c r="X11" s="131"/>
    </row>
    <row r="12" spans="1:26" s="2" customFormat="1" ht="12.75" x14ac:dyDescent="0.2">
      <c r="A12" s="171" t="s">
        <v>167</v>
      </c>
      <c r="B12" s="127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23"/>
      <c r="Q12" s="126"/>
      <c r="R12" s="127"/>
      <c r="S12" s="127"/>
      <c r="T12" s="127"/>
      <c r="U12" s="127"/>
      <c r="V12" s="127"/>
      <c r="W12" s="127"/>
      <c r="X12" s="128"/>
    </row>
    <row r="13" spans="1:26" s="2" customFormat="1" ht="12.75" x14ac:dyDescent="0.2">
      <c r="A13" s="171" t="s">
        <v>168</v>
      </c>
      <c r="B13" s="127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23"/>
      <c r="Q13" s="126"/>
      <c r="R13" s="127"/>
      <c r="S13" s="127"/>
      <c r="T13" s="127"/>
      <c r="U13" s="127"/>
      <c r="V13" s="127"/>
      <c r="W13" s="127"/>
      <c r="X13" s="128"/>
    </row>
    <row r="14" spans="1:26" s="2" customFormat="1" ht="12.75" x14ac:dyDescent="0.2">
      <c r="A14" s="171" t="s">
        <v>169</v>
      </c>
      <c r="B14" s="127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23"/>
      <c r="Q14" s="126"/>
      <c r="R14" s="127"/>
      <c r="S14" s="127"/>
      <c r="T14" s="127"/>
      <c r="U14" s="127"/>
      <c r="V14" s="127"/>
      <c r="W14" s="127"/>
      <c r="X14" s="128"/>
    </row>
    <row r="15" spans="1:26" s="2" customFormat="1" ht="12.75" x14ac:dyDescent="0.2">
      <c r="A15" s="171" t="s">
        <v>170</v>
      </c>
      <c r="B15" s="127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23"/>
      <c r="Q15" s="126"/>
      <c r="R15" s="127"/>
      <c r="S15" s="127"/>
      <c r="T15" s="127"/>
      <c r="U15" s="127"/>
      <c r="V15" s="127"/>
      <c r="W15" s="127"/>
      <c r="X15" s="128"/>
    </row>
    <row r="16" spans="1:26" s="1" customFormat="1" ht="12.75" x14ac:dyDescent="0.2">
      <c r="A16" s="171" t="s">
        <v>171</v>
      </c>
      <c r="B16" s="127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23"/>
      <c r="Q16" s="129"/>
      <c r="R16" s="130"/>
      <c r="S16" s="130"/>
      <c r="T16" s="130"/>
      <c r="U16" s="130"/>
      <c r="V16" s="130"/>
      <c r="W16" s="130"/>
      <c r="X16" s="131"/>
    </row>
    <row r="17" spans="1:24" s="2" customFormat="1" ht="12.75" x14ac:dyDescent="0.2">
      <c r="A17" s="171" t="s">
        <v>172</v>
      </c>
      <c r="B17" s="127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23"/>
      <c r="Q17" s="126"/>
      <c r="R17" s="127"/>
      <c r="S17" s="127"/>
      <c r="T17" s="127"/>
      <c r="U17" s="127"/>
      <c r="V17" s="127"/>
      <c r="W17" s="127"/>
      <c r="X17" s="128"/>
    </row>
    <row r="18" spans="1:24" s="2" customFormat="1" ht="12.75" x14ac:dyDescent="0.2">
      <c r="A18" s="171" t="s">
        <v>173</v>
      </c>
      <c r="B18" s="127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23"/>
      <c r="Q18" s="126"/>
      <c r="R18" s="127"/>
      <c r="S18" s="127"/>
      <c r="T18" s="127"/>
      <c r="U18" s="127"/>
      <c r="V18" s="127"/>
      <c r="W18" s="127"/>
      <c r="X18" s="128"/>
    </row>
    <row r="19" spans="1:24" s="2" customFormat="1" ht="12.75" x14ac:dyDescent="0.2">
      <c r="A19" s="171" t="s">
        <v>174</v>
      </c>
      <c r="B19" s="127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23"/>
      <c r="Q19" s="126"/>
      <c r="R19" s="127"/>
      <c r="S19" s="127"/>
      <c r="T19" s="127"/>
      <c r="U19" s="127"/>
      <c r="V19" s="127"/>
      <c r="W19" s="127"/>
      <c r="X19" s="128"/>
    </row>
    <row r="20" spans="1:24" s="2" customFormat="1" ht="12.75" x14ac:dyDescent="0.2">
      <c r="A20" s="171" t="s">
        <v>175</v>
      </c>
      <c r="B20" s="127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23"/>
      <c r="Q20" s="126"/>
      <c r="R20" s="127"/>
      <c r="S20" s="127"/>
      <c r="T20" s="127"/>
      <c r="U20" s="127"/>
      <c r="V20" s="127"/>
      <c r="W20" s="127"/>
      <c r="X20" s="128"/>
    </row>
    <row r="21" spans="1:24" s="1" customFormat="1" ht="12.75" x14ac:dyDescent="0.2">
      <c r="A21" s="171" t="s">
        <v>176</v>
      </c>
      <c r="B21" s="127"/>
      <c r="C21" s="116">
        <v>1</v>
      </c>
      <c r="D21" s="116" t="s">
        <v>151</v>
      </c>
      <c r="E21" s="116">
        <v>18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23"/>
      <c r="Q21" s="129"/>
      <c r="R21" s="130"/>
      <c r="S21" s="130"/>
      <c r="T21" s="130"/>
      <c r="U21" s="130"/>
      <c r="V21" s="130"/>
      <c r="W21" s="130"/>
      <c r="X21" s="131"/>
    </row>
    <row r="22" spans="1:24" s="2" customFormat="1" ht="12.75" x14ac:dyDescent="0.2">
      <c r="A22" s="171" t="s">
        <v>177</v>
      </c>
      <c r="B22" s="127"/>
      <c r="C22" s="116">
        <v>2</v>
      </c>
      <c r="D22" s="116" t="s">
        <v>152</v>
      </c>
      <c r="E22" s="116">
        <v>18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23"/>
      <c r="Q22" s="126"/>
      <c r="R22" s="127"/>
      <c r="S22" s="127"/>
      <c r="T22" s="127"/>
      <c r="U22" s="127"/>
      <c r="V22" s="127"/>
      <c r="W22" s="127"/>
      <c r="X22" s="128"/>
    </row>
    <row r="23" spans="1:24" s="2" customFormat="1" ht="12.75" x14ac:dyDescent="0.2">
      <c r="A23" s="171" t="s">
        <v>178</v>
      </c>
      <c r="B23" s="127"/>
      <c r="C23" s="116">
        <v>3</v>
      </c>
      <c r="D23" s="116" t="s">
        <v>153</v>
      </c>
      <c r="E23" s="116">
        <v>17.75</v>
      </c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23"/>
      <c r="Q23" s="126"/>
      <c r="R23" s="127"/>
      <c r="S23" s="127"/>
      <c r="T23" s="127"/>
      <c r="U23" s="127"/>
      <c r="V23" s="127"/>
      <c r="W23" s="127"/>
      <c r="X23" s="128"/>
    </row>
    <row r="24" spans="1:24" s="2" customFormat="1" ht="12.75" x14ac:dyDescent="0.2">
      <c r="A24" s="171" t="s">
        <v>179</v>
      </c>
      <c r="B24" s="127"/>
      <c r="C24" s="116">
        <v>4</v>
      </c>
      <c r="D24" s="116" t="s">
        <v>154</v>
      </c>
      <c r="E24" s="116">
        <v>16.760000000000002</v>
      </c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23"/>
      <c r="Q24" s="126"/>
      <c r="R24" s="127"/>
      <c r="S24" s="127"/>
      <c r="T24" s="127"/>
      <c r="U24" s="127"/>
      <c r="V24" s="127"/>
      <c r="W24" s="127"/>
      <c r="X24" s="128"/>
    </row>
    <row r="25" spans="1:24" s="2" customFormat="1" ht="12.75" x14ac:dyDescent="0.2">
      <c r="A25" s="171" t="s">
        <v>180</v>
      </c>
      <c r="B25" s="127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23"/>
      <c r="Q25" s="126"/>
      <c r="R25" s="127"/>
      <c r="S25" s="127"/>
      <c r="T25" s="127"/>
      <c r="U25" s="127"/>
      <c r="V25" s="127"/>
      <c r="W25" s="127"/>
      <c r="X25" s="128"/>
    </row>
    <row r="26" spans="1:24" x14ac:dyDescent="0.3">
      <c r="A26" s="171" t="s">
        <v>181</v>
      </c>
      <c r="B26" s="132"/>
      <c r="C26" s="133"/>
      <c r="D26" s="133"/>
      <c r="E26" s="134"/>
      <c r="F26" s="134"/>
      <c r="G26" s="134"/>
      <c r="H26" s="134"/>
      <c r="I26" s="134"/>
      <c r="J26" s="132"/>
      <c r="K26" s="132"/>
      <c r="L26" s="132"/>
      <c r="M26" s="132"/>
      <c r="N26" s="132"/>
      <c r="O26" s="132"/>
      <c r="P26" s="135"/>
      <c r="Q26" s="136"/>
      <c r="R26" s="132"/>
      <c r="S26" s="132"/>
      <c r="T26" s="132"/>
      <c r="U26" s="132"/>
      <c r="V26" s="132"/>
      <c r="W26" s="132"/>
      <c r="X26" s="137"/>
    </row>
    <row r="27" spans="1:24" x14ac:dyDescent="0.3">
      <c r="A27" s="171" t="s">
        <v>182</v>
      </c>
      <c r="B27" s="132"/>
      <c r="C27" s="133"/>
      <c r="D27" s="133"/>
      <c r="E27" s="134"/>
      <c r="F27" s="134"/>
      <c r="G27" s="134"/>
      <c r="H27" s="134"/>
      <c r="I27" s="134"/>
      <c r="J27" s="132"/>
      <c r="K27" s="132"/>
      <c r="L27" s="132"/>
      <c r="M27" s="132"/>
      <c r="N27" s="132"/>
      <c r="O27" s="132"/>
      <c r="P27" s="135"/>
      <c r="Q27" s="136"/>
      <c r="R27" s="132"/>
      <c r="S27" s="132"/>
      <c r="T27" s="132"/>
      <c r="U27" s="132"/>
      <c r="V27" s="132"/>
      <c r="W27" s="132"/>
      <c r="X27" s="137"/>
    </row>
    <row r="28" spans="1:24" x14ac:dyDescent="0.3">
      <c r="A28" s="171" t="s">
        <v>183</v>
      </c>
      <c r="B28" s="132"/>
      <c r="C28" s="133"/>
      <c r="D28" s="133"/>
      <c r="E28" s="134"/>
      <c r="F28" s="134"/>
      <c r="G28" s="134"/>
      <c r="H28" s="134"/>
      <c r="I28" s="134"/>
      <c r="J28" s="132"/>
      <c r="K28" s="132"/>
      <c r="L28" s="132"/>
      <c r="M28" s="132"/>
      <c r="N28" s="132"/>
      <c r="O28" s="132"/>
      <c r="P28" s="135"/>
      <c r="Q28" s="136"/>
      <c r="R28" s="132"/>
      <c r="S28" s="132"/>
      <c r="T28" s="132"/>
      <c r="U28" s="132"/>
      <c r="V28" s="132"/>
      <c r="W28" s="132"/>
      <c r="X28" s="137"/>
    </row>
    <row r="29" spans="1:24" x14ac:dyDescent="0.3">
      <c r="A29" s="171" t="s">
        <v>184</v>
      </c>
      <c r="B29" s="132"/>
      <c r="C29" s="133"/>
      <c r="D29" s="133"/>
      <c r="E29" s="134"/>
      <c r="F29" s="134"/>
      <c r="G29" s="134"/>
      <c r="H29" s="134"/>
      <c r="I29" s="134"/>
      <c r="J29" s="132"/>
      <c r="K29" s="132"/>
      <c r="L29" s="132"/>
      <c r="M29" s="132"/>
      <c r="N29" s="132"/>
      <c r="O29" s="132"/>
      <c r="P29" s="135"/>
      <c r="Q29" s="136"/>
      <c r="R29" s="132"/>
      <c r="S29" s="132"/>
      <c r="T29" s="132"/>
      <c r="U29" s="132"/>
      <c r="V29" s="132"/>
      <c r="W29" s="132"/>
      <c r="X29" s="137"/>
    </row>
    <row r="30" spans="1:24" x14ac:dyDescent="0.3">
      <c r="A30" s="171" t="s">
        <v>185</v>
      </c>
      <c r="B30" s="132"/>
      <c r="C30" s="133"/>
      <c r="D30" s="133"/>
      <c r="E30" s="134"/>
      <c r="F30" s="134"/>
      <c r="G30" s="134"/>
      <c r="H30" s="134"/>
      <c r="I30" s="134"/>
      <c r="J30" s="132"/>
      <c r="K30" s="132"/>
      <c r="L30" s="132"/>
      <c r="M30" s="132"/>
      <c r="N30" s="132"/>
      <c r="O30" s="132"/>
      <c r="P30" s="135"/>
      <c r="Q30" s="136"/>
      <c r="R30" s="132"/>
      <c r="S30" s="132"/>
      <c r="T30" s="132"/>
      <c r="U30" s="132"/>
      <c r="V30" s="132"/>
      <c r="W30" s="132"/>
      <c r="X30" s="137"/>
    </row>
    <row r="31" spans="1:24" x14ac:dyDescent="0.3">
      <c r="A31" s="171" t="s">
        <v>186</v>
      </c>
      <c r="B31" s="132"/>
      <c r="C31" s="133"/>
      <c r="D31" s="133"/>
      <c r="E31" s="138"/>
      <c r="F31" s="134"/>
      <c r="G31" s="134"/>
      <c r="H31" s="134"/>
      <c r="I31" s="134"/>
      <c r="J31" s="132"/>
      <c r="K31" s="132"/>
      <c r="L31" s="132"/>
      <c r="M31" s="132"/>
      <c r="N31" s="132"/>
      <c r="O31" s="132"/>
      <c r="P31" s="135"/>
      <c r="Q31" s="136"/>
      <c r="R31" s="132"/>
      <c r="S31" s="132"/>
      <c r="T31" s="132"/>
      <c r="U31" s="132"/>
      <c r="V31" s="132"/>
      <c r="W31" s="132"/>
      <c r="X31" s="137"/>
    </row>
    <row r="32" spans="1:24" x14ac:dyDescent="0.3">
      <c r="A32" s="171" t="s">
        <v>187</v>
      </c>
      <c r="B32" s="132"/>
      <c r="C32" s="133"/>
      <c r="D32" s="133"/>
      <c r="E32" s="134"/>
      <c r="F32" s="134"/>
      <c r="G32" s="134"/>
      <c r="H32" s="134"/>
      <c r="I32" s="134"/>
      <c r="J32" s="132"/>
      <c r="K32" s="132"/>
      <c r="L32" s="132"/>
      <c r="M32" s="132"/>
      <c r="N32" s="132"/>
      <c r="O32" s="132"/>
      <c r="P32" s="135"/>
      <c r="Q32" s="136"/>
      <c r="R32" s="132"/>
      <c r="S32" s="132"/>
      <c r="T32" s="132"/>
      <c r="U32" s="132"/>
      <c r="V32" s="132"/>
      <c r="W32" s="132"/>
      <c r="X32" s="137"/>
    </row>
    <row r="33" spans="1:24" x14ac:dyDescent="0.3">
      <c r="A33" s="171" t="s">
        <v>188</v>
      </c>
      <c r="B33" s="132"/>
      <c r="C33" s="133"/>
      <c r="D33" s="133"/>
      <c r="E33" s="134"/>
      <c r="F33" s="134"/>
      <c r="G33" s="134"/>
      <c r="H33" s="134"/>
      <c r="I33" s="134"/>
      <c r="J33" s="132"/>
      <c r="K33" s="132"/>
      <c r="L33" s="132"/>
      <c r="M33" s="132"/>
      <c r="N33" s="132"/>
      <c r="O33" s="132"/>
      <c r="P33" s="135"/>
      <c r="Q33" s="136"/>
      <c r="R33" s="132"/>
      <c r="S33" s="132"/>
      <c r="T33" s="132"/>
      <c r="U33" s="132"/>
      <c r="V33" s="132"/>
      <c r="W33" s="132"/>
      <c r="X33" s="137"/>
    </row>
    <row r="34" spans="1:24" x14ac:dyDescent="0.3">
      <c r="A34" s="171" t="s">
        <v>189</v>
      </c>
      <c r="B34" s="132"/>
      <c r="C34" s="133"/>
      <c r="D34" s="133"/>
      <c r="E34" s="134"/>
      <c r="F34" s="134"/>
      <c r="G34" s="134"/>
      <c r="H34" s="134"/>
      <c r="I34" s="134"/>
      <c r="J34" s="132"/>
      <c r="K34" s="132"/>
      <c r="L34" s="132"/>
      <c r="M34" s="132"/>
      <c r="N34" s="132"/>
      <c r="O34" s="132"/>
      <c r="P34" s="135"/>
      <c r="Q34" s="136"/>
      <c r="R34" s="132"/>
      <c r="S34" s="132"/>
      <c r="T34" s="132"/>
      <c r="U34" s="132"/>
      <c r="V34" s="132"/>
      <c r="W34" s="132"/>
      <c r="X34" s="137"/>
    </row>
    <row r="35" spans="1:24" x14ac:dyDescent="0.3">
      <c r="A35" s="171" t="s">
        <v>190</v>
      </c>
      <c r="B35" s="132"/>
      <c r="C35" s="133"/>
      <c r="D35" s="133"/>
      <c r="E35" s="134"/>
      <c r="F35" s="134"/>
      <c r="G35" s="134"/>
      <c r="H35" s="134"/>
      <c r="I35" s="134"/>
      <c r="J35" s="132"/>
      <c r="K35" s="132"/>
      <c r="L35" s="132"/>
      <c r="M35" s="132"/>
      <c r="N35" s="132"/>
      <c r="O35" s="132"/>
      <c r="P35" s="135"/>
      <c r="Q35" s="136"/>
      <c r="R35" s="132"/>
      <c r="S35" s="132"/>
      <c r="T35" s="132"/>
      <c r="U35" s="132"/>
      <c r="V35" s="132"/>
      <c r="W35" s="132"/>
      <c r="X35" s="137"/>
    </row>
    <row r="36" spans="1:24" x14ac:dyDescent="0.3">
      <c r="A36" s="171" t="s">
        <v>191</v>
      </c>
      <c r="B36" s="132"/>
      <c r="C36" s="133"/>
      <c r="D36" s="133"/>
      <c r="E36" s="134"/>
      <c r="F36" s="134"/>
      <c r="G36" s="134"/>
      <c r="H36" s="134"/>
      <c r="I36" s="134"/>
      <c r="J36" s="132"/>
      <c r="K36" s="132"/>
      <c r="L36" s="132"/>
      <c r="M36" s="132"/>
      <c r="N36" s="132"/>
      <c r="O36" s="132"/>
      <c r="P36" s="135"/>
      <c r="Q36" s="136"/>
      <c r="R36" s="132"/>
      <c r="S36" s="132"/>
      <c r="T36" s="132"/>
      <c r="U36" s="132"/>
      <c r="V36" s="132"/>
      <c r="W36" s="132"/>
      <c r="X36" s="137"/>
    </row>
    <row r="37" spans="1:24" x14ac:dyDescent="0.3">
      <c r="A37" s="171" t="s">
        <v>192</v>
      </c>
      <c r="B37" s="132"/>
      <c r="C37" s="133"/>
      <c r="D37" s="133"/>
      <c r="E37" s="134"/>
      <c r="F37" s="134"/>
      <c r="G37" s="134"/>
      <c r="H37" s="134"/>
      <c r="I37" s="134"/>
      <c r="J37" s="132"/>
      <c r="K37" s="132"/>
      <c r="L37" s="132"/>
      <c r="M37" s="132"/>
      <c r="N37" s="132"/>
      <c r="O37" s="132"/>
      <c r="P37" s="135"/>
      <c r="Q37" s="136"/>
      <c r="R37" s="132"/>
      <c r="S37" s="132"/>
      <c r="T37" s="132"/>
      <c r="U37" s="132"/>
      <c r="V37" s="132"/>
      <c r="W37" s="132"/>
      <c r="X37" s="137"/>
    </row>
    <row r="38" spans="1:24" x14ac:dyDescent="0.3">
      <c r="A38" s="171" t="s">
        <v>193</v>
      </c>
      <c r="B38" s="132"/>
      <c r="C38" s="133"/>
      <c r="D38" s="133"/>
      <c r="E38" s="134"/>
      <c r="F38" s="134"/>
      <c r="G38" s="134"/>
      <c r="H38" s="134"/>
      <c r="I38" s="134"/>
      <c r="J38" s="132"/>
      <c r="K38" s="132"/>
      <c r="L38" s="132"/>
      <c r="M38" s="132"/>
      <c r="N38" s="132"/>
      <c r="O38" s="132"/>
      <c r="P38" s="135"/>
      <c r="Q38" s="136"/>
      <c r="R38" s="132"/>
      <c r="S38" s="132"/>
      <c r="T38" s="132"/>
      <c r="U38" s="132"/>
      <c r="V38" s="132"/>
      <c r="W38" s="132"/>
      <c r="X38" s="137"/>
    </row>
    <row r="39" spans="1:24" x14ac:dyDescent="0.3">
      <c r="A39" s="171" t="s">
        <v>194</v>
      </c>
      <c r="B39" s="132"/>
      <c r="C39" s="133"/>
      <c r="D39" s="133"/>
      <c r="E39" s="134"/>
      <c r="F39" s="134"/>
      <c r="G39" s="134"/>
      <c r="H39" s="134"/>
      <c r="I39" s="134"/>
      <c r="J39" s="132"/>
      <c r="K39" s="132"/>
      <c r="L39" s="132"/>
      <c r="M39" s="132"/>
      <c r="N39" s="132"/>
      <c r="O39" s="132"/>
      <c r="P39" s="135"/>
      <c r="Q39" s="136"/>
      <c r="R39" s="132"/>
      <c r="S39" s="132"/>
      <c r="T39" s="132"/>
      <c r="U39" s="132"/>
      <c r="V39" s="132"/>
      <c r="W39" s="132"/>
      <c r="X39" s="137"/>
    </row>
    <row r="40" spans="1:24" x14ac:dyDescent="0.3">
      <c r="A40" s="171" t="s">
        <v>195</v>
      </c>
      <c r="B40" s="132"/>
      <c r="C40" s="133"/>
      <c r="D40" s="133"/>
      <c r="E40" s="134"/>
      <c r="F40" s="134"/>
      <c r="G40" s="134"/>
      <c r="H40" s="134"/>
      <c r="I40" s="134"/>
      <c r="J40" s="132"/>
      <c r="K40" s="132"/>
      <c r="L40" s="132"/>
      <c r="M40" s="132"/>
      <c r="N40" s="132"/>
      <c r="O40" s="132"/>
      <c r="P40" s="135"/>
      <c r="Q40" s="136"/>
      <c r="R40" s="132"/>
      <c r="S40" s="132"/>
      <c r="T40" s="132"/>
      <c r="U40" s="132"/>
      <c r="V40" s="132"/>
      <c r="W40" s="132"/>
      <c r="X40" s="137"/>
    </row>
    <row r="41" spans="1:24" x14ac:dyDescent="0.3">
      <c r="A41" s="171" t="s">
        <v>196</v>
      </c>
      <c r="B41" s="132"/>
      <c r="C41" s="133"/>
      <c r="D41" s="133"/>
      <c r="E41" s="134"/>
      <c r="F41" s="134"/>
      <c r="G41" s="134"/>
      <c r="H41" s="134"/>
      <c r="I41" s="134"/>
      <c r="J41" s="132"/>
      <c r="K41" s="132"/>
      <c r="L41" s="132"/>
      <c r="M41" s="132"/>
      <c r="N41" s="132"/>
      <c r="O41" s="132"/>
      <c r="P41" s="135"/>
      <c r="Q41" s="136"/>
      <c r="R41" s="132"/>
      <c r="S41" s="132"/>
      <c r="T41" s="132"/>
      <c r="U41" s="132"/>
      <c r="V41" s="132"/>
      <c r="W41" s="132"/>
      <c r="X41" s="137"/>
    </row>
    <row r="42" spans="1:24" x14ac:dyDescent="0.3">
      <c r="A42" s="171" t="s">
        <v>197</v>
      </c>
      <c r="B42" s="132"/>
      <c r="C42" s="133"/>
      <c r="D42" s="133"/>
      <c r="E42" s="134"/>
      <c r="F42" s="134"/>
      <c r="G42" s="134"/>
      <c r="H42" s="134"/>
      <c r="I42" s="134"/>
      <c r="J42" s="132"/>
      <c r="K42" s="132"/>
      <c r="L42" s="132"/>
      <c r="M42" s="132"/>
      <c r="N42" s="132"/>
      <c r="O42" s="132"/>
      <c r="P42" s="135"/>
      <c r="Q42" s="136"/>
      <c r="R42" s="132"/>
      <c r="S42" s="132"/>
      <c r="T42" s="132"/>
      <c r="U42" s="132"/>
      <c r="V42" s="132"/>
      <c r="W42" s="132"/>
      <c r="X42" s="137"/>
    </row>
    <row r="43" spans="1:24" x14ac:dyDescent="0.3">
      <c r="A43" s="171" t="s">
        <v>198</v>
      </c>
      <c r="B43" s="132"/>
      <c r="C43" s="133"/>
      <c r="D43" s="133"/>
      <c r="E43" s="134"/>
      <c r="F43" s="134"/>
      <c r="G43" s="134"/>
      <c r="H43" s="134"/>
      <c r="I43" s="134"/>
      <c r="J43" s="132"/>
      <c r="K43" s="132"/>
      <c r="L43" s="132"/>
      <c r="M43" s="132"/>
      <c r="N43" s="132"/>
      <c r="O43" s="132"/>
      <c r="P43" s="135"/>
      <c r="Q43" s="136"/>
      <c r="R43" s="132"/>
      <c r="S43" s="132"/>
      <c r="T43" s="132"/>
      <c r="U43" s="132"/>
      <c r="V43" s="132"/>
      <c r="W43" s="132"/>
      <c r="X43" s="137"/>
    </row>
    <row r="44" spans="1:24" x14ac:dyDescent="0.3">
      <c r="A44" s="171" t="s">
        <v>199</v>
      </c>
      <c r="B44" s="132"/>
      <c r="C44" s="133"/>
      <c r="D44" s="133"/>
      <c r="E44" s="134"/>
      <c r="F44" s="134"/>
      <c r="G44" s="134"/>
      <c r="H44" s="134"/>
      <c r="I44" s="134"/>
      <c r="J44" s="132"/>
      <c r="K44" s="132"/>
      <c r="L44" s="132"/>
      <c r="M44" s="132"/>
      <c r="N44" s="132"/>
      <c r="O44" s="132"/>
      <c r="P44" s="135"/>
      <c r="Q44" s="136"/>
      <c r="R44" s="132"/>
      <c r="S44" s="132"/>
      <c r="T44" s="132"/>
      <c r="U44" s="132"/>
      <c r="V44" s="132"/>
      <c r="W44" s="132"/>
      <c r="X44" s="137"/>
    </row>
    <row r="45" spans="1:24" x14ac:dyDescent="0.3">
      <c r="A45" s="171" t="s">
        <v>200</v>
      </c>
      <c r="B45" s="132"/>
      <c r="C45" s="133"/>
      <c r="D45" s="133"/>
      <c r="E45" s="134"/>
      <c r="F45" s="134"/>
      <c r="G45" s="134"/>
      <c r="H45" s="134"/>
      <c r="I45" s="134"/>
      <c r="J45" s="132"/>
      <c r="K45" s="132"/>
      <c r="L45" s="132"/>
      <c r="M45" s="132"/>
      <c r="N45" s="132"/>
      <c r="O45" s="132"/>
      <c r="P45" s="135"/>
      <c r="Q45" s="136"/>
      <c r="R45" s="132"/>
      <c r="S45" s="132"/>
      <c r="T45" s="132"/>
      <c r="U45" s="132"/>
      <c r="V45" s="132"/>
      <c r="W45" s="132"/>
      <c r="X45" s="137"/>
    </row>
    <row r="46" spans="1:24" x14ac:dyDescent="0.3">
      <c r="A46" s="171" t="s">
        <v>201</v>
      </c>
      <c r="B46" s="132"/>
      <c r="C46" s="133"/>
      <c r="D46" s="133"/>
      <c r="E46" s="134"/>
      <c r="F46" s="134"/>
      <c r="G46" s="134"/>
      <c r="H46" s="134"/>
      <c r="I46" s="134"/>
      <c r="J46" s="132"/>
      <c r="K46" s="132"/>
      <c r="L46" s="132"/>
      <c r="M46" s="132"/>
      <c r="N46" s="132"/>
      <c r="O46" s="132"/>
      <c r="P46" s="135"/>
      <c r="Q46" s="136"/>
      <c r="R46" s="132"/>
      <c r="S46" s="132"/>
      <c r="T46" s="132"/>
      <c r="U46" s="132"/>
      <c r="V46" s="132"/>
      <c r="W46" s="132"/>
      <c r="X46" s="137"/>
    </row>
    <row r="47" spans="1:24" x14ac:dyDescent="0.3">
      <c r="A47" s="171" t="s">
        <v>202</v>
      </c>
      <c r="B47" s="132"/>
      <c r="C47" s="133"/>
      <c r="D47" s="133"/>
      <c r="E47" s="134"/>
      <c r="F47" s="134"/>
      <c r="G47" s="134"/>
      <c r="H47" s="134"/>
      <c r="I47" s="134"/>
      <c r="J47" s="132"/>
      <c r="K47" s="132"/>
      <c r="L47" s="132"/>
      <c r="M47" s="132"/>
      <c r="N47" s="132"/>
      <c r="O47" s="132"/>
      <c r="P47" s="135"/>
      <c r="Q47" s="136"/>
      <c r="R47" s="132"/>
      <c r="S47" s="132"/>
      <c r="T47" s="132"/>
      <c r="U47" s="132"/>
      <c r="V47" s="132"/>
      <c r="W47" s="132"/>
      <c r="X47" s="137"/>
    </row>
    <row r="48" spans="1:24" x14ac:dyDescent="0.3">
      <c r="A48" s="171" t="s">
        <v>203</v>
      </c>
      <c r="B48" s="132"/>
      <c r="C48" s="133"/>
      <c r="D48" s="133"/>
      <c r="E48" s="134"/>
      <c r="F48" s="134"/>
      <c r="G48" s="134"/>
      <c r="H48" s="134"/>
      <c r="I48" s="134"/>
      <c r="J48" s="132"/>
      <c r="K48" s="132"/>
      <c r="L48" s="132"/>
      <c r="M48" s="132"/>
      <c r="N48" s="132"/>
      <c r="O48" s="132"/>
      <c r="P48" s="135"/>
      <c r="Q48" s="136"/>
      <c r="R48" s="132"/>
      <c r="S48" s="132"/>
      <c r="T48" s="132"/>
      <c r="U48" s="132"/>
      <c r="V48" s="132"/>
      <c r="W48" s="132"/>
      <c r="X48" s="137"/>
    </row>
    <row r="49" spans="1:24" x14ac:dyDescent="0.3">
      <c r="A49" s="171" t="s">
        <v>204</v>
      </c>
      <c r="B49" s="132"/>
      <c r="C49" s="133"/>
      <c r="D49" s="133"/>
      <c r="E49" s="134"/>
      <c r="F49" s="134"/>
      <c r="G49" s="134"/>
      <c r="H49" s="134"/>
      <c r="I49" s="134"/>
      <c r="J49" s="132"/>
      <c r="K49" s="132"/>
      <c r="L49" s="132"/>
      <c r="M49" s="132"/>
      <c r="N49" s="132"/>
      <c r="O49" s="132"/>
      <c r="P49" s="135"/>
      <c r="Q49" s="136"/>
      <c r="R49" s="132"/>
      <c r="S49" s="132"/>
      <c r="T49" s="132"/>
      <c r="U49" s="132"/>
      <c r="V49" s="132"/>
      <c r="W49" s="132"/>
      <c r="X49" s="137"/>
    </row>
    <row r="50" spans="1:24" x14ac:dyDescent="0.3">
      <c r="A50" s="171" t="s">
        <v>205</v>
      </c>
      <c r="B50" s="132"/>
      <c r="C50" s="133"/>
      <c r="D50" s="133"/>
      <c r="E50" s="134"/>
      <c r="F50" s="134"/>
      <c r="G50" s="134"/>
      <c r="H50" s="134"/>
      <c r="I50" s="134"/>
      <c r="J50" s="132"/>
      <c r="K50" s="132"/>
      <c r="L50" s="132"/>
      <c r="M50" s="132"/>
      <c r="N50" s="132"/>
      <c r="O50" s="132"/>
      <c r="P50" s="135"/>
      <c r="Q50" s="136"/>
      <c r="R50" s="132"/>
      <c r="S50" s="132"/>
      <c r="T50" s="132"/>
      <c r="U50" s="132"/>
      <c r="V50" s="132"/>
      <c r="W50" s="132"/>
      <c r="X50" s="137"/>
    </row>
    <row r="51" spans="1:24" x14ac:dyDescent="0.3">
      <c r="A51" s="171" t="s">
        <v>206</v>
      </c>
      <c r="B51" s="132"/>
      <c r="C51" s="133"/>
      <c r="D51" s="133"/>
      <c r="E51" s="134"/>
      <c r="F51" s="134"/>
      <c r="G51" s="134"/>
      <c r="H51" s="134"/>
      <c r="I51" s="134"/>
      <c r="J51" s="132"/>
      <c r="K51" s="132"/>
      <c r="L51" s="132"/>
      <c r="M51" s="132"/>
      <c r="N51" s="132"/>
      <c r="O51" s="132"/>
      <c r="P51" s="135"/>
      <c r="Q51" s="136"/>
      <c r="R51" s="132"/>
      <c r="S51" s="132"/>
      <c r="T51" s="132"/>
      <c r="U51" s="132"/>
      <c r="V51" s="132"/>
      <c r="W51" s="132"/>
      <c r="X51" s="137"/>
    </row>
    <row r="52" spans="1:24" x14ac:dyDescent="0.3">
      <c r="A52" s="171" t="s">
        <v>207</v>
      </c>
      <c r="B52" s="132"/>
      <c r="C52" s="133"/>
      <c r="D52" s="133"/>
      <c r="E52" s="134"/>
      <c r="F52" s="134"/>
      <c r="G52" s="134"/>
      <c r="H52" s="134"/>
      <c r="I52" s="134"/>
      <c r="J52" s="132"/>
      <c r="K52" s="132"/>
      <c r="L52" s="132"/>
      <c r="M52" s="132"/>
      <c r="N52" s="132"/>
      <c r="O52" s="132"/>
      <c r="P52" s="135"/>
      <c r="Q52" s="136"/>
      <c r="R52" s="132"/>
      <c r="S52" s="132"/>
      <c r="T52" s="132"/>
      <c r="U52" s="132"/>
      <c r="V52" s="132"/>
      <c r="W52" s="132"/>
      <c r="X52" s="137"/>
    </row>
    <row r="53" spans="1:24" x14ac:dyDescent="0.3">
      <c r="A53" s="171" t="s">
        <v>208</v>
      </c>
      <c r="B53" s="132"/>
      <c r="C53" s="133"/>
      <c r="D53" s="133"/>
      <c r="E53" s="134"/>
      <c r="F53" s="134"/>
      <c r="G53" s="134"/>
      <c r="H53" s="134"/>
      <c r="I53" s="134"/>
      <c r="J53" s="132"/>
      <c r="K53" s="132"/>
      <c r="L53" s="132"/>
      <c r="M53" s="132"/>
      <c r="N53" s="132"/>
      <c r="O53" s="132"/>
      <c r="P53" s="135"/>
      <c r="Q53" s="136"/>
      <c r="R53" s="132"/>
      <c r="S53" s="132"/>
      <c r="T53" s="132"/>
      <c r="U53" s="132"/>
      <c r="V53" s="132"/>
      <c r="W53" s="132"/>
      <c r="X53" s="137"/>
    </row>
    <row r="54" spans="1:24" x14ac:dyDescent="0.3">
      <c r="A54" s="171" t="s">
        <v>209</v>
      </c>
      <c r="B54" s="132"/>
      <c r="C54" s="133"/>
      <c r="D54" s="133"/>
      <c r="E54" s="134"/>
      <c r="F54" s="134"/>
      <c r="G54" s="134"/>
      <c r="H54" s="134"/>
      <c r="I54" s="134"/>
      <c r="J54" s="132"/>
      <c r="K54" s="132"/>
      <c r="L54" s="132"/>
      <c r="M54" s="132"/>
      <c r="N54" s="132"/>
      <c r="O54" s="132"/>
      <c r="P54" s="135"/>
      <c r="Q54" s="136"/>
      <c r="R54" s="132"/>
      <c r="S54" s="132"/>
      <c r="T54" s="132"/>
      <c r="U54" s="132"/>
      <c r="V54" s="132"/>
      <c r="W54" s="132"/>
      <c r="X54" s="137"/>
    </row>
    <row r="55" spans="1:24" ht="17.25" thickBot="1" x14ac:dyDescent="0.35">
      <c r="A55" s="172" t="s">
        <v>210</v>
      </c>
      <c r="B55" s="139"/>
      <c r="C55" s="140"/>
      <c r="D55" s="140"/>
      <c r="E55" s="141"/>
      <c r="F55" s="141"/>
      <c r="G55" s="141"/>
      <c r="H55" s="141"/>
      <c r="I55" s="141"/>
      <c r="J55" s="139"/>
      <c r="K55" s="139"/>
      <c r="L55" s="139"/>
      <c r="M55" s="139"/>
      <c r="N55" s="139"/>
      <c r="O55" s="139"/>
      <c r="P55" s="142"/>
      <c r="Q55" s="143"/>
      <c r="R55" s="139"/>
      <c r="S55" s="139"/>
      <c r="T55" s="139"/>
      <c r="U55" s="139"/>
      <c r="V55" s="139"/>
      <c r="W55" s="139"/>
      <c r="X55" s="144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10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"/>
  <sheetViews>
    <sheetView workbookViewId="0"/>
  </sheetViews>
  <sheetFormatPr baseColWidth="10" defaultRowHeight="15" x14ac:dyDescent="0.25"/>
  <cols>
    <col min="9" max="11" width="28.140625" customWidth="1"/>
  </cols>
  <sheetData>
    <row r="3" spans="1:11" ht="51" x14ac:dyDescent="0.25">
      <c r="A3" s="124">
        <v>4</v>
      </c>
      <c r="B3" s="119">
        <v>7316245</v>
      </c>
      <c r="C3" s="119" t="s">
        <v>100</v>
      </c>
      <c r="D3" s="119" t="s">
        <v>101</v>
      </c>
      <c r="E3" s="119">
        <v>3208363971</v>
      </c>
      <c r="F3" s="121" t="s">
        <v>102</v>
      </c>
      <c r="G3" s="119" t="s">
        <v>103</v>
      </c>
      <c r="H3" s="119" t="s">
        <v>104</v>
      </c>
      <c r="I3" s="119" t="s">
        <v>105</v>
      </c>
      <c r="J3" s="119" t="s">
        <v>106</v>
      </c>
      <c r="K3" s="119" t="s">
        <v>107</v>
      </c>
    </row>
    <row r="4" spans="1:11" ht="51" x14ac:dyDescent="0.25">
      <c r="A4" s="127">
        <v>1</v>
      </c>
      <c r="B4" s="116">
        <v>93366319</v>
      </c>
      <c r="C4" s="116" t="s">
        <v>108</v>
      </c>
      <c r="D4" s="116" t="s">
        <v>109</v>
      </c>
      <c r="E4" s="116">
        <v>3166931422</v>
      </c>
      <c r="F4" s="147" t="s">
        <v>110</v>
      </c>
      <c r="G4" s="116" t="s">
        <v>111</v>
      </c>
      <c r="H4" s="116" t="s">
        <v>95</v>
      </c>
      <c r="I4" s="116" t="s">
        <v>112</v>
      </c>
      <c r="J4" s="116" t="s">
        <v>113</v>
      </c>
      <c r="K4" s="116" t="s">
        <v>114</v>
      </c>
    </row>
    <row r="5" spans="1:11" ht="51" x14ac:dyDescent="0.25">
      <c r="A5" s="127">
        <v>2</v>
      </c>
      <c r="B5" s="116">
        <v>46670788</v>
      </c>
      <c r="C5" s="116" t="s">
        <v>116</v>
      </c>
      <c r="D5" s="116" t="s">
        <v>117</v>
      </c>
      <c r="E5" s="116">
        <v>46670788</v>
      </c>
      <c r="F5" s="147" t="s">
        <v>118</v>
      </c>
      <c r="G5" s="116" t="s">
        <v>119</v>
      </c>
      <c r="H5" s="116" t="s">
        <v>120</v>
      </c>
      <c r="I5" s="116" t="s">
        <v>121</v>
      </c>
      <c r="J5" s="116" t="s">
        <v>122</v>
      </c>
      <c r="K5" s="116" t="s">
        <v>123</v>
      </c>
    </row>
    <row r="6" spans="1:11" ht="63.75" x14ac:dyDescent="0.25">
      <c r="A6" s="127">
        <v>3</v>
      </c>
      <c r="B6" s="116">
        <v>93381175</v>
      </c>
      <c r="C6" s="116" t="s">
        <v>124</v>
      </c>
      <c r="D6" s="116" t="s">
        <v>125</v>
      </c>
      <c r="E6" s="116">
        <v>3207915450</v>
      </c>
      <c r="F6" s="116" t="s">
        <v>126</v>
      </c>
      <c r="G6" s="116" t="s">
        <v>127</v>
      </c>
      <c r="H6" s="116" t="s">
        <v>95</v>
      </c>
      <c r="I6" s="116" t="s">
        <v>128</v>
      </c>
      <c r="J6" s="116" t="s">
        <v>129</v>
      </c>
      <c r="K6" s="116" t="s">
        <v>130</v>
      </c>
    </row>
    <row r="7" spans="1:11" ht="76.5" x14ac:dyDescent="0.25">
      <c r="A7" s="127" t="s">
        <v>149</v>
      </c>
      <c r="B7" s="116">
        <v>93411770</v>
      </c>
      <c r="C7" s="116" t="s">
        <v>131</v>
      </c>
      <c r="D7" s="116" t="s">
        <v>132</v>
      </c>
      <c r="E7" s="116">
        <v>3124795551</v>
      </c>
      <c r="F7" s="147" t="s">
        <v>133</v>
      </c>
      <c r="G7" s="116" t="s">
        <v>134</v>
      </c>
      <c r="H7" s="116" t="s">
        <v>95</v>
      </c>
      <c r="I7" s="116" t="s">
        <v>135</v>
      </c>
      <c r="J7" s="116" t="s">
        <v>136</v>
      </c>
      <c r="K7" s="116" t="s">
        <v>137</v>
      </c>
    </row>
  </sheetData>
  <hyperlinks>
    <hyperlink ref="F3" r:id="rId1"/>
    <hyperlink ref="F4" r:id="rId2"/>
    <hyperlink ref="F5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4"/>
  <sheetViews>
    <sheetView workbookViewId="0">
      <selection activeCell="N83" sqref="N8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3"/>
      <c r="B1" s="204"/>
      <c r="C1" s="207" t="s">
        <v>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6" ht="51" customHeight="1" thickBot="1" x14ac:dyDescent="0.3">
      <c r="A2" s="205"/>
      <c r="B2" s="206"/>
      <c r="C2" s="207" t="s">
        <v>10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P2" s="155">
        <f ca="1">MATCH(MID(CELL("nombrearchivo",'1'!E9),FIND("]", CELL("nombrearchivo",'1'!E9),1)+1,LEN(CELL("nombrearchivo",'1'!E9))-FIND("]",CELL("nombrearchivo",'1'!E9),1)),GENERAL!A6:A50,0)</f>
        <v>4</v>
      </c>
    </row>
    <row r="3" spans="1:16" ht="15.75" x14ac:dyDescent="0.25">
      <c r="A3" s="210" t="s">
        <v>11</v>
      </c>
      <c r="B3" s="211"/>
      <c r="C3" s="211"/>
      <c r="D3" s="211"/>
      <c r="E3" s="7" t="str">
        <f>GENERAL!Z$2</f>
        <v>PLANTA</v>
      </c>
      <c r="F3" s="212"/>
      <c r="G3" s="212"/>
      <c r="H3" s="212"/>
      <c r="I3" s="212"/>
      <c r="J3" s="212"/>
      <c r="K3" s="212"/>
      <c r="L3" s="212"/>
      <c r="M3" s="212"/>
      <c r="N3" s="213"/>
    </row>
    <row r="4" spans="1:16" ht="15.75" x14ac:dyDescent="0.25">
      <c r="A4" s="199" t="s">
        <v>12</v>
      </c>
      <c r="B4" s="200"/>
      <c r="C4" s="200"/>
      <c r="D4" s="200"/>
      <c r="E4" s="8" t="str">
        <f>GENERAL!A$2</f>
        <v>CEA-P-04-2</v>
      </c>
      <c r="F4" s="201"/>
      <c r="G4" s="201"/>
      <c r="H4" s="201"/>
      <c r="I4" s="201"/>
      <c r="J4" s="201"/>
      <c r="K4" s="201"/>
      <c r="L4" s="201"/>
      <c r="M4" s="201"/>
      <c r="N4" s="202"/>
    </row>
    <row r="5" spans="1:16" ht="15.75" x14ac:dyDescent="0.25">
      <c r="A5" s="199" t="s">
        <v>13</v>
      </c>
      <c r="B5" s="200"/>
      <c r="C5" s="200"/>
      <c r="D5" s="200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</row>
    <row r="8" spans="1:16" x14ac:dyDescent="0.25">
      <c r="A8" s="220" t="s">
        <v>15</v>
      </c>
      <c r="B8" s="221"/>
      <c r="C8" s="224" t="s">
        <v>16</v>
      </c>
      <c r="D8" s="150"/>
      <c r="E8" s="226" t="s">
        <v>17</v>
      </c>
      <c r="F8" s="226" t="s">
        <v>18</v>
      </c>
      <c r="G8" s="226" t="s">
        <v>19</v>
      </c>
      <c r="H8" s="226" t="s">
        <v>20</v>
      </c>
      <c r="I8" s="226" t="s">
        <v>21</v>
      </c>
      <c r="J8" s="228" t="s">
        <v>22</v>
      </c>
      <c r="K8" s="151"/>
      <c r="L8" s="230"/>
      <c r="M8" s="230"/>
      <c r="N8" s="232" t="s">
        <v>23</v>
      </c>
    </row>
    <row r="9" spans="1:16" ht="31.5" customHeight="1" thickBot="1" x14ac:dyDescent="0.3">
      <c r="A9" s="222"/>
      <c r="B9" s="223"/>
      <c r="C9" s="225"/>
      <c r="D9" s="15"/>
      <c r="E9" s="227"/>
      <c r="F9" s="227"/>
      <c r="G9" s="227"/>
      <c r="H9" s="227"/>
      <c r="I9" s="227"/>
      <c r="J9" s="229"/>
      <c r="K9" s="152"/>
      <c r="L9" s="231"/>
      <c r="M9" s="231"/>
      <c r="N9" s="233"/>
    </row>
    <row r="10" spans="1:16" ht="44.25" customHeight="1" thickBot="1" x14ac:dyDescent="0.3">
      <c r="A10" s="234" t="str">
        <f ca="1">CONCATENATE((INDIRECT("GENERAL!D"&amp;P2+5))," ",((INDIRECT("GENERAL!E"&amp;P2+5))))</f>
        <v>LOPEZ RAMIREZ MARIO RICARDO</v>
      </c>
      <c r="B10" s="235"/>
      <c r="C10" s="16">
        <f>N14</f>
        <v>4</v>
      </c>
      <c r="D10" s="17"/>
      <c r="E10" s="18">
        <f>N16</f>
        <v>0</v>
      </c>
      <c r="F10" s="18">
        <f>N18</f>
        <v>3</v>
      </c>
      <c r="G10" s="18">
        <f>N20</f>
        <v>0</v>
      </c>
      <c r="H10" s="18">
        <f>N27</f>
        <v>0</v>
      </c>
      <c r="I10" s="18">
        <f>N32</f>
        <v>5</v>
      </c>
      <c r="J10" s="19">
        <f>N37</f>
        <v>2</v>
      </c>
      <c r="K10" s="20"/>
      <c r="L10" s="20"/>
      <c r="M10" s="20"/>
      <c r="N10" s="21">
        <f>IF( SUM(C10:J10)&lt;=30,SUM(C10:J10),"EXCEDE LOS 30 PUNTOS")</f>
        <v>14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236" t="s">
        <v>24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24" t="s">
        <v>25</v>
      </c>
    </row>
    <row r="13" spans="1:16" ht="24" thickBot="1" x14ac:dyDescent="0.3">
      <c r="A13" s="214" t="s">
        <v>26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6"/>
      <c r="M13" s="8"/>
      <c r="N13" s="23"/>
    </row>
    <row r="14" spans="1:16" ht="31.5" customHeight="1" thickBot="1" x14ac:dyDescent="0.3">
      <c r="A14" s="239" t="s">
        <v>27</v>
      </c>
      <c r="B14" s="240"/>
      <c r="C14" s="25"/>
      <c r="D14" s="241" t="str">
        <f ca="1">(INDIRECT("GENERAL!J"&amp;P2+5))</f>
        <v>ECONOMISTA/UNIVERSIDAD NACIONALDE COLOMBIA/2001</v>
      </c>
      <c r="E14" s="242"/>
      <c r="F14" s="242"/>
      <c r="G14" s="242"/>
      <c r="H14" s="242"/>
      <c r="I14" s="242"/>
      <c r="J14" s="242"/>
      <c r="K14" s="242"/>
      <c r="L14" s="24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244" t="s">
        <v>28</v>
      </c>
      <c r="B16" s="245"/>
      <c r="C16" s="8"/>
      <c r="D16" s="31"/>
      <c r="E16" s="246" t="str">
        <f ca="1">(INDIRECT("GENERAL!K"&amp;P2+5))</f>
        <v>ESPECIALISTA EN GESTION AMBIENTAL /UNIVERSIDAD NACIONAL DE COLOMBIA/ ANEXA CERTIFICADO DE TERMINACION DE NOTAS</v>
      </c>
      <c r="F16" s="247"/>
      <c r="G16" s="247"/>
      <c r="H16" s="247"/>
      <c r="I16" s="247"/>
      <c r="J16" s="247"/>
      <c r="K16" s="247"/>
      <c r="L16" s="248"/>
      <c r="M16" s="26"/>
      <c r="N16" s="27"/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244" t="s">
        <v>29</v>
      </c>
      <c r="B18" s="245"/>
      <c r="C18" s="25"/>
      <c r="D18" s="149"/>
      <c r="E18" s="247" t="str">
        <f ca="1">(INDIRECT("GENERAL!L"&amp;P2+5))</f>
        <v>MAGISTER EN ADMINISTRACION ECONOMICA Y FINACIERA/UNIVERSIDAD TEGNOLOGICA DE PEREIRA/2014</v>
      </c>
      <c r="F18" s="247"/>
      <c r="G18" s="247"/>
      <c r="H18" s="247"/>
      <c r="I18" s="247"/>
      <c r="J18" s="247"/>
      <c r="K18" s="247"/>
      <c r="L18" s="248"/>
      <c r="M18" s="26"/>
      <c r="N18" s="27">
        <v>3</v>
      </c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244" t="s">
        <v>30</v>
      </c>
      <c r="B20" s="245"/>
      <c r="C20" s="25"/>
      <c r="D20" s="249" t="str">
        <f ca="1">(INDIRECT("GENERAL!M"&amp;P2+5))</f>
        <v>NO REGISTRA</v>
      </c>
      <c r="E20" s="250"/>
      <c r="F20" s="250"/>
      <c r="G20" s="250"/>
      <c r="H20" s="250"/>
      <c r="I20" s="250"/>
      <c r="J20" s="250"/>
      <c r="K20" s="250"/>
      <c r="L20" s="251"/>
      <c r="M20" s="26"/>
      <c r="N20" s="27">
        <v>0</v>
      </c>
    </row>
    <row r="21" spans="1:17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</row>
    <row r="22" spans="1:17" ht="19.5" thickTop="1" thickBot="1" x14ac:dyDescent="0.3">
      <c r="A22" s="252" t="s">
        <v>31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4"/>
      <c r="M22" s="8"/>
      <c r="N22" s="154">
        <f>IF( SUM(N14:N20)&lt;=10,SUM(N14:N20),"EXCEDE LOS 10 PUNTOS VALIDOS")</f>
        <v>7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14" t="s">
        <v>32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8"/>
      <c r="N24" s="35"/>
    </row>
    <row r="25" spans="1:17" ht="68.25" customHeight="1" thickBot="1" x14ac:dyDescent="0.3">
      <c r="A25" s="239" t="s">
        <v>33</v>
      </c>
      <c r="B25" s="240"/>
      <c r="C25" s="25"/>
      <c r="D25" s="241" t="s">
        <v>211</v>
      </c>
      <c r="E25" s="242"/>
      <c r="F25" s="242"/>
      <c r="G25" s="242"/>
      <c r="H25" s="242"/>
      <c r="I25" s="242"/>
      <c r="J25" s="242"/>
      <c r="K25" s="242"/>
      <c r="L25" s="243"/>
      <c r="M25" s="26"/>
      <c r="N25" s="27"/>
      <c r="P25" s="38"/>
      <c r="Q25" s="38"/>
    </row>
    <row r="26" spans="1:17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</row>
    <row r="27" spans="1:17" ht="19.5" thickTop="1" thickBot="1" x14ac:dyDescent="0.3">
      <c r="A27" s="252" t="s">
        <v>34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  <c r="M27" s="148"/>
      <c r="N27" s="154">
        <f>IF(N25&lt;=5,N25,"EXCEDE LOS 5 PUNTOS PERMITIDOS")</f>
        <v>0</v>
      </c>
      <c r="P27" s="38"/>
      <c r="Q27" s="38"/>
    </row>
    <row r="28" spans="1:17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14" t="s">
        <v>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6"/>
      <c r="M29" s="40"/>
      <c r="N29" s="35"/>
    </row>
    <row r="30" spans="1:17" ht="35.25" customHeight="1" thickBot="1" x14ac:dyDescent="0.3">
      <c r="A30" s="239" t="s">
        <v>36</v>
      </c>
      <c r="B30" s="240"/>
      <c r="C30" s="25"/>
      <c r="D30" s="241" t="s">
        <v>143</v>
      </c>
      <c r="E30" s="242"/>
      <c r="F30" s="242"/>
      <c r="G30" s="242"/>
      <c r="H30" s="242"/>
      <c r="I30" s="242"/>
      <c r="J30" s="242"/>
      <c r="K30" s="242"/>
      <c r="L30" s="243"/>
      <c r="M30" s="26"/>
      <c r="N30" s="27">
        <v>5</v>
      </c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52" t="s">
        <v>37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4"/>
      <c r="M32" s="148"/>
      <c r="N32" s="154">
        <f>IF(N30&lt;=5,N30,"EXCEDE LOS 5 PUNTOS PERMITIDOS")</f>
        <v>5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14" t="s">
        <v>38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8"/>
      <c r="N34" s="35"/>
    </row>
    <row r="35" spans="1:14" ht="167.25" customHeight="1" thickBot="1" x14ac:dyDescent="0.3">
      <c r="A35" s="244" t="s">
        <v>39</v>
      </c>
      <c r="B35" s="245"/>
      <c r="C35" s="25"/>
      <c r="D35" s="241" t="s">
        <v>212</v>
      </c>
      <c r="E35" s="242"/>
      <c r="F35" s="242"/>
      <c r="G35" s="242"/>
      <c r="H35" s="242"/>
      <c r="I35" s="242"/>
      <c r="J35" s="242"/>
      <c r="K35" s="242"/>
      <c r="L35" s="243"/>
      <c r="M35" s="26"/>
      <c r="N35" s="27">
        <f>0.5+0.5+0.5+0.5</f>
        <v>2</v>
      </c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52" t="s">
        <v>40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4"/>
      <c r="M37" s="148"/>
      <c r="N37" s="154">
        <f>IF(N35&lt;=10,N35,"EXCEDE LOS 10 PUNTOS PERMITIDOS")</f>
        <v>2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259" t="s">
        <v>23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1"/>
      <c r="M40" s="43"/>
      <c r="N40" s="44">
        <f>IF((N22+N27+N32+N37)&lt;=30,(N22+N27+N32+N37),"ERROR EXCEDE LOS 30 PUNTOS")</f>
        <v>14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6"/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x14ac:dyDescent="0.25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 t="s">
        <v>41</v>
      </c>
    </row>
    <row r="50" spans="1:14" ht="15.75" thickBot="1" x14ac:dyDescent="0.3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6"/>
    </row>
    <row r="51" spans="1:14" ht="27" thickBot="1" x14ac:dyDescent="0.3">
      <c r="A51" s="217" t="s">
        <v>42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1:14" ht="15.75" thickBot="1" x14ac:dyDescent="0.3">
      <c r="A52" s="4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3"/>
    </row>
    <row r="53" spans="1:14" ht="36" customHeight="1" thickBot="1" x14ac:dyDescent="0.3">
      <c r="A53" s="255" t="s">
        <v>43</v>
      </c>
      <c r="B53" s="256"/>
      <c r="C53" s="256"/>
      <c r="D53" s="256"/>
      <c r="E53" s="256"/>
      <c r="F53" s="257"/>
      <c r="G53" s="258"/>
      <c r="H53" s="48" t="s">
        <v>44</v>
      </c>
      <c r="I53" s="49" t="s">
        <v>45</v>
      </c>
      <c r="J53" s="50" t="s">
        <v>46</v>
      </c>
      <c r="K53" s="51" t="s">
        <v>47</v>
      </c>
      <c r="L53" s="151"/>
      <c r="M53" s="8"/>
      <c r="N53" s="52" t="s">
        <v>48</v>
      </c>
    </row>
    <row r="54" spans="1:14" ht="23.25" customHeight="1" thickTop="1" thickBot="1" x14ac:dyDescent="0.3">
      <c r="A54" s="53">
        <v>1</v>
      </c>
      <c r="B54" s="264" t="s">
        <v>49</v>
      </c>
      <c r="C54" s="264"/>
      <c r="D54" s="264"/>
      <c r="E54" s="264"/>
      <c r="F54" s="265"/>
      <c r="G54" s="265"/>
      <c r="H54" s="54" t="s">
        <v>50</v>
      </c>
      <c r="I54" s="55">
        <v>1</v>
      </c>
      <c r="J54" s="55">
        <v>2</v>
      </c>
      <c r="K54" s="56">
        <v>2</v>
      </c>
      <c r="L54" s="40"/>
      <c r="M54" s="40"/>
      <c r="N54" s="57">
        <f>I54+J54+K54</f>
        <v>5</v>
      </c>
    </row>
    <row r="55" spans="1:14" ht="18.75" customHeight="1" thickTop="1" thickBot="1" x14ac:dyDescent="0.3">
      <c r="A55" s="58">
        <v>2</v>
      </c>
      <c r="B55" s="262" t="s">
        <v>51</v>
      </c>
      <c r="C55" s="266"/>
      <c r="D55" s="266"/>
      <c r="E55" s="266"/>
      <c r="F55" s="263"/>
      <c r="G55" s="263"/>
      <c r="H55" s="59" t="s">
        <v>50</v>
      </c>
      <c r="I55" s="60">
        <v>2</v>
      </c>
      <c r="J55" s="60">
        <v>2</v>
      </c>
      <c r="K55" s="61">
        <v>1</v>
      </c>
      <c r="L55" s="40"/>
      <c r="M55" s="40"/>
      <c r="N55" s="57">
        <f t="shared" ref="N55:N60" si="0">I55+J55+K55</f>
        <v>5</v>
      </c>
    </row>
    <row r="56" spans="1:14" ht="42.75" customHeight="1" thickTop="1" thickBot="1" x14ac:dyDescent="0.3">
      <c r="A56" s="58">
        <v>3</v>
      </c>
      <c r="B56" s="266" t="s">
        <v>52</v>
      </c>
      <c r="C56" s="266"/>
      <c r="D56" s="266"/>
      <c r="E56" s="266"/>
      <c r="F56" s="263"/>
      <c r="G56" s="263"/>
      <c r="H56" s="59" t="s">
        <v>53</v>
      </c>
      <c r="I56" s="60">
        <v>7</v>
      </c>
      <c r="J56" s="60">
        <v>6</v>
      </c>
      <c r="K56" s="61">
        <v>7</v>
      </c>
      <c r="L56" s="40"/>
      <c r="M56" s="40"/>
      <c r="N56" s="57">
        <f t="shared" si="0"/>
        <v>20</v>
      </c>
    </row>
    <row r="57" spans="1:14" ht="38.25" customHeight="1" thickTop="1" thickBot="1" x14ac:dyDescent="0.3">
      <c r="A57" s="58">
        <v>4</v>
      </c>
      <c r="B57" s="266" t="s">
        <v>54</v>
      </c>
      <c r="C57" s="266"/>
      <c r="D57" s="266"/>
      <c r="E57" s="266"/>
      <c r="F57" s="263"/>
      <c r="G57" s="263"/>
      <c r="H57" s="59" t="s">
        <v>53</v>
      </c>
      <c r="I57" s="60">
        <v>7</v>
      </c>
      <c r="J57" s="60">
        <v>6</v>
      </c>
      <c r="K57" s="61">
        <v>7</v>
      </c>
      <c r="L57" s="40"/>
      <c r="M57" s="40"/>
      <c r="N57" s="57">
        <f t="shared" si="0"/>
        <v>20</v>
      </c>
    </row>
    <row r="58" spans="1:14" ht="28.5" customHeight="1" thickTop="1" thickBot="1" x14ac:dyDescent="0.3">
      <c r="A58" s="58">
        <v>5</v>
      </c>
      <c r="B58" s="266" t="s">
        <v>55</v>
      </c>
      <c r="C58" s="266"/>
      <c r="D58" s="266"/>
      <c r="E58" s="266"/>
      <c r="F58" s="263"/>
      <c r="G58" s="263"/>
      <c r="H58" s="59" t="s">
        <v>53</v>
      </c>
      <c r="I58" s="60">
        <v>6</v>
      </c>
      <c r="J58" s="60">
        <v>6</v>
      </c>
      <c r="K58" s="61">
        <v>7</v>
      </c>
      <c r="L58" s="40"/>
      <c r="M58" s="40"/>
      <c r="N58" s="57">
        <f t="shared" si="0"/>
        <v>19</v>
      </c>
    </row>
    <row r="59" spans="1:14" ht="39.75" customHeight="1" thickTop="1" thickBot="1" x14ac:dyDescent="0.3">
      <c r="A59" s="58">
        <v>6</v>
      </c>
      <c r="B59" s="266" t="s">
        <v>56</v>
      </c>
      <c r="C59" s="266"/>
      <c r="D59" s="266"/>
      <c r="E59" s="266"/>
      <c r="F59" s="263"/>
      <c r="G59" s="263"/>
      <c r="H59" s="59" t="s">
        <v>57</v>
      </c>
      <c r="I59" s="60">
        <v>4</v>
      </c>
      <c r="J59" s="60">
        <v>4</v>
      </c>
      <c r="K59" s="61">
        <v>4</v>
      </c>
      <c r="L59" s="40"/>
      <c r="M59" s="40"/>
      <c r="N59" s="57">
        <f t="shared" si="0"/>
        <v>12</v>
      </c>
    </row>
    <row r="60" spans="1:14" ht="39.75" customHeight="1" thickTop="1" thickBot="1" x14ac:dyDescent="0.3">
      <c r="A60" s="62">
        <v>7</v>
      </c>
      <c r="B60" s="267" t="s">
        <v>58</v>
      </c>
      <c r="C60" s="267"/>
      <c r="D60" s="267"/>
      <c r="E60" s="267"/>
      <c r="F60" s="268"/>
      <c r="G60" s="268"/>
      <c r="H60" s="63" t="s">
        <v>57</v>
      </c>
      <c r="I60" s="64">
        <v>3</v>
      </c>
      <c r="J60" s="64">
        <v>4</v>
      </c>
      <c r="K60" s="65">
        <v>5</v>
      </c>
      <c r="L60" s="40"/>
      <c r="M60" s="40"/>
      <c r="N60" s="57">
        <f t="shared" si="0"/>
        <v>12</v>
      </c>
    </row>
    <row r="61" spans="1:14" ht="16.5" thickBot="1" x14ac:dyDescent="0.3">
      <c r="A61" s="269" t="s">
        <v>59</v>
      </c>
      <c r="B61" s="270"/>
      <c r="C61" s="270"/>
      <c r="D61" s="270"/>
      <c r="E61" s="270"/>
      <c r="F61" s="270"/>
      <c r="G61" s="270"/>
      <c r="H61" s="271"/>
      <c r="I61" s="66">
        <f>SUM(I54:I60)</f>
        <v>30</v>
      </c>
      <c r="J61" s="67">
        <f>SUM(J54:J60)</f>
        <v>30</v>
      </c>
      <c r="K61" s="68">
        <f>SUM(K54:K60)</f>
        <v>33</v>
      </c>
      <c r="L61" s="69"/>
      <c r="M61" s="40"/>
      <c r="N61" s="70">
        <f>SUM(N54:N60)</f>
        <v>93</v>
      </c>
    </row>
    <row r="62" spans="1:14" ht="19.5" thickTop="1" thickBot="1" x14ac:dyDescent="0.3">
      <c r="A62" s="272" t="s">
        <v>60</v>
      </c>
      <c r="B62" s="273"/>
      <c r="C62" s="273"/>
      <c r="D62" s="273"/>
      <c r="E62" s="273"/>
      <c r="F62" s="273"/>
      <c r="G62" s="273"/>
      <c r="H62" s="273"/>
      <c r="I62" s="274"/>
      <c r="J62" s="274"/>
      <c r="K62" s="275"/>
      <c r="L62" s="8"/>
      <c r="M62" s="71"/>
      <c r="N62" s="72">
        <f>N61/3</f>
        <v>31</v>
      </c>
    </row>
    <row r="63" spans="1:14" ht="15.75" thickBot="1" x14ac:dyDescent="0.3">
      <c r="A63" s="4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3"/>
    </row>
    <row r="64" spans="1:14" ht="39" customHeight="1" thickBot="1" x14ac:dyDescent="0.3">
      <c r="A64" s="255" t="s">
        <v>61</v>
      </c>
      <c r="B64" s="256"/>
      <c r="C64" s="256"/>
      <c r="D64" s="256"/>
      <c r="E64" s="256"/>
      <c r="F64" s="256"/>
      <c r="G64" s="276"/>
      <c r="H64" s="73" t="s">
        <v>44</v>
      </c>
      <c r="I64" s="49" t="s">
        <v>45</v>
      </c>
      <c r="J64" s="50" t="s">
        <v>46</v>
      </c>
      <c r="K64" s="51" t="s">
        <v>47</v>
      </c>
      <c r="L64" s="151"/>
      <c r="M64" s="8"/>
      <c r="N64" s="52" t="s">
        <v>48</v>
      </c>
    </row>
    <row r="65" spans="1:14" ht="17.25" thickTop="1" thickBot="1" x14ac:dyDescent="0.3">
      <c r="A65" s="53">
        <v>1</v>
      </c>
      <c r="B65" s="277" t="s">
        <v>62</v>
      </c>
      <c r="C65" s="277"/>
      <c r="D65" s="277"/>
      <c r="E65" s="277"/>
      <c r="F65" s="265"/>
      <c r="G65" s="265"/>
      <c r="H65" s="74" t="s">
        <v>63</v>
      </c>
      <c r="I65" s="75">
        <v>4</v>
      </c>
      <c r="J65" s="75">
        <v>5</v>
      </c>
      <c r="K65" s="76">
        <v>5</v>
      </c>
      <c r="L65" s="77"/>
      <c r="M65" s="40"/>
      <c r="N65" s="57">
        <f>I65+J65+K65</f>
        <v>14</v>
      </c>
    </row>
    <row r="66" spans="1:14" ht="32.25" customHeight="1" thickTop="1" thickBot="1" x14ac:dyDescent="0.3">
      <c r="A66" s="58">
        <v>2</v>
      </c>
      <c r="B66" s="262" t="s">
        <v>64</v>
      </c>
      <c r="C66" s="262"/>
      <c r="D66" s="262"/>
      <c r="E66" s="262"/>
      <c r="F66" s="263"/>
      <c r="G66" s="263"/>
      <c r="H66" s="78" t="s">
        <v>63</v>
      </c>
      <c r="I66" s="79">
        <v>5</v>
      </c>
      <c r="J66" s="79">
        <v>4</v>
      </c>
      <c r="K66" s="80">
        <v>4</v>
      </c>
      <c r="L66" s="77"/>
      <c r="M66" s="40"/>
      <c r="N66" s="57">
        <f>I66+J66+K66</f>
        <v>13</v>
      </c>
    </row>
    <row r="67" spans="1:14" ht="26.25" customHeight="1" thickTop="1" thickBot="1" x14ac:dyDescent="0.3">
      <c r="A67" s="62">
        <v>3</v>
      </c>
      <c r="B67" s="278" t="s">
        <v>65</v>
      </c>
      <c r="C67" s="278"/>
      <c r="D67" s="278"/>
      <c r="E67" s="278"/>
      <c r="F67" s="268"/>
      <c r="G67" s="268"/>
      <c r="H67" s="81" t="s">
        <v>63</v>
      </c>
      <c r="I67" s="82">
        <v>5</v>
      </c>
      <c r="J67" s="82">
        <v>4</v>
      </c>
      <c r="K67" s="83">
        <v>5</v>
      </c>
      <c r="L67" s="77"/>
      <c r="M67" s="40"/>
      <c r="N67" s="57">
        <f>I67+J67+K67</f>
        <v>14</v>
      </c>
    </row>
    <row r="68" spans="1:14" ht="16.5" thickTop="1" thickBot="1" x14ac:dyDescent="0.3">
      <c r="A68" s="39"/>
      <c r="B68" s="239" t="s">
        <v>66</v>
      </c>
      <c r="C68" s="279"/>
      <c r="D68" s="279"/>
      <c r="E68" s="279"/>
      <c r="F68" s="279"/>
      <c r="G68" s="279"/>
      <c r="H68" s="240"/>
      <c r="I68" s="84">
        <f>SUM(I65:I67)</f>
        <v>14</v>
      </c>
      <c r="J68" s="84">
        <f>SUM(J65:J67)</f>
        <v>13</v>
      </c>
      <c r="K68" s="85">
        <f>SUM(K65:K67)</f>
        <v>14</v>
      </c>
      <c r="L68" s="77"/>
      <c r="M68" s="40"/>
      <c r="N68" s="86">
        <f>SUM(N65:N67)</f>
        <v>41</v>
      </c>
    </row>
    <row r="69" spans="1:14" ht="19.5" thickTop="1" thickBot="1" x14ac:dyDescent="0.3">
      <c r="A69" s="280" t="s">
        <v>67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77"/>
      <c r="M69" s="40"/>
      <c r="N69" s="72">
        <f>N68/3</f>
        <v>13.666666666666666</v>
      </c>
    </row>
    <row r="70" spans="1:14" ht="19.5" thickTop="1" thickBot="1" x14ac:dyDescent="0.3">
      <c r="A70" s="283"/>
      <c r="B70" s="284"/>
      <c r="C70" s="284"/>
      <c r="D70" s="284"/>
      <c r="E70" s="284"/>
      <c r="F70" s="284"/>
      <c r="G70" s="284"/>
      <c r="H70" s="284"/>
      <c r="I70" s="284"/>
      <c r="J70" s="285"/>
      <c r="K70" s="285"/>
      <c r="L70" s="77"/>
      <c r="M70" s="40"/>
      <c r="N70" s="153"/>
    </row>
    <row r="71" spans="1:14" ht="36.75" customHeight="1" thickBot="1" x14ac:dyDescent="0.3">
      <c r="A71" s="286" t="s">
        <v>68</v>
      </c>
      <c r="B71" s="287"/>
      <c r="C71" s="287"/>
      <c r="D71" s="287"/>
      <c r="E71" s="287"/>
      <c r="F71" s="287"/>
      <c r="G71" s="288"/>
      <c r="H71" s="87" t="s">
        <v>44</v>
      </c>
      <c r="I71" s="52" t="s">
        <v>45</v>
      </c>
      <c r="J71" s="151"/>
      <c r="K71" s="151"/>
      <c r="L71" s="77"/>
      <c r="M71" s="40"/>
      <c r="N71" s="88" t="s">
        <v>48</v>
      </c>
    </row>
    <row r="72" spans="1:14" ht="42" customHeight="1" thickBot="1" x14ac:dyDescent="0.3">
      <c r="A72" s="89">
        <v>1</v>
      </c>
      <c r="B72" s="289" t="s">
        <v>69</v>
      </c>
      <c r="C72" s="289"/>
      <c r="D72" s="289"/>
      <c r="E72" s="289"/>
      <c r="F72" s="290"/>
      <c r="G72" s="291"/>
      <c r="H72" s="90" t="s">
        <v>63</v>
      </c>
      <c r="I72" s="85">
        <v>4</v>
      </c>
      <c r="J72" s="77"/>
      <c r="K72" s="77"/>
      <c r="L72" s="77"/>
      <c r="M72" s="40"/>
      <c r="N72" s="91">
        <f>I72</f>
        <v>4</v>
      </c>
    </row>
    <row r="73" spans="1:14" ht="30" customHeight="1" thickBot="1" x14ac:dyDescent="0.3">
      <c r="A73" s="58">
        <v>2</v>
      </c>
      <c r="B73" s="262" t="s">
        <v>70</v>
      </c>
      <c r="C73" s="262"/>
      <c r="D73" s="262"/>
      <c r="E73" s="262"/>
      <c r="F73" s="263"/>
      <c r="G73" s="292"/>
      <c r="H73" s="92" t="s">
        <v>63</v>
      </c>
      <c r="I73" s="93">
        <v>4</v>
      </c>
      <c r="J73" s="77"/>
      <c r="K73" s="77"/>
      <c r="L73" s="77"/>
      <c r="M73" s="40"/>
      <c r="N73" s="91">
        <f>I73</f>
        <v>4</v>
      </c>
    </row>
    <row r="74" spans="1:14" ht="30" customHeight="1" thickBot="1" x14ac:dyDescent="0.3">
      <c r="A74" s="62">
        <v>3</v>
      </c>
      <c r="B74" s="278" t="s">
        <v>71</v>
      </c>
      <c r="C74" s="278"/>
      <c r="D74" s="278"/>
      <c r="E74" s="278"/>
      <c r="F74" s="268"/>
      <c r="G74" s="293"/>
      <c r="H74" s="94" t="s">
        <v>63</v>
      </c>
      <c r="I74" s="95">
        <v>3</v>
      </c>
      <c r="J74" s="77"/>
      <c r="K74" s="77"/>
      <c r="L74" s="77"/>
      <c r="M74" s="40"/>
      <c r="N74" s="91">
        <f>I74</f>
        <v>3</v>
      </c>
    </row>
    <row r="75" spans="1:14" ht="16.5" thickBot="1" x14ac:dyDescent="0.3">
      <c r="A75" s="294" t="s">
        <v>72</v>
      </c>
      <c r="B75" s="295"/>
      <c r="C75" s="295"/>
      <c r="D75" s="295"/>
      <c r="E75" s="295"/>
      <c r="F75" s="295"/>
      <c r="G75" s="295"/>
      <c r="H75" s="296"/>
      <c r="I75" s="24">
        <f>SUM(I72:I74)</f>
        <v>11</v>
      </c>
      <c r="J75" s="69"/>
      <c r="K75" s="69"/>
      <c r="L75" s="69"/>
      <c r="M75" s="40"/>
      <c r="N75" s="35"/>
    </row>
    <row r="76" spans="1:14" ht="19.5" thickTop="1" thickBot="1" x14ac:dyDescent="0.3">
      <c r="A76" s="297" t="s">
        <v>73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9"/>
      <c r="L76" s="69"/>
      <c r="M76" s="40"/>
      <c r="N76" s="72">
        <f>SUM(N72:N74)</f>
        <v>11</v>
      </c>
    </row>
    <row r="77" spans="1:14" x14ac:dyDescent="0.25">
      <c r="A77" s="41"/>
      <c r="B77" s="8"/>
      <c r="C77" s="8"/>
      <c r="D77" s="8"/>
      <c r="E77" s="300"/>
      <c r="F77" s="300"/>
      <c r="G77" s="300"/>
      <c r="H77" s="300"/>
      <c r="I77" s="300"/>
      <c r="J77" s="300"/>
      <c r="K77" s="300"/>
      <c r="L77" s="300"/>
      <c r="M77" s="300"/>
      <c r="N77" s="301"/>
    </row>
    <row r="78" spans="1:14" ht="15.75" thickBot="1" x14ac:dyDescent="0.3">
      <c r="A78" s="4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3"/>
    </row>
    <row r="79" spans="1:14" ht="27" thickBot="1" x14ac:dyDescent="0.3">
      <c r="A79" s="217" t="s">
        <v>74</v>
      </c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9"/>
    </row>
    <row r="80" spans="1:14" ht="15.75" thickBot="1" x14ac:dyDescent="0.3">
      <c r="A80" s="4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3"/>
    </row>
    <row r="81" spans="1:14" ht="24.75" thickBot="1" x14ac:dyDescent="0.3">
      <c r="A81" s="311" t="s">
        <v>75</v>
      </c>
      <c r="B81" s="312"/>
      <c r="C81" s="312"/>
      <c r="D81" s="312"/>
      <c r="E81" s="312"/>
      <c r="F81" s="313"/>
      <c r="G81" s="314"/>
      <c r="H81" s="87" t="s">
        <v>44</v>
      </c>
      <c r="I81" s="151"/>
      <c r="J81" s="8"/>
      <c r="K81" s="8"/>
      <c r="L81" s="8"/>
      <c r="M81" s="8"/>
      <c r="N81" s="87" t="s">
        <v>48</v>
      </c>
    </row>
    <row r="82" spans="1:14" ht="17.25" thickTop="1" thickBot="1" x14ac:dyDescent="0.3">
      <c r="A82" s="96">
        <v>1</v>
      </c>
      <c r="B82" s="315" t="s">
        <v>76</v>
      </c>
      <c r="C82" s="316"/>
      <c r="D82" s="316"/>
      <c r="E82" s="316"/>
      <c r="F82" s="317"/>
      <c r="G82" s="318"/>
      <c r="H82" s="97" t="s">
        <v>77</v>
      </c>
      <c r="I82" s="98"/>
      <c r="J82" s="46"/>
      <c r="K82" s="46"/>
      <c r="L82" s="46"/>
      <c r="M82" s="40"/>
      <c r="N82" s="99">
        <v>2.2000000000000002</v>
      </c>
    </row>
    <row r="83" spans="1:14" ht="16.5" thickBot="1" x14ac:dyDescent="0.3">
      <c r="A83" s="100"/>
      <c r="B83" s="101"/>
      <c r="C83" s="101"/>
      <c r="D83" s="101"/>
      <c r="E83" s="101"/>
      <c r="F83" s="40"/>
      <c r="G83" s="40"/>
      <c r="H83" s="69"/>
      <c r="I83" s="69"/>
      <c r="J83" s="46"/>
      <c r="K83" s="46"/>
      <c r="L83" s="46"/>
      <c r="M83" s="40"/>
      <c r="N83" s="102"/>
    </row>
    <row r="84" spans="1:14" ht="19.5" thickTop="1" thickBot="1" x14ac:dyDescent="0.3">
      <c r="A84" s="319" t="s">
        <v>78</v>
      </c>
      <c r="B84" s="320"/>
      <c r="C84" s="320"/>
      <c r="D84" s="320"/>
      <c r="E84" s="320"/>
      <c r="F84" s="320"/>
      <c r="G84" s="320"/>
      <c r="H84" s="320"/>
      <c r="I84" s="320"/>
      <c r="J84" s="321"/>
      <c r="K84" s="98"/>
      <c r="L84" s="8"/>
      <c r="M84" s="103"/>
      <c r="N84" s="104">
        <f>N82</f>
        <v>2.2000000000000002</v>
      </c>
    </row>
    <row r="85" spans="1:14" ht="16.5" thickTop="1" thickBot="1" x14ac:dyDescent="0.3">
      <c r="A85" s="4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3"/>
    </row>
    <row r="86" spans="1:14" ht="28.5" thickBot="1" x14ac:dyDescent="0.3">
      <c r="A86" s="322" t="s">
        <v>79</v>
      </c>
      <c r="B86" s="323"/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4"/>
    </row>
    <row r="87" spans="1:14" ht="15.75" thickBot="1" x14ac:dyDescent="0.3">
      <c r="A87" s="4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3"/>
    </row>
    <row r="88" spans="1:14" ht="18.75" thickTop="1" x14ac:dyDescent="0.25">
      <c r="A88" s="325" t="s">
        <v>23</v>
      </c>
      <c r="B88" s="326"/>
      <c r="C88" s="326"/>
      <c r="D88" s="326"/>
      <c r="E88" s="326"/>
      <c r="F88" s="326"/>
      <c r="G88" s="326"/>
      <c r="H88" s="326"/>
      <c r="I88" s="326"/>
      <c r="J88" s="327"/>
      <c r="K88" s="105"/>
      <c r="L88" s="105"/>
      <c r="M88" s="106"/>
      <c r="N88" s="107">
        <f>N40</f>
        <v>14</v>
      </c>
    </row>
    <row r="89" spans="1:14" ht="18" x14ac:dyDescent="0.25">
      <c r="A89" s="302" t="s">
        <v>80</v>
      </c>
      <c r="B89" s="303"/>
      <c r="C89" s="303"/>
      <c r="D89" s="303"/>
      <c r="E89" s="303"/>
      <c r="F89" s="303"/>
      <c r="G89" s="303"/>
      <c r="H89" s="303"/>
      <c r="I89" s="303"/>
      <c r="J89" s="304"/>
      <c r="K89" s="105"/>
      <c r="L89" s="105"/>
      <c r="M89" s="106"/>
      <c r="N89" s="108">
        <f>N62</f>
        <v>31</v>
      </c>
    </row>
    <row r="90" spans="1:14" ht="18" x14ac:dyDescent="0.25">
      <c r="A90" s="302" t="s">
        <v>81</v>
      </c>
      <c r="B90" s="303"/>
      <c r="C90" s="303"/>
      <c r="D90" s="303"/>
      <c r="E90" s="303"/>
      <c r="F90" s="303"/>
      <c r="G90" s="303"/>
      <c r="H90" s="303"/>
      <c r="I90" s="303"/>
      <c r="J90" s="304"/>
      <c r="K90" s="105"/>
      <c r="L90" s="105"/>
      <c r="M90" s="106"/>
      <c r="N90" s="109">
        <f>N69</f>
        <v>13.666666666666666</v>
      </c>
    </row>
    <row r="91" spans="1:14" ht="18" x14ac:dyDescent="0.25">
      <c r="A91" s="302" t="s">
        <v>82</v>
      </c>
      <c r="B91" s="303"/>
      <c r="C91" s="303"/>
      <c r="D91" s="303"/>
      <c r="E91" s="303"/>
      <c r="F91" s="303"/>
      <c r="G91" s="303"/>
      <c r="H91" s="303"/>
      <c r="I91" s="303"/>
      <c r="J91" s="304"/>
      <c r="K91" s="105"/>
      <c r="L91" s="105"/>
      <c r="M91" s="106"/>
      <c r="N91" s="110">
        <f>N76</f>
        <v>11</v>
      </c>
    </row>
    <row r="92" spans="1:14" ht="18.75" thickBot="1" x14ac:dyDescent="0.3">
      <c r="A92" s="305" t="s">
        <v>83</v>
      </c>
      <c r="B92" s="306"/>
      <c r="C92" s="306"/>
      <c r="D92" s="306"/>
      <c r="E92" s="306"/>
      <c r="F92" s="306"/>
      <c r="G92" s="306"/>
      <c r="H92" s="306"/>
      <c r="I92" s="306"/>
      <c r="J92" s="307"/>
      <c r="K92" s="105"/>
      <c r="L92" s="105"/>
      <c r="M92" s="106"/>
      <c r="N92" s="110">
        <f>N82</f>
        <v>2.2000000000000002</v>
      </c>
    </row>
    <row r="93" spans="1:14" ht="24.75" thickTop="1" thickBot="1" x14ac:dyDescent="0.3">
      <c r="A93" s="308" t="s">
        <v>84</v>
      </c>
      <c r="B93" s="309"/>
      <c r="C93" s="309"/>
      <c r="D93" s="309"/>
      <c r="E93" s="309"/>
      <c r="F93" s="309"/>
      <c r="G93" s="309"/>
      <c r="H93" s="309"/>
      <c r="I93" s="309"/>
      <c r="J93" s="310"/>
      <c r="K93" s="111"/>
      <c r="L93" s="112"/>
      <c r="M93" s="113"/>
      <c r="N93" s="114">
        <f>SUM(N88:N92)</f>
        <v>71.86666666666666</v>
      </c>
    </row>
    <row r="94" spans="1:14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</row>
  </sheetData>
  <sheetProtection algorithmName="SHA-512" hashValue="wtvpzZPYuGGnzUGpceosq65FTN/XepOFHpxZlltaRNuR414iokwssPk22J4GZAsbqIWLB6jRmRJuLQGMlka3lQ==" saltValue="C3ngyJy4f1VQOMVsYLZZBQ==" spinCount="100000" sheet="1" objects="1" scenarios="1" selectLockedCells="1" selectUnlockedCells="1"/>
  <mergeCells count="81">
    <mergeCell ref="A90:J90"/>
    <mergeCell ref="A91:J91"/>
    <mergeCell ref="A92:J92"/>
    <mergeCell ref="A93:J93"/>
    <mergeCell ref="A81:G81"/>
    <mergeCell ref="B82:G82"/>
    <mergeCell ref="A84:J84"/>
    <mergeCell ref="A86:N86"/>
    <mergeCell ref="A88:J88"/>
    <mergeCell ref="A89:J89"/>
    <mergeCell ref="A79:N79"/>
    <mergeCell ref="B67:G67"/>
    <mergeCell ref="B68:H68"/>
    <mergeCell ref="A69:K69"/>
    <mergeCell ref="A70:K70"/>
    <mergeCell ref="A71:G71"/>
    <mergeCell ref="B72:G72"/>
    <mergeCell ref="B73:G73"/>
    <mergeCell ref="B74:G74"/>
    <mergeCell ref="A75:H75"/>
    <mergeCell ref="A76:K76"/>
    <mergeCell ref="E77:N77"/>
    <mergeCell ref="B66:G66"/>
    <mergeCell ref="B54:G54"/>
    <mergeCell ref="B55:G55"/>
    <mergeCell ref="B56:G56"/>
    <mergeCell ref="B57:G57"/>
    <mergeCell ref="B58:G58"/>
    <mergeCell ref="B59:G59"/>
    <mergeCell ref="B60:G60"/>
    <mergeCell ref="A61:H61"/>
    <mergeCell ref="A62:K62"/>
    <mergeCell ref="A64:G64"/>
    <mergeCell ref="B65:G65"/>
    <mergeCell ref="A53:G53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1:N51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15748031496062992" bottom="0.15748031496062992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2"/>
  <sheetViews>
    <sheetView workbookViewId="0">
      <selection activeCell="Q10" sqref="Q1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3"/>
      <c r="B1" s="204"/>
      <c r="C1" s="207" t="s">
        <v>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6" ht="51" customHeight="1" thickBot="1" x14ac:dyDescent="0.3">
      <c r="A2" s="205"/>
      <c r="B2" s="206"/>
      <c r="C2" s="207" t="s">
        <v>10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P2" s="155">
        <f ca="1">MATCH(MID(CELL("nombrearchivo",'2'!E9),FIND("]", CELL("nombrearchivo",'2'!E9),1)+1,LEN(CELL("nombrearchivo",'2'!E9))-FIND("]",CELL("nombrearchivo",'2'!E9),1)),GENERAL!A6:A50,0)</f>
        <v>3</v>
      </c>
    </row>
    <row r="3" spans="1:16" ht="15.75" x14ac:dyDescent="0.25">
      <c r="A3" s="210" t="s">
        <v>11</v>
      </c>
      <c r="B3" s="211"/>
      <c r="C3" s="211"/>
      <c r="D3" s="211"/>
      <c r="E3" s="7" t="str">
        <f>GENERAL!Z$2</f>
        <v>PLANTA</v>
      </c>
      <c r="F3" s="212"/>
      <c r="G3" s="212"/>
      <c r="H3" s="212"/>
      <c r="I3" s="212"/>
      <c r="J3" s="212"/>
      <c r="K3" s="212"/>
      <c r="L3" s="212"/>
      <c r="M3" s="212"/>
      <c r="N3" s="213"/>
    </row>
    <row r="4" spans="1:16" ht="15.75" x14ac:dyDescent="0.25">
      <c r="A4" s="199" t="s">
        <v>12</v>
      </c>
      <c r="B4" s="200"/>
      <c r="C4" s="200"/>
      <c r="D4" s="200"/>
      <c r="E4" s="8" t="str">
        <f>GENERAL!A$2</f>
        <v>CEA-P-04-2</v>
      </c>
      <c r="F4" s="201"/>
      <c r="G4" s="201"/>
      <c r="H4" s="201"/>
      <c r="I4" s="201"/>
      <c r="J4" s="201"/>
      <c r="K4" s="201"/>
      <c r="L4" s="201"/>
      <c r="M4" s="201"/>
      <c r="N4" s="202"/>
    </row>
    <row r="5" spans="1:16" ht="15.75" x14ac:dyDescent="0.25">
      <c r="A5" s="199" t="s">
        <v>13</v>
      </c>
      <c r="B5" s="200"/>
      <c r="C5" s="200"/>
      <c r="D5" s="200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</row>
    <row r="8" spans="1:16" x14ac:dyDescent="0.25">
      <c r="A8" s="220" t="s">
        <v>15</v>
      </c>
      <c r="B8" s="221"/>
      <c r="C8" s="224" t="s">
        <v>16</v>
      </c>
      <c r="D8" s="150"/>
      <c r="E8" s="226" t="s">
        <v>17</v>
      </c>
      <c r="F8" s="226" t="s">
        <v>18</v>
      </c>
      <c r="G8" s="226" t="s">
        <v>19</v>
      </c>
      <c r="H8" s="226" t="s">
        <v>20</v>
      </c>
      <c r="I8" s="226" t="s">
        <v>21</v>
      </c>
      <c r="J8" s="228" t="s">
        <v>22</v>
      </c>
      <c r="K8" s="151"/>
      <c r="L8" s="230"/>
      <c r="M8" s="230"/>
      <c r="N8" s="232" t="s">
        <v>23</v>
      </c>
    </row>
    <row r="9" spans="1:16" ht="31.5" customHeight="1" thickBot="1" x14ac:dyDescent="0.3">
      <c r="A9" s="222"/>
      <c r="B9" s="223"/>
      <c r="C9" s="225"/>
      <c r="D9" s="15"/>
      <c r="E9" s="227"/>
      <c r="F9" s="227"/>
      <c r="G9" s="227"/>
      <c r="H9" s="227"/>
      <c r="I9" s="227"/>
      <c r="J9" s="229"/>
      <c r="K9" s="152"/>
      <c r="L9" s="231"/>
      <c r="M9" s="231"/>
      <c r="N9" s="233"/>
    </row>
    <row r="10" spans="1:16" ht="44.25" customHeight="1" thickBot="1" x14ac:dyDescent="0.3">
      <c r="A10" s="234" t="str">
        <f ca="1">CONCATENATE((INDIRECT("GENERAL!D"&amp;P2+5))," ",((INDIRECT("GENERAL!E"&amp;P2+5))))</f>
        <v>FONSECA PINTO  DORA ESTHER</v>
      </c>
      <c r="B10" s="235"/>
      <c r="C10" s="16">
        <f>N14</f>
        <v>4</v>
      </c>
      <c r="D10" s="17"/>
      <c r="E10" s="18">
        <f>N16</f>
        <v>1</v>
      </c>
      <c r="F10" s="18">
        <f>N18</f>
        <v>3</v>
      </c>
      <c r="G10" s="18">
        <f>N20</f>
        <v>0</v>
      </c>
      <c r="H10" s="18">
        <f>N27</f>
        <v>4.5</v>
      </c>
      <c r="I10" s="18">
        <f>N32</f>
        <v>2.5</v>
      </c>
      <c r="J10" s="19">
        <f>N37</f>
        <v>3.5</v>
      </c>
      <c r="K10" s="20"/>
      <c r="L10" s="20"/>
      <c r="M10" s="20"/>
      <c r="N10" s="21">
        <f>IF( SUM(C10:J10)&lt;=30,SUM(C10:J10),"EXCEDE LOS 30 PUNTOS")</f>
        <v>18.5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236" t="s">
        <v>24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24" t="s">
        <v>25</v>
      </c>
    </row>
    <row r="13" spans="1:16" ht="24" thickBot="1" x14ac:dyDescent="0.3">
      <c r="A13" s="214" t="s">
        <v>26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6"/>
      <c r="M13" s="8"/>
      <c r="N13" s="23"/>
    </row>
    <row r="14" spans="1:16" ht="31.5" customHeight="1" thickBot="1" x14ac:dyDescent="0.3">
      <c r="A14" s="239" t="s">
        <v>27</v>
      </c>
      <c r="B14" s="240"/>
      <c r="C14" s="25"/>
      <c r="D14" s="241" t="str">
        <f ca="1">(INDIRECT("GENERAL!J"&amp;P2+5))</f>
        <v>ADMINISTRADORA DE EMPRESAS/ UNIVERSIDAD NACIONAL ABIERTA Y ADISTANCIA/ 2000</v>
      </c>
      <c r="E14" s="242"/>
      <c r="F14" s="242"/>
      <c r="G14" s="242"/>
      <c r="H14" s="242"/>
      <c r="I14" s="242"/>
      <c r="J14" s="242"/>
      <c r="K14" s="242"/>
      <c r="L14" s="24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244" t="s">
        <v>28</v>
      </c>
      <c r="B16" s="245"/>
      <c r="C16" s="8"/>
      <c r="D16" s="31"/>
      <c r="E16" s="246" t="str">
        <f ca="1">(INDIRECT("GENERAL!K"&amp;P2+5))</f>
        <v>ESPECIALISTA EN PLANEACION Y GESTION DE DESARROLLO TERRITORIAL/UNIVERSIDAD PEDAGOGICA DE COLOMBIA/2001</v>
      </c>
      <c r="F16" s="247"/>
      <c r="G16" s="247"/>
      <c r="H16" s="247"/>
      <c r="I16" s="247"/>
      <c r="J16" s="247"/>
      <c r="K16" s="247"/>
      <c r="L16" s="248"/>
      <c r="M16" s="26"/>
      <c r="N16" s="27">
        <v>1</v>
      </c>
    </row>
    <row r="17" spans="1:18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8" ht="34.5" customHeight="1" thickBot="1" x14ac:dyDescent="0.3">
      <c r="A18" s="244" t="s">
        <v>29</v>
      </c>
      <c r="B18" s="245"/>
      <c r="C18" s="25"/>
      <c r="D18" s="149"/>
      <c r="E18" s="247" t="str">
        <f ca="1">(INDIRECT("GENERAL!L"&amp;P2+5))</f>
        <v>MAESTRIA EN ADMINISTRACION ECONOMICA Y FINANCIERA /2012</v>
      </c>
      <c r="F18" s="247"/>
      <c r="G18" s="247"/>
      <c r="H18" s="247"/>
      <c r="I18" s="247"/>
      <c r="J18" s="247"/>
      <c r="K18" s="247"/>
      <c r="L18" s="248"/>
      <c r="M18" s="26"/>
      <c r="N18" s="27">
        <v>3</v>
      </c>
    </row>
    <row r="19" spans="1:18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8" ht="54" customHeight="1" thickBot="1" x14ac:dyDescent="0.3">
      <c r="A20" s="244" t="s">
        <v>30</v>
      </c>
      <c r="B20" s="245"/>
      <c r="C20" s="25"/>
      <c r="D20" s="249" t="str">
        <f ca="1">(INDIRECT("GENERAL!M"&amp;P2+5))</f>
        <v>NO REGISTRA</v>
      </c>
      <c r="E20" s="250"/>
      <c r="F20" s="250"/>
      <c r="G20" s="250"/>
      <c r="H20" s="250"/>
      <c r="I20" s="250"/>
      <c r="J20" s="250"/>
      <c r="K20" s="250"/>
      <c r="L20" s="251"/>
      <c r="M20" s="26"/>
      <c r="N20" s="27">
        <v>0</v>
      </c>
    </row>
    <row r="21" spans="1:18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</row>
    <row r="22" spans="1:18" ht="19.5" thickTop="1" thickBot="1" x14ac:dyDescent="0.3">
      <c r="A22" s="252" t="s">
        <v>31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4"/>
      <c r="M22" s="8"/>
      <c r="N22" s="154">
        <f>IF( SUM(N14:N20)&lt;=10,SUM(N14:N20),"EXCEDE LOS 10 PUNTOS VALIDOS")</f>
        <v>8</v>
      </c>
    </row>
    <row r="23" spans="1:18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8" ht="24" thickBot="1" x14ac:dyDescent="0.3">
      <c r="A24" s="214" t="s">
        <v>32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8"/>
      <c r="N24" s="35"/>
    </row>
    <row r="25" spans="1:18" ht="68.25" customHeight="1" thickBot="1" x14ac:dyDescent="0.3">
      <c r="A25" s="239" t="s">
        <v>33</v>
      </c>
      <c r="B25" s="240"/>
      <c r="C25" s="25"/>
      <c r="D25" s="241" t="s">
        <v>141</v>
      </c>
      <c r="E25" s="242"/>
      <c r="F25" s="242"/>
      <c r="G25" s="242"/>
      <c r="H25" s="242"/>
      <c r="I25" s="242"/>
      <c r="J25" s="242"/>
      <c r="K25" s="242"/>
      <c r="L25" s="243"/>
      <c r="M25" s="26"/>
      <c r="N25" s="27">
        <v>4.5</v>
      </c>
      <c r="P25" s="38"/>
      <c r="Q25" s="38"/>
    </row>
    <row r="26" spans="1:18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</row>
    <row r="27" spans="1:18" ht="19.5" thickTop="1" thickBot="1" x14ac:dyDescent="0.3">
      <c r="A27" s="252" t="s">
        <v>34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  <c r="M27" s="148"/>
      <c r="N27" s="154">
        <f>IF(N25&lt;=5,N25,"EXCEDE LOS 5 PUNTOS PERMITIDOS")</f>
        <v>4.5</v>
      </c>
      <c r="P27" s="38"/>
      <c r="Q27" s="38"/>
    </row>
    <row r="28" spans="1:18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8" ht="24" thickBot="1" x14ac:dyDescent="0.3">
      <c r="A29" s="214" t="s">
        <v>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6"/>
      <c r="M29" s="40"/>
      <c r="N29" s="35"/>
    </row>
    <row r="30" spans="1:18" ht="69.75" customHeight="1" thickBot="1" x14ac:dyDescent="0.3">
      <c r="A30" s="239" t="s">
        <v>36</v>
      </c>
      <c r="B30" s="240"/>
      <c r="C30" s="25"/>
      <c r="D30" s="241" t="s">
        <v>213</v>
      </c>
      <c r="E30" s="242"/>
      <c r="F30" s="242"/>
      <c r="G30" s="242"/>
      <c r="H30" s="242"/>
      <c r="I30" s="242"/>
      <c r="J30" s="242"/>
      <c r="K30" s="242"/>
      <c r="L30" s="243"/>
      <c r="M30" s="26"/>
      <c r="N30" s="27">
        <v>2.5</v>
      </c>
      <c r="Q30" s="157"/>
      <c r="R30" s="38"/>
    </row>
    <row r="31" spans="1:18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8" ht="19.5" thickTop="1" thickBot="1" x14ac:dyDescent="0.3">
      <c r="A32" s="252" t="s">
        <v>37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4"/>
      <c r="M32" s="148"/>
      <c r="N32" s="154">
        <f>IF(N30&lt;=5,N30,"EXCEDE LOS 5 PUNTOS PERMITIDOS")</f>
        <v>2.5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14" t="s">
        <v>38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8"/>
      <c r="N34" s="35"/>
    </row>
    <row r="35" spans="1:14" ht="71.25" customHeight="1" thickBot="1" x14ac:dyDescent="0.3">
      <c r="A35" s="244" t="s">
        <v>39</v>
      </c>
      <c r="B35" s="245"/>
      <c r="C35" s="25"/>
      <c r="D35" s="241" t="s">
        <v>142</v>
      </c>
      <c r="E35" s="242"/>
      <c r="F35" s="242"/>
      <c r="G35" s="242"/>
      <c r="H35" s="242"/>
      <c r="I35" s="242"/>
      <c r="J35" s="242"/>
      <c r="K35" s="242"/>
      <c r="L35" s="243"/>
      <c r="M35" s="26"/>
      <c r="N35" s="27">
        <v>3.5</v>
      </c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52" t="s">
        <v>40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4"/>
      <c r="M37" s="148"/>
      <c r="N37" s="154">
        <f>IF(N35&lt;=10,N35,"EXCEDE LOS 10 PUNTOS PERMITIDOS")</f>
        <v>3.5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259" t="s">
        <v>23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1"/>
      <c r="M40" s="43"/>
      <c r="N40" s="44">
        <f>IF((N22+N27+N32+N37)&lt;=30,(N22+N27+N32+N37),"ERROR EXCEDE LOS 30 PUNTOS")</f>
        <v>18.5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7" t="s">
        <v>41</v>
      </c>
    </row>
    <row r="48" spans="1:14" ht="15.75" thickBot="1" x14ac:dyDescent="0.3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ht="27" thickBot="1" x14ac:dyDescent="0.3">
      <c r="A49" s="217" t="s">
        <v>42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9"/>
    </row>
    <row r="50" spans="1:14" ht="15.75" thickBot="1" x14ac:dyDescent="0.3">
      <c r="A50" s="41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3"/>
    </row>
    <row r="51" spans="1:14" ht="34.5" customHeight="1" thickBot="1" x14ac:dyDescent="0.3">
      <c r="A51" s="255" t="s">
        <v>43</v>
      </c>
      <c r="B51" s="256"/>
      <c r="C51" s="256"/>
      <c r="D51" s="256"/>
      <c r="E51" s="256"/>
      <c r="F51" s="257"/>
      <c r="G51" s="258"/>
      <c r="H51" s="48" t="s">
        <v>44</v>
      </c>
      <c r="I51" s="49" t="s">
        <v>45</v>
      </c>
      <c r="J51" s="50" t="s">
        <v>46</v>
      </c>
      <c r="K51" s="51" t="s">
        <v>47</v>
      </c>
      <c r="L51" s="151"/>
      <c r="M51" s="8"/>
      <c r="N51" s="52" t="s">
        <v>48</v>
      </c>
    </row>
    <row r="52" spans="1:14" ht="23.25" customHeight="1" thickTop="1" thickBot="1" x14ac:dyDescent="0.3">
      <c r="A52" s="53">
        <v>1</v>
      </c>
      <c r="B52" s="264" t="s">
        <v>49</v>
      </c>
      <c r="C52" s="264"/>
      <c r="D52" s="264"/>
      <c r="E52" s="264"/>
      <c r="F52" s="265"/>
      <c r="G52" s="265"/>
      <c r="H52" s="54" t="s">
        <v>50</v>
      </c>
      <c r="I52" s="55">
        <v>2</v>
      </c>
      <c r="J52" s="55">
        <v>1</v>
      </c>
      <c r="K52" s="56">
        <v>1</v>
      </c>
      <c r="L52" s="40"/>
      <c r="M52" s="40"/>
      <c r="N52" s="57">
        <f>I52+J52+K52</f>
        <v>4</v>
      </c>
    </row>
    <row r="53" spans="1:14" ht="16.5" thickTop="1" thickBot="1" x14ac:dyDescent="0.3">
      <c r="A53" s="58">
        <v>2</v>
      </c>
      <c r="B53" s="262" t="s">
        <v>51</v>
      </c>
      <c r="C53" s="266"/>
      <c r="D53" s="266"/>
      <c r="E53" s="266"/>
      <c r="F53" s="263"/>
      <c r="G53" s="263"/>
      <c r="H53" s="59" t="s">
        <v>50</v>
      </c>
      <c r="I53" s="60">
        <v>2</v>
      </c>
      <c r="J53" s="60">
        <v>1</v>
      </c>
      <c r="K53" s="61">
        <v>1</v>
      </c>
      <c r="L53" s="40"/>
      <c r="M53" s="40"/>
      <c r="N53" s="57">
        <f t="shared" ref="N53:N58" si="0">I53+J53+K53</f>
        <v>4</v>
      </c>
    </row>
    <row r="54" spans="1:14" ht="42" customHeight="1" thickTop="1" thickBot="1" x14ac:dyDescent="0.3">
      <c r="A54" s="58">
        <v>3</v>
      </c>
      <c r="B54" s="266" t="s">
        <v>52</v>
      </c>
      <c r="C54" s="266"/>
      <c r="D54" s="266"/>
      <c r="E54" s="266"/>
      <c r="F54" s="263"/>
      <c r="G54" s="263"/>
      <c r="H54" s="59" t="s">
        <v>53</v>
      </c>
      <c r="I54" s="60">
        <v>4</v>
      </c>
      <c r="J54" s="60">
        <v>3</v>
      </c>
      <c r="K54" s="61">
        <v>4</v>
      </c>
      <c r="L54" s="40"/>
      <c r="M54" s="40"/>
      <c r="N54" s="57">
        <f t="shared" si="0"/>
        <v>11</v>
      </c>
    </row>
    <row r="55" spans="1:14" ht="42" customHeight="1" thickTop="1" thickBot="1" x14ac:dyDescent="0.3">
      <c r="A55" s="58">
        <v>4</v>
      </c>
      <c r="B55" s="266" t="s">
        <v>54</v>
      </c>
      <c r="C55" s="266"/>
      <c r="D55" s="266"/>
      <c r="E55" s="266"/>
      <c r="F55" s="263"/>
      <c r="G55" s="263"/>
      <c r="H55" s="59" t="s">
        <v>53</v>
      </c>
      <c r="I55" s="60">
        <v>5</v>
      </c>
      <c r="J55" s="60">
        <v>3</v>
      </c>
      <c r="K55" s="61">
        <v>3</v>
      </c>
      <c r="L55" s="40"/>
      <c r="M55" s="40"/>
      <c r="N55" s="57">
        <f t="shared" si="0"/>
        <v>11</v>
      </c>
    </row>
    <row r="56" spans="1:14" ht="31.5" customHeight="1" thickTop="1" thickBot="1" x14ac:dyDescent="0.3">
      <c r="A56" s="58">
        <v>5</v>
      </c>
      <c r="B56" s="266" t="s">
        <v>55</v>
      </c>
      <c r="C56" s="266"/>
      <c r="D56" s="266"/>
      <c r="E56" s="266"/>
      <c r="F56" s="263"/>
      <c r="G56" s="263"/>
      <c r="H56" s="59" t="s">
        <v>53</v>
      </c>
      <c r="I56" s="60">
        <v>5</v>
      </c>
      <c r="J56" s="60">
        <v>2</v>
      </c>
      <c r="K56" s="61">
        <v>3</v>
      </c>
      <c r="L56" s="40"/>
      <c r="M56" s="40"/>
      <c r="N56" s="57">
        <f t="shared" si="0"/>
        <v>10</v>
      </c>
    </row>
    <row r="57" spans="1:14" ht="38.25" customHeight="1" thickTop="1" thickBot="1" x14ac:dyDescent="0.3">
      <c r="A57" s="58">
        <v>6</v>
      </c>
      <c r="B57" s="266" t="s">
        <v>56</v>
      </c>
      <c r="C57" s="266"/>
      <c r="D57" s="266"/>
      <c r="E57" s="266"/>
      <c r="F57" s="263"/>
      <c r="G57" s="263"/>
      <c r="H57" s="59" t="s">
        <v>57</v>
      </c>
      <c r="I57" s="60">
        <v>4</v>
      </c>
      <c r="J57" s="60">
        <v>2</v>
      </c>
      <c r="K57" s="61">
        <v>4</v>
      </c>
      <c r="L57" s="40"/>
      <c r="M57" s="40"/>
      <c r="N57" s="57">
        <f t="shared" si="0"/>
        <v>10</v>
      </c>
    </row>
    <row r="58" spans="1:14" ht="38.25" customHeight="1" thickTop="1" thickBot="1" x14ac:dyDescent="0.3">
      <c r="A58" s="62">
        <v>7</v>
      </c>
      <c r="B58" s="267" t="s">
        <v>58</v>
      </c>
      <c r="C58" s="267"/>
      <c r="D58" s="267"/>
      <c r="E58" s="267"/>
      <c r="F58" s="268"/>
      <c r="G58" s="268"/>
      <c r="H58" s="63" t="s">
        <v>57</v>
      </c>
      <c r="I58" s="64">
        <v>3</v>
      </c>
      <c r="J58" s="64">
        <v>2</v>
      </c>
      <c r="K58" s="65">
        <v>3</v>
      </c>
      <c r="L58" s="40"/>
      <c r="M58" s="40"/>
      <c r="N58" s="57">
        <f t="shared" si="0"/>
        <v>8</v>
      </c>
    </row>
    <row r="59" spans="1:14" ht="16.5" thickBot="1" x14ac:dyDescent="0.3">
      <c r="A59" s="269" t="s">
        <v>59</v>
      </c>
      <c r="B59" s="270"/>
      <c r="C59" s="270"/>
      <c r="D59" s="270"/>
      <c r="E59" s="270"/>
      <c r="F59" s="270"/>
      <c r="G59" s="270"/>
      <c r="H59" s="271"/>
      <c r="I59" s="66">
        <f>SUM(I52:I58)</f>
        <v>25</v>
      </c>
      <c r="J59" s="67">
        <f>SUM(J52:J58)</f>
        <v>14</v>
      </c>
      <c r="K59" s="68">
        <f>SUM(K52:K58)</f>
        <v>19</v>
      </c>
      <c r="L59" s="69"/>
      <c r="M59" s="40"/>
      <c r="N59" s="70">
        <f>SUM(N52:N58)</f>
        <v>58</v>
      </c>
    </row>
    <row r="60" spans="1:14" ht="19.5" thickTop="1" thickBot="1" x14ac:dyDescent="0.3">
      <c r="A60" s="272" t="s">
        <v>60</v>
      </c>
      <c r="B60" s="273"/>
      <c r="C60" s="273"/>
      <c r="D60" s="273"/>
      <c r="E60" s="273"/>
      <c r="F60" s="273"/>
      <c r="G60" s="273"/>
      <c r="H60" s="273"/>
      <c r="I60" s="274"/>
      <c r="J60" s="274"/>
      <c r="K60" s="275"/>
      <c r="L60" s="8"/>
      <c r="M60" s="71"/>
      <c r="N60" s="72">
        <f>N59/3</f>
        <v>19.333333333333332</v>
      </c>
    </row>
    <row r="61" spans="1:14" ht="15.75" thickBot="1" x14ac:dyDescent="0.3">
      <c r="A61" s="4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3"/>
    </row>
    <row r="62" spans="1:14" ht="36.75" customHeight="1" thickBot="1" x14ac:dyDescent="0.3">
      <c r="A62" s="255" t="s">
        <v>61</v>
      </c>
      <c r="B62" s="256"/>
      <c r="C62" s="256"/>
      <c r="D62" s="256"/>
      <c r="E62" s="256"/>
      <c r="F62" s="256"/>
      <c r="G62" s="276"/>
      <c r="H62" s="73" t="s">
        <v>44</v>
      </c>
      <c r="I62" s="49" t="s">
        <v>45</v>
      </c>
      <c r="J62" s="50" t="s">
        <v>46</v>
      </c>
      <c r="K62" s="51" t="s">
        <v>47</v>
      </c>
      <c r="L62" s="151"/>
      <c r="M62" s="8"/>
      <c r="N62" s="52" t="s">
        <v>48</v>
      </c>
    </row>
    <row r="63" spans="1:14" ht="17.25" thickTop="1" thickBot="1" x14ac:dyDescent="0.3">
      <c r="A63" s="53">
        <v>1</v>
      </c>
      <c r="B63" s="277" t="s">
        <v>62</v>
      </c>
      <c r="C63" s="277"/>
      <c r="D63" s="277"/>
      <c r="E63" s="277"/>
      <c r="F63" s="265"/>
      <c r="G63" s="265"/>
      <c r="H63" s="74" t="s">
        <v>63</v>
      </c>
      <c r="I63" s="75">
        <v>4</v>
      </c>
      <c r="J63" s="75">
        <v>2</v>
      </c>
      <c r="K63" s="76">
        <v>4</v>
      </c>
      <c r="L63" s="77"/>
      <c r="M63" s="40"/>
      <c r="N63" s="57">
        <f>I63+J63+K63</f>
        <v>10</v>
      </c>
    </row>
    <row r="64" spans="1:14" ht="37.5" customHeight="1" thickTop="1" thickBot="1" x14ac:dyDescent="0.3">
      <c r="A64" s="58">
        <v>2</v>
      </c>
      <c r="B64" s="262" t="s">
        <v>64</v>
      </c>
      <c r="C64" s="262"/>
      <c r="D64" s="262"/>
      <c r="E64" s="262"/>
      <c r="F64" s="263"/>
      <c r="G64" s="263"/>
      <c r="H64" s="78" t="s">
        <v>63</v>
      </c>
      <c r="I64" s="79">
        <v>5</v>
      </c>
      <c r="J64" s="79">
        <v>3</v>
      </c>
      <c r="K64" s="80">
        <v>4</v>
      </c>
      <c r="L64" s="77"/>
      <c r="M64" s="40"/>
      <c r="N64" s="57">
        <f>I64+J64+K64</f>
        <v>12</v>
      </c>
    </row>
    <row r="65" spans="1:14" ht="17.25" thickTop="1" thickBot="1" x14ac:dyDescent="0.3">
      <c r="A65" s="62">
        <v>3</v>
      </c>
      <c r="B65" s="278" t="s">
        <v>65</v>
      </c>
      <c r="C65" s="278"/>
      <c r="D65" s="278"/>
      <c r="E65" s="278"/>
      <c r="F65" s="268"/>
      <c r="G65" s="268"/>
      <c r="H65" s="81" t="s">
        <v>63</v>
      </c>
      <c r="I65" s="82">
        <v>3</v>
      </c>
      <c r="J65" s="82">
        <v>2</v>
      </c>
      <c r="K65" s="83">
        <v>4</v>
      </c>
      <c r="L65" s="77"/>
      <c r="M65" s="40"/>
      <c r="N65" s="57">
        <f>I65+J65+K65</f>
        <v>9</v>
      </c>
    </row>
    <row r="66" spans="1:14" ht="16.5" thickTop="1" thickBot="1" x14ac:dyDescent="0.3">
      <c r="A66" s="39"/>
      <c r="B66" s="239" t="s">
        <v>66</v>
      </c>
      <c r="C66" s="279"/>
      <c r="D66" s="279"/>
      <c r="E66" s="279"/>
      <c r="F66" s="279"/>
      <c r="G66" s="279"/>
      <c r="H66" s="240"/>
      <c r="I66" s="84">
        <f>SUM(I63:I65)</f>
        <v>12</v>
      </c>
      <c r="J66" s="84">
        <f>SUM(J63:J65)</f>
        <v>7</v>
      </c>
      <c r="K66" s="85">
        <f>SUM(K63:K65)</f>
        <v>12</v>
      </c>
      <c r="L66" s="77"/>
      <c r="M66" s="40"/>
      <c r="N66" s="86">
        <f>SUM(N63:N65)</f>
        <v>31</v>
      </c>
    </row>
    <row r="67" spans="1:14" ht="19.5" thickTop="1" thickBot="1" x14ac:dyDescent="0.3">
      <c r="A67" s="280" t="s">
        <v>67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2"/>
      <c r="L67" s="77"/>
      <c r="M67" s="40"/>
      <c r="N67" s="72">
        <f>N66/3</f>
        <v>10.333333333333334</v>
      </c>
    </row>
    <row r="68" spans="1:14" ht="19.5" thickTop="1" thickBot="1" x14ac:dyDescent="0.3">
      <c r="A68" s="283"/>
      <c r="B68" s="284"/>
      <c r="C68" s="284"/>
      <c r="D68" s="284"/>
      <c r="E68" s="284"/>
      <c r="F68" s="284"/>
      <c r="G68" s="284"/>
      <c r="H68" s="284"/>
      <c r="I68" s="284"/>
      <c r="J68" s="285"/>
      <c r="K68" s="285"/>
      <c r="L68" s="77"/>
      <c r="M68" s="40"/>
      <c r="N68" s="153"/>
    </row>
    <row r="69" spans="1:14" ht="35.25" customHeight="1" thickBot="1" x14ac:dyDescent="0.3">
      <c r="A69" s="286" t="s">
        <v>68</v>
      </c>
      <c r="B69" s="287"/>
      <c r="C69" s="287"/>
      <c r="D69" s="287"/>
      <c r="E69" s="287"/>
      <c r="F69" s="287"/>
      <c r="G69" s="288"/>
      <c r="H69" s="87" t="s">
        <v>44</v>
      </c>
      <c r="I69" s="52" t="s">
        <v>45</v>
      </c>
      <c r="J69" s="151"/>
      <c r="K69" s="151"/>
      <c r="L69" s="77"/>
      <c r="M69" s="40"/>
      <c r="N69" s="88" t="s">
        <v>48</v>
      </c>
    </row>
    <row r="70" spans="1:14" ht="48.75" customHeight="1" thickBot="1" x14ac:dyDescent="0.3">
      <c r="A70" s="89">
        <v>1</v>
      </c>
      <c r="B70" s="289" t="s">
        <v>69</v>
      </c>
      <c r="C70" s="289"/>
      <c r="D70" s="289"/>
      <c r="E70" s="289"/>
      <c r="F70" s="290"/>
      <c r="G70" s="291"/>
      <c r="H70" s="90" t="s">
        <v>63</v>
      </c>
      <c r="I70" s="85">
        <v>4</v>
      </c>
      <c r="J70" s="77"/>
      <c r="K70" s="77"/>
      <c r="L70" s="77"/>
      <c r="M70" s="40"/>
      <c r="N70" s="91">
        <f>I70</f>
        <v>4</v>
      </c>
    </row>
    <row r="71" spans="1:14" ht="32.25" customHeight="1" thickBot="1" x14ac:dyDescent="0.3">
      <c r="A71" s="58">
        <v>2</v>
      </c>
      <c r="B71" s="262" t="s">
        <v>70</v>
      </c>
      <c r="C71" s="262"/>
      <c r="D71" s="262"/>
      <c r="E71" s="262"/>
      <c r="F71" s="263"/>
      <c r="G71" s="292"/>
      <c r="H71" s="92" t="s">
        <v>63</v>
      </c>
      <c r="I71" s="93">
        <v>2</v>
      </c>
      <c r="J71" s="77"/>
      <c r="K71" s="77"/>
      <c r="L71" s="77"/>
      <c r="M71" s="40"/>
      <c r="N71" s="91">
        <f>I71</f>
        <v>2</v>
      </c>
    </row>
    <row r="72" spans="1:14" ht="32.25" customHeight="1" thickBot="1" x14ac:dyDescent="0.3">
      <c r="A72" s="62">
        <v>3</v>
      </c>
      <c r="B72" s="278" t="s">
        <v>71</v>
      </c>
      <c r="C72" s="278"/>
      <c r="D72" s="278"/>
      <c r="E72" s="278"/>
      <c r="F72" s="268"/>
      <c r="G72" s="293"/>
      <c r="H72" s="94" t="s">
        <v>63</v>
      </c>
      <c r="I72" s="95">
        <v>4</v>
      </c>
      <c r="J72" s="77"/>
      <c r="K72" s="77"/>
      <c r="L72" s="77"/>
      <c r="M72" s="40"/>
      <c r="N72" s="91">
        <f>I72</f>
        <v>4</v>
      </c>
    </row>
    <row r="73" spans="1:14" ht="16.5" thickBot="1" x14ac:dyDescent="0.3">
      <c r="A73" s="294" t="s">
        <v>72</v>
      </c>
      <c r="B73" s="295"/>
      <c r="C73" s="295"/>
      <c r="D73" s="295"/>
      <c r="E73" s="295"/>
      <c r="F73" s="295"/>
      <c r="G73" s="295"/>
      <c r="H73" s="296"/>
      <c r="I73" s="24">
        <f>SUM(I70:I72)</f>
        <v>10</v>
      </c>
      <c r="J73" s="69"/>
      <c r="K73" s="69"/>
      <c r="L73" s="69"/>
      <c r="M73" s="40"/>
      <c r="N73" s="35"/>
    </row>
    <row r="74" spans="1:14" ht="19.5" thickTop="1" thickBot="1" x14ac:dyDescent="0.3">
      <c r="A74" s="297" t="s">
        <v>73</v>
      </c>
      <c r="B74" s="298"/>
      <c r="C74" s="298"/>
      <c r="D74" s="298"/>
      <c r="E74" s="298"/>
      <c r="F74" s="298"/>
      <c r="G74" s="298"/>
      <c r="H74" s="298"/>
      <c r="I74" s="298"/>
      <c r="J74" s="298"/>
      <c r="K74" s="299"/>
      <c r="L74" s="69"/>
      <c r="M74" s="40"/>
      <c r="N74" s="72">
        <f>SUM(N70:N72)</f>
        <v>10</v>
      </c>
    </row>
    <row r="75" spans="1:14" x14ac:dyDescent="0.25">
      <c r="A75" s="41"/>
      <c r="B75" s="8"/>
      <c r="C75" s="8"/>
      <c r="D75" s="8"/>
      <c r="E75" s="300"/>
      <c r="F75" s="300"/>
      <c r="G75" s="300"/>
      <c r="H75" s="300"/>
      <c r="I75" s="300"/>
      <c r="J75" s="300"/>
      <c r="K75" s="300"/>
      <c r="L75" s="300"/>
      <c r="M75" s="300"/>
      <c r="N75" s="301"/>
    </row>
    <row r="76" spans="1:14" ht="15.75" thickBot="1" x14ac:dyDescent="0.3">
      <c r="A76" s="41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3"/>
    </row>
    <row r="77" spans="1:14" ht="27" thickBot="1" x14ac:dyDescent="0.3">
      <c r="A77" s="217" t="s">
        <v>74</v>
      </c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9"/>
    </row>
    <row r="78" spans="1:14" ht="15.75" thickBot="1" x14ac:dyDescent="0.3">
      <c r="A78" s="4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3"/>
    </row>
    <row r="79" spans="1:14" ht="24.75" thickBot="1" x14ac:dyDescent="0.3">
      <c r="A79" s="311" t="s">
        <v>75</v>
      </c>
      <c r="B79" s="312"/>
      <c r="C79" s="312"/>
      <c r="D79" s="312"/>
      <c r="E79" s="312"/>
      <c r="F79" s="313"/>
      <c r="G79" s="314"/>
      <c r="H79" s="87" t="s">
        <v>44</v>
      </c>
      <c r="I79" s="151"/>
      <c r="J79" s="8"/>
      <c r="K79" s="8"/>
      <c r="L79" s="8"/>
      <c r="M79" s="8"/>
      <c r="N79" s="87" t="s">
        <v>48</v>
      </c>
    </row>
    <row r="80" spans="1:14" ht="17.25" thickTop="1" thickBot="1" x14ac:dyDescent="0.3">
      <c r="A80" s="96">
        <v>1</v>
      </c>
      <c r="B80" s="315" t="s">
        <v>76</v>
      </c>
      <c r="C80" s="316"/>
      <c r="D80" s="316"/>
      <c r="E80" s="316"/>
      <c r="F80" s="317"/>
      <c r="G80" s="318"/>
      <c r="H80" s="97" t="s">
        <v>77</v>
      </c>
      <c r="I80" s="98"/>
      <c r="J80" s="46"/>
      <c r="K80" s="46"/>
      <c r="L80" s="46"/>
      <c r="M80" s="40"/>
      <c r="N80" s="99">
        <v>2.7</v>
      </c>
    </row>
    <row r="81" spans="1:14" ht="16.5" thickBot="1" x14ac:dyDescent="0.3">
      <c r="A81" s="100"/>
      <c r="B81" s="101"/>
      <c r="C81" s="101"/>
      <c r="D81" s="101"/>
      <c r="E81" s="101"/>
      <c r="F81" s="40"/>
      <c r="G81" s="40"/>
      <c r="H81" s="69"/>
      <c r="I81" s="69"/>
      <c r="J81" s="46"/>
      <c r="K81" s="46"/>
      <c r="L81" s="46"/>
      <c r="M81" s="40"/>
      <c r="N81" s="102"/>
    </row>
    <row r="82" spans="1:14" ht="19.5" thickTop="1" thickBot="1" x14ac:dyDescent="0.3">
      <c r="A82" s="319" t="s">
        <v>78</v>
      </c>
      <c r="B82" s="320"/>
      <c r="C82" s="320"/>
      <c r="D82" s="320"/>
      <c r="E82" s="320"/>
      <c r="F82" s="320"/>
      <c r="G82" s="320"/>
      <c r="H82" s="320"/>
      <c r="I82" s="320"/>
      <c r="J82" s="321"/>
      <c r="K82" s="98"/>
      <c r="L82" s="8"/>
      <c r="M82" s="103"/>
      <c r="N82" s="104">
        <f>N80</f>
        <v>2.7</v>
      </c>
    </row>
    <row r="83" spans="1:14" ht="16.5" thickTop="1" thickBot="1" x14ac:dyDescent="0.3">
      <c r="A83" s="4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3"/>
    </row>
    <row r="84" spans="1:14" ht="28.5" thickBot="1" x14ac:dyDescent="0.3">
      <c r="A84" s="322" t="s">
        <v>79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4"/>
    </row>
    <row r="85" spans="1:14" ht="15.75" thickBot="1" x14ac:dyDescent="0.3">
      <c r="A85" s="4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3"/>
    </row>
    <row r="86" spans="1:14" ht="18.75" thickTop="1" x14ac:dyDescent="0.25">
      <c r="A86" s="325" t="s">
        <v>23</v>
      </c>
      <c r="B86" s="326"/>
      <c r="C86" s="326"/>
      <c r="D86" s="326"/>
      <c r="E86" s="326"/>
      <c r="F86" s="326"/>
      <c r="G86" s="326"/>
      <c r="H86" s="326"/>
      <c r="I86" s="326"/>
      <c r="J86" s="327"/>
      <c r="K86" s="105"/>
      <c r="L86" s="105"/>
      <c r="M86" s="106"/>
      <c r="N86" s="107">
        <f>N40</f>
        <v>18.5</v>
      </c>
    </row>
    <row r="87" spans="1:14" ht="18" x14ac:dyDescent="0.25">
      <c r="A87" s="302" t="s">
        <v>80</v>
      </c>
      <c r="B87" s="303"/>
      <c r="C87" s="303"/>
      <c r="D87" s="303"/>
      <c r="E87" s="303"/>
      <c r="F87" s="303"/>
      <c r="G87" s="303"/>
      <c r="H87" s="303"/>
      <c r="I87" s="303"/>
      <c r="J87" s="304"/>
      <c r="K87" s="105"/>
      <c r="L87" s="105"/>
      <c r="M87" s="106"/>
      <c r="N87" s="108">
        <f>N60</f>
        <v>19.333333333333332</v>
      </c>
    </row>
    <row r="88" spans="1:14" ht="18" x14ac:dyDescent="0.25">
      <c r="A88" s="302" t="s">
        <v>81</v>
      </c>
      <c r="B88" s="303"/>
      <c r="C88" s="303"/>
      <c r="D88" s="303"/>
      <c r="E88" s="303"/>
      <c r="F88" s="303"/>
      <c r="G88" s="303"/>
      <c r="H88" s="303"/>
      <c r="I88" s="303"/>
      <c r="J88" s="304"/>
      <c r="K88" s="105"/>
      <c r="L88" s="105"/>
      <c r="M88" s="106"/>
      <c r="N88" s="109">
        <f>N67</f>
        <v>10.333333333333334</v>
      </c>
    </row>
    <row r="89" spans="1:14" ht="18" x14ac:dyDescent="0.25">
      <c r="A89" s="302" t="s">
        <v>82</v>
      </c>
      <c r="B89" s="303"/>
      <c r="C89" s="303"/>
      <c r="D89" s="303"/>
      <c r="E89" s="303"/>
      <c r="F89" s="303"/>
      <c r="G89" s="303"/>
      <c r="H89" s="303"/>
      <c r="I89" s="303"/>
      <c r="J89" s="304"/>
      <c r="K89" s="105"/>
      <c r="L89" s="105"/>
      <c r="M89" s="106"/>
      <c r="N89" s="110">
        <f>N74</f>
        <v>10</v>
      </c>
    </row>
    <row r="90" spans="1:14" ht="18.75" thickBot="1" x14ac:dyDescent="0.3">
      <c r="A90" s="305" t="s">
        <v>83</v>
      </c>
      <c r="B90" s="306"/>
      <c r="C90" s="306"/>
      <c r="D90" s="306"/>
      <c r="E90" s="306"/>
      <c r="F90" s="306"/>
      <c r="G90" s="306"/>
      <c r="H90" s="306"/>
      <c r="I90" s="306"/>
      <c r="J90" s="307"/>
      <c r="K90" s="105"/>
      <c r="L90" s="105"/>
      <c r="M90" s="106"/>
      <c r="N90" s="110">
        <f>N80</f>
        <v>2.7</v>
      </c>
    </row>
    <row r="91" spans="1:14" ht="24.75" thickTop="1" thickBot="1" x14ac:dyDescent="0.3">
      <c r="A91" s="308" t="s">
        <v>84</v>
      </c>
      <c r="B91" s="309"/>
      <c r="C91" s="309"/>
      <c r="D91" s="309"/>
      <c r="E91" s="309"/>
      <c r="F91" s="309"/>
      <c r="G91" s="309"/>
      <c r="H91" s="309"/>
      <c r="I91" s="309"/>
      <c r="J91" s="310"/>
      <c r="K91" s="111"/>
      <c r="L91" s="112"/>
      <c r="M91" s="113"/>
      <c r="N91" s="114">
        <f>SUM(N86:N90)</f>
        <v>60.866666666666667</v>
      </c>
    </row>
    <row r="92" spans="1:14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</row>
  </sheetData>
  <sheetProtection algorithmName="SHA-512" hashValue="hC4tJEu2iAeFudrmYSQ46OoEoaXqgTXGsbozuYA15pmny3l2D58npnpbfV6xAulqNhtpiYUluoRMTyRDxg2KJA==" saltValue="LJTXJhvTz2cjnX3F6vWfWA==" spinCount="100000" sheet="1" objects="1" scenarios="1" selectLockedCells="1" selectUnlockedCells="1"/>
  <mergeCells count="81">
    <mergeCell ref="A88:J88"/>
    <mergeCell ref="A89:J89"/>
    <mergeCell ref="A90:J90"/>
    <mergeCell ref="A91:J91"/>
    <mergeCell ref="A79:G79"/>
    <mergeCell ref="B80:G80"/>
    <mergeCell ref="A82:J82"/>
    <mergeCell ref="A84:N84"/>
    <mergeCell ref="A86:J86"/>
    <mergeCell ref="A87:J87"/>
    <mergeCell ref="A77:N77"/>
    <mergeCell ref="B65:G65"/>
    <mergeCell ref="B66:H66"/>
    <mergeCell ref="A67:K67"/>
    <mergeCell ref="A68:K68"/>
    <mergeCell ref="A69:G69"/>
    <mergeCell ref="B70:G70"/>
    <mergeCell ref="B71:G71"/>
    <mergeCell ref="B72:G72"/>
    <mergeCell ref="A73:H73"/>
    <mergeCell ref="A74:K74"/>
    <mergeCell ref="E75:N75"/>
    <mergeCell ref="B64:G64"/>
    <mergeCell ref="B52:G52"/>
    <mergeCell ref="B53:G53"/>
    <mergeCell ref="B54:G54"/>
    <mergeCell ref="B55:G55"/>
    <mergeCell ref="B56:G56"/>
    <mergeCell ref="B57:G57"/>
    <mergeCell ref="B58:G58"/>
    <mergeCell ref="A59:H59"/>
    <mergeCell ref="A60:K60"/>
    <mergeCell ref="A62:G62"/>
    <mergeCell ref="B63:G63"/>
    <mergeCell ref="A51:G51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49:N49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31496062992125984" right="0.19685039370078741" top="0.55118110236220474" bottom="0.55118110236220474" header="0" footer="0"/>
  <pageSetup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3"/>
  <sheetViews>
    <sheetView workbookViewId="0">
      <selection activeCell="A80" sqref="A80:G80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1" width="12.5703125" style="6" customWidth="1"/>
    <col min="12" max="12" width="5.5703125" style="6" customWidth="1"/>
    <col min="13" max="13" width="3.285156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3"/>
      <c r="B1" s="204"/>
      <c r="C1" s="207" t="s">
        <v>9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9"/>
    </row>
    <row r="2" spans="1:16" ht="51" customHeight="1" thickBot="1" x14ac:dyDescent="0.3">
      <c r="A2" s="205"/>
      <c r="B2" s="206"/>
      <c r="C2" s="207" t="s">
        <v>10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  <c r="P2" s="155">
        <f ca="1">MATCH(MID(CELL("nombrearchivo",'3'!E9),FIND("]", CELL("nombrearchivo",'3'!E9),1)+1,LEN(CELL("nombrearchivo",'3'!E9))-FIND("]",CELL("nombrearchivo",'3'!E9),1)),GENERAL!A6:A50,0)</f>
        <v>2</v>
      </c>
    </row>
    <row r="3" spans="1:16" ht="15.75" x14ac:dyDescent="0.25">
      <c r="A3" s="210" t="s">
        <v>11</v>
      </c>
      <c r="B3" s="211"/>
      <c r="C3" s="211"/>
      <c r="D3" s="211"/>
      <c r="E3" s="7" t="str">
        <f>GENERAL!Z$2</f>
        <v>PLANTA</v>
      </c>
      <c r="F3" s="212"/>
      <c r="G3" s="212"/>
      <c r="H3" s="212"/>
      <c r="I3" s="212"/>
      <c r="J3" s="212"/>
      <c r="K3" s="212"/>
      <c r="L3" s="212"/>
      <c r="M3" s="212"/>
      <c r="N3" s="213"/>
    </row>
    <row r="4" spans="1:16" ht="15.75" x14ac:dyDescent="0.25">
      <c r="A4" s="199" t="s">
        <v>12</v>
      </c>
      <c r="B4" s="200"/>
      <c r="C4" s="200"/>
      <c r="D4" s="200"/>
      <c r="E4" s="8" t="str">
        <f>GENERAL!A$2</f>
        <v>CEA-P-04-2</v>
      </c>
      <c r="F4" s="201"/>
      <c r="G4" s="201"/>
      <c r="H4" s="201"/>
      <c r="I4" s="201"/>
      <c r="J4" s="201"/>
      <c r="K4" s="201"/>
      <c r="L4" s="201"/>
      <c r="M4" s="201"/>
      <c r="N4" s="202"/>
    </row>
    <row r="5" spans="1:16" ht="15.75" x14ac:dyDescent="0.25">
      <c r="A5" s="199" t="s">
        <v>13</v>
      </c>
      <c r="B5" s="200"/>
      <c r="C5" s="200"/>
      <c r="D5" s="200"/>
      <c r="E5" s="8" t="str">
        <f>GENERAL!A$1</f>
        <v>CIENCIAS ECONÓMICAS Y ADMINISTRATIVAS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17" t="s">
        <v>14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</row>
    <row r="8" spans="1:16" x14ac:dyDescent="0.25">
      <c r="A8" s="220" t="s">
        <v>15</v>
      </c>
      <c r="B8" s="221"/>
      <c r="C8" s="224" t="s">
        <v>16</v>
      </c>
      <c r="D8" s="150"/>
      <c r="E8" s="226" t="s">
        <v>17</v>
      </c>
      <c r="F8" s="226" t="s">
        <v>18</v>
      </c>
      <c r="G8" s="226" t="s">
        <v>19</v>
      </c>
      <c r="H8" s="226" t="s">
        <v>20</v>
      </c>
      <c r="I8" s="226" t="s">
        <v>21</v>
      </c>
      <c r="J8" s="228" t="s">
        <v>22</v>
      </c>
      <c r="K8" s="151"/>
      <c r="L8" s="230"/>
      <c r="M8" s="230"/>
      <c r="N8" s="232" t="s">
        <v>23</v>
      </c>
    </row>
    <row r="9" spans="1:16" ht="31.5" customHeight="1" thickBot="1" x14ac:dyDescent="0.3">
      <c r="A9" s="222"/>
      <c r="B9" s="223"/>
      <c r="C9" s="225"/>
      <c r="D9" s="15"/>
      <c r="E9" s="227"/>
      <c r="F9" s="227"/>
      <c r="G9" s="227"/>
      <c r="H9" s="227"/>
      <c r="I9" s="227"/>
      <c r="J9" s="229"/>
      <c r="K9" s="152"/>
      <c r="L9" s="231"/>
      <c r="M9" s="231"/>
      <c r="N9" s="233"/>
    </row>
    <row r="10" spans="1:16" ht="44.25" customHeight="1" thickBot="1" x14ac:dyDescent="0.3">
      <c r="A10" s="234" t="str">
        <f ca="1">CONCATENATE((INDIRECT("GENERAL!D"&amp;P2+5))," ",((INDIRECT("GENERAL!E"&amp;P2+5))))</f>
        <v>CASTRO PRADO FREDY</v>
      </c>
      <c r="B10" s="235"/>
      <c r="C10" s="16">
        <f>N14</f>
        <v>4</v>
      </c>
      <c r="D10" s="17"/>
      <c r="E10" s="18">
        <f>N16</f>
        <v>1</v>
      </c>
      <c r="F10" s="18">
        <f>N18</f>
        <v>3</v>
      </c>
      <c r="G10" s="18">
        <f>N20</f>
        <v>0</v>
      </c>
      <c r="H10" s="18">
        <f>N27</f>
        <v>5</v>
      </c>
      <c r="I10" s="18">
        <f>N32</f>
        <v>5</v>
      </c>
      <c r="J10" s="19">
        <f>N37</f>
        <v>0</v>
      </c>
      <c r="K10" s="20"/>
      <c r="L10" s="20"/>
      <c r="M10" s="20"/>
      <c r="N10" s="21">
        <f>IF( SUM(C10:J10)&lt;=30,SUM(C10:J10),"EXCEDE LOS 30 PUNTOS")</f>
        <v>18</v>
      </c>
    </row>
    <row r="11" spans="1:16" ht="16.5" thickTop="1" thickBot="1" x14ac:dyDescent="0.3">
      <c r="A11" s="2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3"/>
    </row>
    <row r="12" spans="1:16" ht="18.75" thickBot="1" x14ac:dyDescent="0.3">
      <c r="A12" s="236" t="s">
        <v>24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24" t="s">
        <v>25</v>
      </c>
    </row>
    <row r="13" spans="1:16" ht="24" thickBot="1" x14ac:dyDescent="0.3">
      <c r="A13" s="214" t="s">
        <v>26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6"/>
      <c r="M13" s="8"/>
      <c r="N13" s="23"/>
    </row>
    <row r="14" spans="1:16" ht="31.5" customHeight="1" thickBot="1" x14ac:dyDescent="0.3">
      <c r="A14" s="239" t="s">
        <v>27</v>
      </c>
      <c r="B14" s="240"/>
      <c r="C14" s="25"/>
      <c r="D14" s="241" t="str">
        <f ca="1">(INDIRECT("GENERAL!J"&amp;P2+5))</f>
        <v>ADMINISTRADOR DE EMPRESAS/ UNIVERSIDAD DEL TOLIMA/1992</v>
      </c>
      <c r="E14" s="242"/>
      <c r="F14" s="242"/>
      <c r="G14" s="242"/>
      <c r="H14" s="242"/>
      <c r="I14" s="242"/>
      <c r="J14" s="242"/>
      <c r="K14" s="242"/>
      <c r="L14" s="243"/>
      <c r="M14" s="26"/>
      <c r="N14" s="27">
        <v>4</v>
      </c>
    </row>
    <row r="15" spans="1:16" ht="15.75" thickBot="1" x14ac:dyDescent="0.3">
      <c r="A15" s="28"/>
      <c r="B15" s="8"/>
      <c r="C15" s="8"/>
      <c r="D15" s="29"/>
      <c r="E15" s="8"/>
      <c r="F15" s="8"/>
      <c r="G15" s="8"/>
      <c r="H15" s="8"/>
      <c r="I15" s="8"/>
      <c r="J15" s="8"/>
      <c r="K15" s="8"/>
      <c r="L15" s="8"/>
      <c r="M15" s="8"/>
      <c r="N15" s="30"/>
    </row>
    <row r="16" spans="1:16" ht="36" customHeight="1" thickBot="1" x14ac:dyDescent="0.3">
      <c r="A16" s="244" t="s">
        <v>28</v>
      </c>
      <c r="B16" s="245"/>
      <c r="C16" s="8"/>
      <c r="D16" s="31"/>
      <c r="E16" s="246" t="str">
        <f ca="1">(INDIRECT("GENERAL!K"&amp;P2+5))</f>
        <v>ESPECIALISTA EN EVALUACION SOCIAL DE PROYECTOS/UNIVERSIDAD DE LOS ANDES/1997</v>
      </c>
      <c r="F16" s="247"/>
      <c r="G16" s="247"/>
      <c r="H16" s="247"/>
      <c r="I16" s="247"/>
      <c r="J16" s="247"/>
      <c r="K16" s="247"/>
      <c r="L16" s="248"/>
      <c r="M16" s="26"/>
      <c r="N16" s="27">
        <v>1</v>
      </c>
    </row>
    <row r="17" spans="1:17" ht="15.75" thickBot="1" x14ac:dyDescent="0.3">
      <c r="A17" s="28"/>
      <c r="B17" s="8"/>
      <c r="C17" s="8"/>
      <c r="D17" s="29"/>
      <c r="E17" s="8"/>
      <c r="F17" s="8"/>
      <c r="G17" s="8"/>
      <c r="H17" s="8"/>
      <c r="I17" s="8"/>
      <c r="J17" s="8"/>
      <c r="K17" s="8"/>
      <c r="L17" s="8"/>
      <c r="M17" s="8"/>
      <c r="N17" s="30"/>
    </row>
    <row r="18" spans="1:17" ht="34.5" customHeight="1" thickBot="1" x14ac:dyDescent="0.3">
      <c r="A18" s="244" t="s">
        <v>29</v>
      </c>
      <c r="B18" s="245"/>
      <c r="C18" s="25"/>
      <c r="D18" s="149"/>
      <c r="E18" s="247" t="str">
        <f ca="1">(INDIRECT("GENERAL!L"&amp;P2+5))</f>
        <v>MAGISTER EN ADMINISTRACION Y DIRECCION DE EMPRESAS CON ENFASIS EN FINANZAS</v>
      </c>
      <c r="F18" s="247"/>
      <c r="G18" s="247"/>
      <c r="H18" s="247"/>
      <c r="I18" s="247"/>
      <c r="J18" s="247"/>
      <c r="K18" s="247"/>
      <c r="L18" s="248"/>
      <c r="M18" s="26"/>
      <c r="N18" s="27">
        <v>3</v>
      </c>
    </row>
    <row r="19" spans="1:17" ht="15.75" thickBot="1" x14ac:dyDescent="0.3">
      <c r="A19" s="2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0"/>
    </row>
    <row r="20" spans="1:17" ht="54" customHeight="1" thickBot="1" x14ac:dyDescent="0.3">
      <c r="A20" s="244" t="s">
        <v>30</v>
      </c>
      <c r="B20" s="245"/>
      <c r="C20" s="25"/>
      <c r="D20" s="249" t="str">
        <f ca="1">(INDIRECT("GENERAL!M"&amp;P2+5))</f>
        <v>NO REGISTRA</v>
      </c>
      <c r="E20" s="250"/>
      <c r="F20" s="250"/>
      <c r="G20" s="250"/>
      <c r="H20" s="250"/>
      <c r="I20" s="250"/>
      <c r="J20" s="250"/>
      <c r="K20" s="250"/>
      <c r="L20" s="251"/>
      <c r="M20" s="26"/>
      <c r="N20" s="27">
        <v>0</v>
      </c>
    </row>
    <row r="21" spans="1:17" ht="16.5" thickBot="1" x14ac:dyDescent="0.3">
      <c r="A21" s="32"/>
      <c r="B21" s="33"/>
      <c r="C21" s="148"/>
      <c r="D21" s="34"/>
      <c r="E21" s="34"/>
      <c r="F21" s="34"/>
      <c r="G21" s="34"/>
      <c r="H21" s="34"/>
      <c r="I21" s="34"/>
      <c r="J21" s="34"/>
      <c r="K21" s="34"/>
      <c r="L21" s="34"/>
      <c r="M21" s="148"/>
      <c r="N21" s="35"/>
    </row>
    <row r="22" spans="1:17" ht="19.5" thickTop="1" thickBot="1" x14ac:dyDescent="0.3">
      <c r="A22" s="252" t="s">
        <v>31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4"/>
      <c r="M22" s="8"/>
      <c r="N22" s="154">
        <f>IF( SUM(N14:N20)&lt;=10,SUM(N14:N20),"EXCEDE LOS 10 PUNTOS VALIDOS")</f>
        <v>8</v>
      </c>
    </row>
    <row r="23" spans="1:17" ht="18.75" thickBot="1" x14ac:dyDescent="0.3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8"/>
      <c r="N23" s="35"/>
    </row>
    <row r="24" spans="1:17" ht="24" thickBot="1" x14ac:dyDescent="0.3">
      <c r="A24" s="214" t="s">
        <v>32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8"/>
      <c r="N24" s="35"/>
    </row>
    <row r="25" spans="1:17" ht="68.25" customHeight="1" thickBot="1" x14ac:dyDescent="0.3">
      <c r="A25" s="239" t="s">
        <v>33</v>
      </c>
      <c r="B25" s="240"/>
      <c r="C25" s="25"/>
      <c r="D25" s="241" t="s">
        <v>139</v>
      </c>
      <c r="E25" s="242"/>
      <c r="F25" s="242"/>
      <c r="G25" s="242"/>
      <c r="H25" s="242"/>
      <c r="I25" s="242"/>
      <c r="J25" s="242"/>
      <c r="K25" s="242"/>
      <c r="L25" s="243"/>
      <c r="M25" s="26"/>
      <c r="N25" s="27">
        <v>5</v>
      </c>
      <c r="P25" s="38"/>
      <c r="Q25" s="38"/>
    </row>
    <row r="26" spans="1:17" ht="16.5" thickBot="1" x14ac:dyDescent="0.3">
      <c r="A26" s="32"/>
      <c r="B26" s="33"/>
      <c r="C26" s="148"/>
      <c r="D26" s="34"/>
      <c r="E26" s="34"/>
      <c r="F26" s="34"/>
      <c r="G26" s="34"/>
      <c r="H26" s="34"/>
      <c r="I26" s="34"/>
      <c r="J26" s="34"/>
      <c r="K26" s="34"/>
      <c r="L26" s="34"/>
      <c r="M26" s="148"/>
      <c r="N26" s="35"/>
    </row>
    <row r="27" spans="1:17" ht="19.5" thickTop="1" thickBot="1" x14ac:dyDescent="0.3">
      <c r="A27" s="252" t="s">
        <v>34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  <c r="M27" s="148"/>
      <c r="N27" s="154">
        <f>IF(N25&lt;=5,N25,"EXCEDE LOS 5 PUNTOS PERMITIDOS")</f>
        <v>5</v>
      </c>
      <c r="P27" s="38"/>
      <c r="Q27" s="38"/>
    </row>
    <row r="28" spans="1:17" ht="15.75" thickBot="1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5"/>
    </row>
    <row r="29" spans="1:17" ht="24" thickBot="1" x14ac:dyDescent="0.3">
      <c r="A29" s="214" t="s">
        <v>35</v>
      </c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6"/>
      <c r="M29" s="40"/>
      <c r="N29" s="35"/>
    </row>
    <row r="30" spans="1:17" ht="35.25" customHeight="1" thickBot="1" x14ac:dyDescent="0.3">
      <c r="A30" s="239" t="s">
        <v>36</v>
      </c>
      <c r="B30" s="240"/>
      <c r="C30" s="25"/>
      <c r="D30" s="241" t="s">
        <v>140</v>
      </c>
      <c r="E30" s="242"/>
      <c r="F30" s="242"/>
      <c r="G30" s="242"/>
      <c r="H30" s="242"/>
      <c r="I30" s="242"/>
      <c r="J30" s="242"/>
      <c r="K30" s="242"/>
      <c r="L30" s="243"/>
      <c r="M30" s="26"/>
      <c r="N30" s="27">
        <v>5</v>
      </c>
    </row>
    <row r="31" spans="1:17" ht="15.75" thickBot="1" x14ac:dyDescent="0.3">
      <c r="A31" s="4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35"/>
    </row>
    <row r="32" spans="1:17" ht="19.5" thickTop="1" thickBot="1" x14ac:dyDescent="0.3">
      <c r="A32" s="252" t="s">
        <v>37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4"/>
      <c r="M32" s="148"/>
      <c r="N32" s="154">
        <f>IF(N30&lt;=5,N30,"EXCEDE LOS 5 PUNTOS PERMITIDOS")</f>
        <v>5</v>
      </c>
    </row>
    <row r="33" spans="1:14" ht="15.75" thickBot="1" x14ac:dyDescent="0.3">
      <c r="A33" s="4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35"/>
    </row>
    <row r="34" spans="1:14" ht="24" thickBot="1" x14ac:dyDescent="0.3">
      <c r="A34" s="214" t="s">
        <v>38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6"/>
      <c r="M34" s="8"/>
      <c r="N34" s="35"/>
    </row>
    <row r="35" spans="1:14" ht="39.75" customHeight="1" thickBot="1" x14ac:dyDescent="0.3">
      <c r="A35" s="244" t="s">
        <v>39</v>
      </c>
      <c r="B35" s="245"/>
      <c r="C35" s="25"/>
      <c r="D35" s="241" t="s">
        <v>115</v>
      </c>
      <c r="E35" s="242"/>
      <c r="F35" s="242"/>
      <c r="G35" s="242"/>
      <c r="H35" s="242"/>
      <c r="I35" s="242"/>
      <c r="J35" s="242"/>
      <c r="K35" s="242"/>
      <c r="L35" s="243"/>
      <c r="M35" s="26"/>
      <c r="N35" s="27">
        <v>0</v>
      </c>
    </row>
    <row r="36" spans="1:14" ht="16.5" thickBot="1" x14ac:dyDescent="0.3">
      <c r="A36" s="32"/>
      <c r="B36" s="33"/>
      <c r="C36" s="148"/>
      <c r="D36" s="34"/>
      <c r="E36" s="34"/>
      <c r="F36" s="34"/>
      <c r="G36" s="34"/>
      <c r="H36" s="34"/>
      <c r="I36" s="34"/>
      <c r="J36" s="34"/>
      <c r="K36" s="34"/>
      <c r="L36" s="34"/>
      <c r="M36" s="148"/>
      <c r="N36" s="35"/>
    </row>
    <row r="37" spans="1:14" ht="19.5" thickTop="1" thickBot="1" x14ac:dyDescent="0.3">
      <c r="A37" s="252" t="s">
        <v>40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4"/>
      <c r="M37" s="148"/>
      <c r="N37" s="154">
        <f>IF(N35&lt;=10,N35,"EXCEDE LOS 10 PUNTOS PERMITIDOS")</f>
        <v>0</v>
      </c>
    </row>
    <row r="38" spans="1:14" x14ac:dyDescent="0.25">
      <c r="A38" s="4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35"/>
    </row>
    <row r="39" spans="1:14" ht="15.75" thickBot="1" x14ac:dyDescent="0.3">
      <c r="A39" s="4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2"/>
    </row>
    <row r="40" spans="1:14" ht="24.75" thickTop="1" thickBot="1" x14ac:dyDescent="0.3">
      <c r="A40" s="259" t="s">
        <v>23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1"/>
      <c r="M40" s="43"/>
      <c r="N40" s="44">
        <f>IF((N22+N27+N32+N37)&lt;=30,(N22+N27+N32+N37),"ERROR EXCEDE LOS 30 PUNTOS")</f>
        <v>18</v>
      </c>
    </row>
    <row r="41" spans="1:14" x14ac:dyDescent="0.25">
      <c r="A41" s="4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46"/>
    </row>
    <row r="42" spans="1:14" x14ac:dyDescent="0.25">
      <c r="A42" s="4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46"/>
    </row>
    <row r="43" spans="1:14" x14ac:dyDescent="0.25">
      <c r="A43" s="4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46"/>
    </row>
    <row r="44" spans="1:14" x14ac:dyDescent="0.25">
      <c r="A44" s="4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46"/>
    </row>
    <row r="45" spans="1:14" x14ac:dyDescent="0.25">
      <c r="A45" s="4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46"/>
    </row>
    <row r="46" spans="1:14" x14ac:dyDescent="0.25">
      <c r="A46" s="4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6"/>
    </row>
    <row r="47" spans="1:14" x14ac:dyDescent="0.25">
      <c r="A47" s="4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46"/>
    </row>
    <row r="48" spans="1:14" x14ac:dyDescent="0.25">
      <c r="A48" s="4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46"/>
    </row>
    <row r="49" spans="1:14" x14ac:dyDescent="0.25">
      <c r="A49" s="4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47" t="s">
        <v>41</v>
      </c>
    </row>
    <row r="50" spans="1:14" ht="15.75" thickBot="1" x14ac:dyDescent="0.3">
      <c r="A50" s="4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46"/>
    </row>
    <row r="51" spans="1:14" ht="27" thickBot="1" x14ac:dyDescent="0.3">
      <c r="A51" s="217" t="s">
        <v>42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9"/>
    </row>
    <row r="52" spans="1:14" ht="15.75" thickBot="1" x14ac:dyDescent="0.3">
      <c r="A52" s="41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3"/>
    </row>
    <row r="53" spans="1:14" ht="39.75" customHeight="1" thickBot="1" x14ac:dyDescent="0.3">
      <c r="A53" s="255" t="s">
        <v>43</v>
      </c>
      <c r="B53" s="256"/>
      <c r="C53" s="256"/>
      <c r="D53" s="256"/>
      <c r="E53" s="256"/>
      <c r="F53" s="257"/>
      <c r="G53" s="258"/>
      <c r="H53" s="48" t="s">
        <v>44</v>
      </c>
      <c r="I53" s="49" t="s">
        <v>45</v>
      </c>
      <c r="J53" s="50" t="s">
        <v>46</v>
      </c>
      <c r="K53" s="51" t="s">
        <v>47</v>
      </c>
      <c r="L53" s="151"/>
      <c r="M53" s="8"/>
      <c r="N53" s="52" t="s">
        <v>48</v>
      </c>
    </row>
    <row r="54" spans="1:14" ht="23.25" customHeight="1" thickTop="1" thickBot="1" x14ac:dyDescent="0.3">
      <c r="A54" s="53">
        <v>1</v>
      </c>
      <c r="B54" s="264" t="s">
        <v>49</v>
      </c>
      <c r="C54" s="264"/>
      <c r="D54" s="264"/>
      <c r="E54" s="264"/>
      <c r="F54" s="265"/>
      <c r="G54" s="265"/>
      <c r="H54" s="54" t="s">
        <v>50</v>
      </c>
      <c r="I54" s="55">
        <v>1</v>
      </c>
      <c r="J54" s="55">
        <v>2</v>
      </c>
      <c r="K54" s="56">
        <v>0</v>
      </c>
      <c r="L54" s="40"/>
      <c r="M54" s="40"/>
      <c r="N54" s="57">
        <f>I54+J54+K54</f>
        <v>3</v>
      </c>
    </row>
    <row r="55" spans="1:14" ht="16.5" thickTop="1" thickBot="1" x14ac:dyDescent="0.3">
      <c r="A55" s="58">
        <v>2</v>
      </c>
      <c r="B55" s="262" t="s">
        <v>51</v>
      </c>
      <c r="C55" s="266"/>
      <c r="D55" s="266"/>
      <c r="E55" s="266"/>
      <c r="F55" s="263"/>
      <c r="G55" s="263"/>
      <c r="H55" s="59" t="s">
        <v>50</v>
      </c>
      <c r="I55" s="60">
        <v>1</v>
      </c>
      <c r="J55" s="60">
        <v>2</v>
      </c>
      <c r="K55" s="61">
        <v>0</v>
      </c>
      <c r="L55" s="40"/>
      <c r="M55" s="40"/>
      <c r="N55" s="57">
        <f t="shared" ref="N55:N60" si="0">I55+J55+K55</f>
        <v>3</v>
      </c>
    </row>
    <row r="56" spans="1:14" ht="42.75" customHeight="1" thickTop="1" thickBot="1" x14ac:dyDescent="0.3">
      <c r="A56" s="58">
        <v>3</v>
      </c>
      <c r="B56" s="266" t="s">
        <v>52</v>
      </c>
      <c r="C56" s="266"/>
      <c r="D56" s="266"/>
      <c r="E56" s="266"/>
      <c r="F56" s="263"/>
      <c r="G56" s="263"/>
      <c r="H56" s="59" t="s">
        <v>53</v>
      </c>
      <c r="I56" s="60">
        <v>1</v>
      </c>
      <c r="J56" s="60">
        <v>5</v>
      </c>
      <c r="K56" s="61">
        <v>2</v>
      </c>
      <c r="L56" s="40"/>
      <c r="M56" s="40"/>
      <c r="N56" s="57">
        <f t="shared" si="0"/>
        <v>8</v>
      </c>
    </row>
    <row r="57" spans="1:14" ht="42.75" customHeight="1" thickTop="1" thickBot="1" x14ac:dyDescent="0.3">
      <c r="A57" s="58">
        <v>4</v>
      </c>
      <c r="B57" s="266" t="s">
        <v>54</v>
      </c>
      <c r="C57" s="266"/>
      <c r="D57" s="266"/>
      <c r="E57" s="266"/>
      <c r="F57" s="263"/>
      <c r="G57" s="263"/>
      <c r="H57" s="59" t="s">
        <v>53</v>
      </c>
      <c r="I57" s="60">
        <v>0</v>
      </c>
      <c r="J57" s="60">
        <v>4</v>
      </c>
      <c r="K57" s="61">
        <v>0</v>
      </c>
      <c r="L57" s="40"/>
      <c r="M57" s="40"/>
      <c r="N57" s="57">
        <f t="shared" si="0"/>
        <v>4</v>
      </c>
    </row>
    <row r="58" spans="1:14" ht="29.25" customHeight="1" thickTop="1" thickBot="1" x14ac:dyDescent="0.3">
      <c r="A58" s="58">
        <v>5</v>
      </c>
      <c r="B58" s="266" t="s">
        <v>55</v>
      </c>
      <c r="C58" s="266"/>
      <c r="D58" s="266"/>
      <c r="E58" s="266"/>
      <c r="F58" s="263"/>
      <c r="G58" s="263"/>
      <c r="H58" s="59" t="s">
        <v>53</v>
      </c>
      <c r="I58" s="60">
        <v>2</v>
      </c>
      <c r="J58" s="60">
        <v>6</v>
      </c>
      <c r="K58" s="61">
        <v>3</v>
      </c>
      <c r="L58" s="40"/>
      <c r="M58" s="40"/>
      <c r="N58" s="57">
        <f t="shared" si="0"/>
        <v>11</v>
      </c>
    </row>
    <row r="59" spans="1:14" ht="42" customHeight="1" thickTop="1" thickBot="1" x14ac:dyDescent="0.3">
      <c r="A59" s="58">
        <v>6</v>
      </c>
      <c r="B59" s="266" t="s">
        <v>56</v>
      </c>
      <c r="C59" s="266"/>
      <c r="D59" s="266"/>
      <c r="E59" s="266"/>
      <c r="F59" s="263"/>
      <c r="G59" s="263"/>
      <c r="H59" s="59" t="s">
        <v>57</v>
      </c>
      <c r="I59" s="60">
        <v>1</v>
      </c>
      <c r="J59" s="60">
        <v>4</v>
      </c>
      <c r="K59" s="61">
        <v>1</v>
      </c>
      <c r="L59" s="40"/>
      <c r="M59" s="40"/>
      <c r="N59" s="57">
        <f t="shared" si="0"/>
        <v>6</v>
      </c>
    </row>
    <row r="60" spans="1:14" ht="42" customHeight="1" thickTop="1" thickBot="1" x14ac:dyDescent="0.3">
      <c r="A60" s="62">
        <v>7</v>
      </c>
      <c r="B60" s="267" t="s">
        <v>58</v>
      </c>
      <c r="C60" s="267"/>
      <c r="D60" s="267"/>
      <c r="E60" s="267"/>
      <c r="F60" s="268"/>
      <c r="G60" s="268"/>
      <c r="H60" s="63" t="s">
        <v>57</v>
      </c>
      <c r="I60" s="64">
        <v>2</v>
      </c>
      <c r="J60" s="64">
        <v>4</v>
      </c>
      <c r="K60" s="65">
        <v>1</v>
      </c>
      <c r="L60" s="40"/>
      <c r="M60" s="40"/>
      <c r="N60" s="57">
        <f t="shared" si="0"/>
        <v>7</v>
      </c>
    </row>
    <row r="61" spans="1:14" ht="16.5" thickBot="1" x14ac:dyDescent="0.3">
      <c r="A61" s="269" t="s">
        <v>59</v>
      </c>
      <c r="B61" s="270"/>
      <c r="C61" s="270"/>
      <c r="D61" s="270"/>
      <c r="E61" s="270"/>
      <c r="F61" s="270"/>
      <c r="G61" s="270"/>
      <c r="H61" s="271"/>
      <c r="I61" s="66">
        <f>SUM(I54:I60)</f>
        <v>8</v>
      </c>
      <c r="J61" s="67">
        <f>SUM(J54:J60)</f>
        <v>27</v>
      </c>
      <c r="K61" s="68">
        <f>SUM(K54:K60)</f>
        <v>7</v>
      </c>
      <c r="L61" s="69"/>
      <c r="M61" s="40"/>
      <c r="N61" s="70">
        <f>SUM(N54:N60)</f>
        <v>42</v>
      </c>
    </row>
    <row r="62" spans="1:14" ht="19.5" thickTop="1" thickBot="1" x14ac:dyDescent="0.3">
      <c r="A62" s="272" t="s">
        <v>60</v>
      </c>
      <c r="B62" s="273"/>
      <c r="C62" s="273"/>
      <c r="D62" s="273"/>
      <c r="E62" s="273"/>
      <c r="F62" s="273"/>
      <c r="G62" s="273"/>
      <c r="H62" s="273"/>
      <c r="I62" s="274"/>
      <c r="J62" s="274"/>
      <c r="K62" s="275"/>
      <c r="L62" s="8"/>
      <c r="M62" s="71"/>
      <c r="N62" s="72">
        <f>N61/3</f>
        <v>14</v>
      </c>
    </row>
    <row r="63" spans="1:14" ht="15.75" thickBot="1" x14ac:dyDescent="0.3">
      <c r="A63" s="4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3"/>
    </row>
    <row r="64" spans="1:14" ht="35.25" customHeight="1" thickBot="1" x14ac:dyDescent="0.3">
      <c r="A64" s="255" t="s">
        <v>61</v>
      </c>
      <c r="B64" s="256"/>
      <c r="C64" s="256"/>
      <c r="D64" s="256"/>
      <c r="E64" s="256"/>
      <c r="F64" s="256"/>
      <c r="G64" s="276"/>
      <c r="H64" s="73" t="s">
        <v>44</v>
      </c>
      <c r="I64" s="49" t="s">
        <v>45</v>
      </c>
      <c r="J64" s="50" t="s">
        <v>46</v>
      </c>
      <c r="K64" s="51" t="s">
        <v>47</v>
      </c>
      <c r="L64" s="151"/>
      <c r="M64" s="8"/>
      <c r="N64" s="52" t="s">
        <v>48</v>
      </c>
    </row>
    <row r="65" spans="1:14" ht="22.5" customHeight="1" thickTop="1" thickBot="1" x14ac:dyDescent="0.3">
      <c r="A65" s="53">
        <v>1</v>
      </c>
      <c r="B65" s="277" t="s">
        <v>62</v>
      </c>
      <c r="C65" s="277"/>
      <c r="D65" s="277"/>
      <c r="E65" s="277"/>
      <c r="F65" s="265"/>
      <c r="G65" s="265"/>
      <c r="H65" s="74" t="s">
        <v>63</v>
      </c>
      <c r="I65" s="75">
        <v>4</v>
      </c>
      <c r="J65" s="75">
        <v>4</v>
      </c>
      <c r="K65" s="76">
        <v>2</v>
      </c>
      <c r="L65" s="77"/>
      <c r="M65" s="40"/>
      <c r="N65" s="57">
        <f>I65+J65+K65</f>
        <v>10</v>
      </c>
    </row>
    <row r="66" spans="1:14" ht="28.5" customHeight="1" thickTop="1" thickBot="1" x14ac:dyDescent="0.3">
      <c r="A66" s="58">
        <v>2</v>
      </c>
      <c r="B66" s="262" t="s">
        <v>64</v>
      </c>
      <c r="C66" s="262"/>
      <c r="D66" s="262"/>
      <c r="E66" s="262"/>
      <c r="F66" s="263"/>
      <c r="G66" s="263"/>
      <c r="H66" s="78" t="s">
        <v>63</v>
      </c>
      <c r="I66" s="79">
        <v>1</v>
      </c>
      <c r="J66" s="79">
        <v>5</v>
      </c>
      <c r="K66" s="80">
        <v>4</v>
      </c>
      <c r="L66" s="77"/>
      <c r="M66" s="40"/>
      <c r="N66" s="57">
        <f>I66+J66+K66</f>
        <v>10</v>
      </c>
    </row>
    <row r="67" spans="1:14" ht="21.75" customHeight="1" thickTop="1" thickBot="1" x14ac:dyDescent="0.3">
      <c r="A67" s="62">
        <v>3</v>
      </c>
      <c r="B67" s="278" t="s">
        <v>65</v>
      </c>
      <c r="C67" s="278"/>
      <c r="D67" s="278"/>
      <c r="E67" s="278"/>
      <c r="F67" s="268"/>
      <c r="G67" s="268"/>
      <c r="H67" s="81" t="s">
        <v>63</v>
      </c>
      <c r="I67" s="82">
        <v>0</v>
      </c>
      <c r="J67" s="82">
        <v>3</v>
      </c>
      <c r="K67" s="83">
        <v>0</v>
      </c>
      <c r="L67" s="77"/>
      <c r="M67" s="40"/>
      <c r="N67" s="57">
        <f>I67+J67+K67</f>
        <v>3</v>
      </c>
    </row>
    <row r="68" spans="1:14" ht="16.5" thickTop="1" thickBot="1" x14ac:dyDescent="0.3">
      <c r="A68" s="39"/>
      <c r="B68" s="239" t="s">
        <v>66</v>
      </c>
      <c r="C68" s="279"/>
      <c r="D68" s="279"/>
      <c r="E68" s="279"/>
      <c r="F68" s="279"/>
      <c r="G68" s="279"/>
      <c r="H68" s="240"/>
      <c r="I68" s="84">
        <f>SUM(I65:I67)</f>
        <v>5</v>
      </c>
      <c r="J68" s="84">
        <f>SUM(J65:J67)</f>
        <v>12</v>
      </c>
      <c r="K68" s="85">
        <f>SUM(K65:K67)</f>
        <v>6</v>
      </c>
      <c r="L68" s="77"/>
      <c r="M68" s="40"/>
      <c r="N68" s="86">
        <f>SUM(N65:N67)</f>
        <v>23</v>
      </c>
    </row>
    <row r="69" spans="1:14" ht="19.5" thickTop="1" thickBot="1" x14ac:dyDescent="0.3">
      <c r="A69" s="280" t="s">
        <v>67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77"/>
      <c r="M69" s="40"/>
      <c r="N69" s="72">
        <f>N68/3</f>
        <v>7.666666666666667</v>
      </c>
    </row>
    <row r="70" spans="1:14" ht="19.5" thickTop="1" thickBot="1" x14ac:dyDescent="0.3">
      <c r="A70" s="283"/>
      <c r="B70" s="284"/>
      <c r="C70" s="284"/>
      <c r="D70" s="284"/>
      <c r="E70" s="284"/>
      <c r="F70" s="284"/>
      <c r="G70" s="284"/>
      <c r="H70" s="284"/>
      <c r="I70" s="284"/>
      <c r="J70" s="285"/>
      <c r="K70" s="285"/>
      <c r="L70" s="77"/>
      <c r="M70" s="40"/>
      <c r="N70" s="153"/>
    </row>
    <row r="71" spans="1:14" ht="36" customHeight="1" thickBot="1" x14ac:dyDescent="0.3">
      <c r="A71" s="286" t="s">
        <v>68</v>
      </c>
      <c r="B71" s="287"/>
      <c r="C71" s="287"/>
      <c r="D71" s="287"/>
      <c r="E71" s="287"/>
      <c r="F71" s="287"/>
      <c r="G71" s="288"/>
      <c r="H71" s="87" t="s">
        <v>44</v>
      </c>
      <c r="I71" s="52" t="s">
        <v>45</v>
      </c>
      <c r="J71" s="151"/>
      <c r="K71" s="151"/>
      <c r="L71" s="77"/>
      <c r="M71" s="40"/>
      <c r="N71" s="88" t="s">
        <v>48</v>
      </c>
    </row>
    <row r="72" spans="1:14" ht="42" customHeight="1" thickBot="1" x14ac:dyDescent="0.3">
      <c r="A72" s="89">
        <v>1</v>
      </c>
      <c r="B72" s="289" t="s">
        <v>69</v>
      </c>
      <c r="C72" s="289"/>
      <c r="D72" s="289"/>
      <c r="E72" s="289"/>
      <c r="F72" s="290"/>
      <c r="G72" s="291"/>
      <c r="H72" s="90" t="s">
        <v>63</v>
      </c>
      <c r="I72" s="85">
        <v>4</v>
      </c>
      <c r="J72" s="77"/>
      <c r="K72" s="77"/>
      <c r="L72" s="77"/>
      <c r="M72" s="40"/>
      <c r="N72" s="91">
        <f>I72</f>
        <v>4</v>
      </c>
    </row>
    <row r="73" spans="1:14" ht="33" customHeight="1" thickBot="1" x14ac:dyDescent="0.3">
      <c r="A73" s="58">
        <v>2</v>
      </c>
      <c r="B73" s="262" t="s">
        <v>70</v>
      </c>
      <c r="C73" s="262"/>
      <c r="D73" s="262"/>
      <c r="E73" s="262"/>
      <c r="F73" s="263"/>
      <c r="G73" s="292"/>
      <c r="H73" s="92" t="s">
        <v>63</v>
      </c>
      <c r="I73" s="93">
        <v>4</v>
      </c>
      <c r="J73" s="77"/>
      <c r="K73" s="77"/>
      <c r="L73" s="77"/>
      <c r="M73" s="40"/>
      <c r="N73" s="91">
        <f>I73</f>
        <v>4</v>
      </c>
    </row>
    <row r="74" spans="1:14" ht="33" customHeight="1" thickBot="1" x14ac:dyDescent="0.3">
      <c r="A74" s="62">
        <v>3</v>
      </c>
      <c r="B74" s="278" t="s">
        <v>71</v>
      </c>
      <c r="C74" s="278"/>
      <c r="D74" s="278"/>
      <c r="E74" s="278"/>
      <c r="F74" s="268"/>
      <c r="G74" s="293"/>
      <c r="H74" s="94" t="s">
        <v>63</v>
      </c>
      <c r="I74" s="95">
        <v>2</v>
      </c>
      <c r="J74" s="77"/>
      <c r="K74" s="77"/>
      <c r="L74" s="77"/>
      <c r="M74" s="40"/>
      <c r="N74" s="91">
        <f>I74</f>
        <v>2</v>
      </c>
    </row>
    <row r="75" spans="1:14" ht="16.5" thickBot="1" x14ac:dyDescent="0.3">
      <c r="A75" s="294" t="s">
        <v>72</v>
      </c>
      <c r="B75" s="295"/>
      <c r="C75" s="295"/>
      <c r="D75" s="295"/>
      <c r="E75" s="295"/>
      <c r="F75" s="295"/>
      <c r="G75" s="295"/>
      <c r="H75" s="296"/>
      <c r="I75" s="24">
        <f>SUM(I72:I74)</f>
        <v>10</v>
      </c>
      <c r="J75" s="69"/>
      <c r="K75" s="69"/>
      <c r="L75" s="69"/>
      <c r="M75" s="40"/>
      <c r="N75" s="35"/>
    </row>
    <row r="76" spans="1:14" ht="19.5" thickTop="1" thickBot="1" x14ac:dyDescent="0.3">
      <c r="A76" s="297" t="s">
        <v>73</v>
      </c>
      <c r="B76" s="298"/>
      <c r="C76" s="298"/>
      <c r="D76" s="298"/>
      <c r="E76" s="298"/>
      <c r="F76" s="298"/>
      <c r="G76" s="298"/>
      <c r="H76" s="298"/>
      <c r="I76" s="298"/>
      <c r="J76" s="298"/>
      <c r="K76" s="299"/>
      <c r="L76" s="69"/>
      <c r="M76" s="40"/>
      <c r="N76" s="72">
        <f>SUM(N72:N74)</f>
        <v>10</v>
      </c>
    </row>
    <row r="77" spans="1:14" ht="15.75" thickBot="1" x14ac:dyDescent="0.3">
      <c r="A77" s="41"/>
      <c r="B77" s="8"/>
      <c r="C77" s="8"/>
      <c r="D77" s="8"/>
      <c r="E77" s="300"/>
      <c r="F77" s="300"/>
      <c r="G77" s="300"/>
      <c r="H77" s="300"/>
      <c r="I77" s="300"/>
      <c r="J77" s="300"/>
      <c r="K77" s="300"/>
      <c r="L77" s="300"/>
      <c r="M77" s="300"/>
      <c r="N77" s="301"/>
    </row>
    <row r="78" spans="1:14" ht="27" thickBot="1" x14ac:dyDescent="0.3">
      <c r="A78" s="217" t="s">
        <v>74</v>
      </c>
      <c r="B78" s="218"/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9"/>
    </row>
    <row r="79" spans="1:14" ht="15.75" thickBot="1" x14ac:dyDescent="0.3">
      <c r="A79" s="4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3"/>
    </row>
    <row r="80" spans="1:14" ht="24.75" thickBot="1" x14ac:dyDescent="0.3">
      <c r="A80" s="311" t="s">
        <v>75</v>
      </c>
      <c r="B80" s="312"/>
      <c r="C80" s="312"/>
      <c r="D80" s="312"/>
      <c r="E80" s="312"/>
      <c r="F80" s="313"/>
      <c r="G80" s="314"/>
      <c r="H80" s="87" t="s">
        <v>44</v>
      </c>
      <c r="I80" s="151"/>
      <c r="J80" s="8"/>
      <c r="K80" s="8"/>
      <c r="L80" s="8"/>
      <c r="M80" s="8"/>
      <c r="N80" s="87" t="s">
        <v>48</v>
      </c>
    </row>
    <row r="81" spans="1:14" ht="17.25" thickTop="1" thickBot="1" x14ac:dyDescent="0.3">
      <c r="A81" s="96">
        <v>1</v>
      </c>
      <c r="B81" s="315" t="s">
        <v>76</v>
      </c>
      <c r="C81" s="316"/>
      <c r="D81" s="316"/>
      <c r="E81" s="316"/>
      <c r="F81" s="317"/>
      <c r="G81" s="318"/>
      <c r="H81" s="97" t="s">
        <v>77</v>
      </c>
      <c r="I81" s="98"/>
      <c r="J81" s="46"/>
      <c r="K81" s="46"/>
      <c r="L81" s="46"/>
      <c r="M81" s="40"/>
      <c r="N81" s="99">
        <v>3.3</v>
      </c>
    </row>
    <row r="82" spans="1:14" ht="16.5" thickBot="1" x14ac:dyDescent="0.3">
      <c r="A82" s="100"/>
      <c r="B82" s="101"/>
      <c r="C82" s="101"/>
      <c r="D82" s="101"/>
      <c r="E82" s="101"/>
      <c r="F82" s="40"/>
      <c r="G82" s="40"/>
      <c r="H82" s="69"/>
      <c r="I82" s="69"/>
      <c r="J82" s="46"/>
      <c r="K82" s="46"/>
      <c r="L82" s="46"/>
      <c r="M82" s="40"/>
      <c r="N82" s="102"/>
    </row>
    <row r="83" spans="1:14" ht="19.5" thickTop="1" thickBot="1" x14ac:dyDescent="0.3">
      <c r="A83" s="319" t="s">
        <v>78</v>
      </c>
      <c r="B83" s="320"/>
      <c r="C83" s="320"/>
      <c r="D83" s="320"/>
      <c r="E83" s="320"/>
      <c r="F83" s="320"/>
      <c r="G83" s="320"/>
      <c r="H83" s="320"/>
      <c r="I83" s="320"/>
      <c r="J83" s="321"/>
      <c r="K83" s="98"/>
      <c r="L83" s="8"/>
      <c r="M83" s="103"/>
      <c r="N83" s="104">
        <f>N81</f>
        <v>3.3</v>
      </c>
    </row>
    <row r="84" spans="1:14" ht="16.5" thickTop="1" thickBot="1" x14ac:dyDescent="0.3">
      <c r="A84" s="4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3"/>
    </row>
    <row r="85" spans="1:14" ht="28.5" thickBot="1" x14ac:dyDescent="0.3">
      <c r="A85" s="322" t="s">
        <v>79</v>
      </c>
      <c r="B85" s="323"/>
      <c r="C85" s="323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4"/>
    </row>
    <row r="86" spans="1:14" ht="15.75" thickBot="1" x14ac:dyDescent="0.3">
      <c r="A86" s="4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3"/>
    </row>
    <row r="87" spans="1:14" ht="18.75" thickTop="1" x14ac:dyDescent="0.25">
      <c r="A87" s="325" t="s">
        <v>23</v>
      </c>
      <c r="B87" s="326"/>
      <c r="C87" s="326"/>
      <c r="D87" s="326"/>
      <c r="E87" s="326"/>
      <c r="F87" s="326"/>
      <c r="G87" s="326"/>
      <c r="H87" s="326"/>
      <c r="I87" s="326"/>
      <c r="J87" s="327"/>
      <c r="K87" s="105"/>
      <c r="L87" s="105"/>
      <c r="M87" s="106"/>
      <c r="N87" s="107">
        <f>N40</f>
        <v>18</v>
      </c>
    </row>
    <row r="88" spans="1:14" ht="18" x14ac:dyDescent="0.25">
      <c r="A88" s="302" t="s">
        <v>80</v>
      </c>
      <c r="B88" s="303"/>
      <c r="C88" s="303"/>
      <c r="D88" s="303"/>
      <c r="E88" s="303"/>
      <c r="F88" s="303"/>
      <c r="G88" s="303"/>
      <c r="H88" s="303"/>
      <c r="I88" s="303"/>
      <c r="J88" s="304"/>
      <c r="K88" s="105"/>
      <c r="L88" s="105"/>
      <c r="M88" s="106"/>
      <c r="N88" s="108">
        <f>N62</f>
        <v>14</v>
      </c>
    </row>
    <row r="89" spans="1:14" ht="18" x14ac:dyDescent="0.25">
      <c r="A89" s="302" t="s">
        <v>81</v>
      </c>
      <c r="B89" s="303"/>
      <c r="C89" s="303"/>
      <c r="D89" s="303"/>
      <c r="E89" s="303"/>
      <c r="F89" s="303"/>
      <c r="G89" s="303"/>
      <c r="H89" s="303"/>
      <c r="I89" s="303"/>
      <c r="J89" s="304"/>
      <c r="K89" s="105"/>
      <c r="L89" s="105"/>
      <c r="M89" s="106"/>
      <c r="N89" s="109">
        <f>N69</f>
        <v>7.666666666666667</v>
      </c>
    </row>
    <row r="90" spans="1:14" ht="18" x14ac:dyDescent="0.25">
      <c r="A90" s="302" t="s">
        <v>82</v>
      </c>
      <c r="B90" s="303"/>
      <c r="C90" s="303"/>
      <c r="D90" s="303"/>
      <c r="E90" s="303"/>
      <c r="F90" s="303"/>
      <c r="G90" s="303"/>
      <c r="H90" s="303"/>
      <c r="I90" s="303"/>
      <c r="J90" s="304"/>
      <c r="K90" s="105"/>
      <c r="L90" s="105"/>
      <c r="M90" s="106"/>
      <c r="N90" s="110">
        <f>N76</f>
        <v>10</v>
      </c>
    </row>
    <row r="91" spans="1:14" ht="18.75" thickBot="1" x14ac:dyDescent="0.3">
      <c r="A91" s="305" t="s">
        <v>83</v>
      </c>
      <c r="B91" s="306"/>
      <c r="C91" s="306"/>
      <c r="D91" s="306"/>
      <c r="E91" s="306"/>
      <c r="F91" s="306"/>
      <c r="G91" s="306"/>
      <c r="H91" s="306"/>
      <c r="I91" s="306"/>
      <c r="J91" s="307"/>
      <c r="K91" s="105"/>
      <c r="L91" s="105"/>
      <c r="M91" s="106"/>
      <c r="N91" s="110">
        <f>N81</f>
        <v>3.3</v>
      </c>
    </row>
    <row r="92" spans="1:14" ht="24.75" thickTop="1" thickBot="1" x14ac:dyDescent="0.3">
      <c r="A92" s="308" t="s">
        <v>84</v>
      </c>
      <c r="B92" s="309"/>
      <c r="C92" s="309"/>
      <c r="D92" s="309"/>
      <c r="E92" s="309"/>
      <c r="F92" s="309"/>
      <c r="G92" s="309"/>
      <c r="H92" s="309"/>
      <c r="I92" s="309"/>
      <c r="J92" s="310"/>
      <c r="K92" s="111"/>
      <c r="L92" s="112"/>
      <c r="M92" s="113"/>
      <c r="N92" s="114">
        <f>SUM(N87:N91)</f>
        <v>52.966666666666661</v>
      </c>
    </row>
    <row r="93" spans="1:14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</row>
  </sheetData>
  <sheetProtection algorithmName="SHA-512" hashValue="l4hlWxtlc0iQYoGKhnwUPz6BApdQSUrPw2mcYNP7KuD5AKRsMAttn5fEIl1N70eeg2gXSleh1cNdnsT0Z5LhPA==" saltValue="PfbJ3LYNYC4q7LdQspbDzA==" spinCount="100000" sheet="1" objects="1" scenarios="1" selectLockedCells="1" selectUnlockedCells="1"/>
  <mergeCells count="81">
    <mergeCell ref="A89:J89"/>
    <mergeCell ref="A90:J90"/>
    <mergeCell ref="A91:J91"/>
    <mergeCell ref="A92:J92"/>
    <mergeCell ref="A80:G80"/>
    <mergeCell ref="B81:G81"/>
    <mergeCell ref="A83:J83"/>
    <mergeCell ref="A85:N85"/>
    <mergeCell ref="A87:J87"/>
    <mergeCell ref="A88:J88"/>
    <mergeCell ref="A78:N78"/>
    <mergeCell ref="B67:G67"/>
    <mergeCell ref="B68:H68"/>
    <mergeCell ref="A69:K69"/>
    <mergeCell ref="A70:K70"/>
    <mergeCell ref="A71:G71"/>
    <mergeCell ref="B72:G72"/>
    <mergeCell ref="B73:G73"/>
    <mergeCell ref="B74:G74"/>
    <mergeCell ref="A75:H75"/>
    <mergeCell ref="A76:K76"/>
    <mergeCell ref="E77:N77"/>
    <mergeCell ref="B66:G66"/>
    <mergeCell ref="B54:G54"/>
    <mergeCell ref="B55:G55"/>
    <mergeCell ref="B56:G56"/>
    <mergeCell ref="B57:G57"/>
    <mergeCell ref="B58:G58"/>
    <mergeCell ref="B59:G59"/>
    <mergeCell ref="B60:G60"/>
    <mergeCell ref="A61:H61"/>
    <mergeCell ref="A62:K62"/>
    <mergeCell ref="A64:G64"/>
    <mergeCell ref="B65:G65"/>
    <mergeCell ref="A53:G53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1:N51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31496062992125984" right="0.31496062992125984" top="0.35433070866141736" bottom="0.35433070866141736" header="0" footer="0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4"/>
  <sheetViews>
    <sheetView tabSelected="1" topLeftCell="C1" workbookViewId="0">
      <selection activeCell="E6" sqref="E6:I6"/>
    </sheetView>
  </sheetViews>
  <sheetFormatPr baseColWidth="10" defaultRowHeight="15" x14ac:dyDescent="0.25"/>
  <cols>
    <col min="1" max="1" width="4.7109375" customWidth="1"/>
    <col min="2" max="2" width="21.7109375" customWidth="1"/>
    <col min="3" max="3" width="18.140625" customWidth="1"/>
    <col min="4" max="4" width="23.42578125" customWidth="1"/>
    <col min="5" max="5" width="16.7109375" customWidth="1"/>
    <col min="6" max="9" width="18.28515625" customWidth="1"/>
    <col min="10" max="10" width="15.5703125" customWidth="1"/>
    <col min="11" max="11" width="32.140625" customWidth="1"/>
  </cols>
  <sheetData>
    <row r="1" spans="1:11" ht="18" x14ac:dyDescent="0.25">
      <c r="A1" s="328" t="s">
        <v>144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x14ac:dyDescent="0.25">
      <c r="A2" s="329" t="s">
        <v>219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1" ht="16.5" thickBot="1" x14ac:dyDescent="0.3">
      <c r="A3" s="158"/>
      <c r="B3" s="158"/>
      <c r="C3" s="158"/>
      <c r="D3" s="158"/>
    </row>
    <row r="4" spans="1:11" ht="45" customHeight="1" thickBot="1" x14ac:dyDescent="0.3">
      <c r="A4" s="333" t="s">
        <v>145</v>
      </c>
      <c r="B4" s="333" t="s">
        <v>146</v>
      </c>
      <c r="C4" s="333" t="s">
        <v>147</v>
      </c>
      <c r="D4" s="335" t="s">
        <v>148</v>
      </c>
      <c r="E4" s="337" t="s">
        <v>23</v>
      </c>
      <c r="F4" s="338" t="s">
        <v>214</v>
      </c>
      <c r="G4" s="338"/>
      <c r="H4" s="338"/>
      <c r="I4" s="338"/>
      <c r="J4" s="339" t="s">
        <v>215</v>
      </c>
      <c r="K4" s="340" t="s">
        <v>6</v>
      </c>
    </row>
    <row r="5" spans="1:11" ht="87" customHeight="1" thickBot="1" x14ac:dyDescent="0.3">
      <c r="A5" s="334"/>
      <c r="B5" s="334"/>
      <c r="C5" s="334"/>
      <c r="D5" s="336"/>
      <c r="E5" s="337"/>
      <c r="F5" s="176" t="s">
        <v>43</v>
      </c>
      <c r="G5" s="176" t="s">
        <v>216</v>
      </c>
      <c r="H5" s="176" t="s">
        <v>68</v>
      </c>
      <c r="I5" s="176" t="s">
        <v>74</v>
      </c>
      <c r="J5" s="339"/>
      <c r="K5" s="340"/>
    </row>
    <row r="6" spans="1:11" ht="75" customHeight="1" x14ac:dyDescent="0.25">
      <c r="A6" s="159">
        <v>1</v>
      </c>
      <c r="B6" s="174" t="s">
        <v>157</v>
      </c>
      <c r="C6" s="330" t="s">
        <v>159</v>
      </c>
      <c r="D6" s="341" t="s">
        <v>160</v>
      </c>
      <c r="E6" s="160">
        <v>14</v>
      </c>
      <c r="F6" s="177">
        <f>'1'!N62</f>
        <v>31</v>
      </c>
      <c r="G6" s="177">
        <f>'1'!N69</f>
        <v>13.666666666666666</v>
      </c>
      <c r="H6" s="177">
        <f>'1'!N76</f>
        <v>11</v>
      </c>
      <c r="I6" s="177">
        <f>'1'!N84</f>
        <v>2.2000000000000002</v>
      </c>
      <c r="J6" s="160">
        <f>SUM(E6:I6)</f>
        <v>71.86666666666666</v>
      </c>
      <c r="K6" s="178" t="s">
        <v>217</v>
      </c>
    </row>
    <row r="7" spans="1:11" ht="75" customHeight="1" x14ac:dyDescent="0.25">
      <c r="A7" s="161">
        <f>+A6+1</f>
        <v>2</v>
      </c>
      <c r="B7" s="162" t="s">
        <v>156</v>
      </c>
      <c r="C7" s="331"/>
      <c r="D7" s="342"/>
      <c r="E7" s="163">
        <v>18.5</v>
      </c>
      <c r="F7" s="179">
        <f>'2'!N60</f>
        <v>19.333333333333332</v>
      </c>
      <c r="G7" s="179">
        <f>'2'!N67</f>
        <v>10.333333333333334</v>
      </c>
      <c r="H7" s="179">
        <f>'2'!N74</f>
        <v>10</v>
      </c>
      <c r="I7" s="179">
        <f>'2'!N82</f>
        <v>2.7</v>
      </c>
      <c r="J7" s="163">
        <f>SUM(E7:I7)</f>
        <v>60.866666666666667</v>
      </c>
      <c r="K7" s="180" t="s">
        <v>220</v>
      </c>
    </row>
    <row r="8" spans="1:11" ht="75" customHeight="1" x14ac:dyDescent="0.25">
      <c r="A8" s="161">
        <f>+A7+1</f>
        <v>3</v>
      </c>
      <c r="B8" s="175" t="s">
        <v>155</v>
      </c>
      <c r="C8" s="331"/>
      <c r="D8" s="342"/>
      <c r="E8" s="163">
        <v>18</v>
      </c>
      <c r="F8" s="179">
        <f>'3'!N62</f>
        <v>14</v>
      </c>
      <c r="G8" s="179">
        <f>'3'!N69</f>
        <v>7.666666666666667</v>
      </c>
      <c r="H8" s="179">
        <f>'3'!N76</f>
        <v>10</v>
      </c>
      <c r="I8" s="179">
        <f>'3'!N83</f>
        <v>3.3</v>
      </c>
      <c r="J8" s="163">
        <f t="shared" ref="J8:J9" si="0">SUM(E8:I8)</f>
        <v>52.966666666666661</v>
      </c>
      <c r="K8" s="180" t="s">
        <v>220</v>
      </c>
    </row>
    <row r="9" spans="1:11" ht="75" customHeight="1" thickBot="1" x14ac:dyDescent="0.3">
      <c r="A9" s="173">
        <f>+A8+1</f>
        <v>4</v>
      </c>
      <c r="B9" s="164" t="s">
        <v>158</v>
      </c>
      <c r="C9" s="332"/>
      <c r="D9" s="343"/>
      <c r="E9" s="165">
        <v>16.760000000000002</v>
      </c>
      <c r="F9" s="181">
        <f>'[1]1'!T73</f>
        <v>0</v>
      </c>
      <c r="G9" s="181">
        <f>'[1]1'!T80</f>
        <v>0</v>
      </c>
      <c r="H9" s="181">
        <f>'[1]1'!T87</f>
        <v>0</v>
      </c>
      <c r="I9" s="181">
        <f>'[1]1'!T95</f>
        <v>0</v>
      </c>
      <c r="J9" s="165">
        <f t="shared" si="0"/>
        <v>16.760000000000002</v>
      </c>
      <c r="K9" s="182" t="s">
        <v>218</v>
      </c>
    </row>
    <row r="10" spans="1:11" x14ac:dyDescent="0.25">
      <c r="A10" s="166" t="s">
        <v>150</v>
      </c>
      <c r="B10" s="167"/>
      <c r="C10" s="167"/>
      <c r="D10" s="168"/>
    </row>
    <row r="11" spans="1:11" x14ac:dyDescent="0.25">
      <c r="B11" s="169"/>
    </row>
    <row r="14" spans="1:11" x14ac:dyDescent="0.25">
      <c r="B14" s="169"/>
    </row>
  </sheetData>
  <sheetProtection algorithmName="SHA-512" hashValue="t8/EDgXf3ROGXL/iQcdEY5ML/ye/mb0mvr2LqKj+W6rP3339V/NWslTo1UEWfe9iLci0SPdMd1SBgAxTpzcp1Q==" saltValue="6F3ucL73zOX2uIdZo7eEnw==" spinCount="100000" sheet="1" objects="1" scenarios="1" selectLockedCells="1" selectUnlockedCells="1"/>
  <mergeCells count="12">
    <mergeCell ref="A1:K1"/>
    <mergeCell ref="A2:K2"/>
    <mergeCell ref="C6:C9"/>
    <mergeCell ref="A4:A5"/>
    <mergeCell ref="B4:B5"/>
    <mergeCell ref="C4:C5"/>
    <mergeCell ref="D4:D5"/>
    <mergeCell ref="E4:E5"/>
    <mergeCell ref="F4:I4"/>
    <mergeCell ref="J4:J5"/>
    <mergeCell ref="K4:K5"/>
    <mergeCell ref="D6:D9"/>
  </mergeCells>
  <pageMargins left="0.31496062992125984" right="0" top="0.35433070866141736" bottom="0.35433070866141736" header="0" footer="0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GENERAL</vt:lpstr>
      <vt:lpstr>Hoja2</vt:lpstr>
      <vt:lpstr>1</vt:lpstr>
      <vt:lpstr>2</vt:lpstr>
      <vt:lpstr>3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2014-07-02T20:08:35Z</cp:lastPrinted>
  <dcterms:created xsi:type="dcterms:W3CDTF">2014-02-18T13:10:52Z</dcterms:created>
  <dcterms:modified xsi:type="dcterms:W3CDTF">2014-07-02T21:59:53Z</dcterms:modified>
</cp:coreProperties>
</file>