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teban\Documents\Convocatorias\Convocatoria A 2014\Preseleccionados\PARA PUBLICAR ESTEBAN\IF\"/>
    </mc:Choice>
  </mc:AlternateContent>
  <workbookProtection workbookPassword="E57A" lockStructure="1"/>
  <bookViews>
    <workbookView xWindow="0" yWindow="0" windowWidth="20730" windowHeight="11760" tabRatio="500" firstSheet="1" activeTab="4"/>
  </bookViews>
  <sheets>
    <sheet name="GENERAL" sheetId="1" state="hidden" r:id="rId1"/>
    <sheet name="1" sheetId="18" r:id="rId2"/>
    <sheet name="2" sheetId="22" r:id="rId3"/>
    <sheet name="EVALUACIÓN DEL PERFIL" sheetId="27" r:id="rId4"/>
    <sheet name="INFORMACIÓN IMPORTANTE" sheetId="28" r:id="rId5"/>
    <sheet name="3" sheetId="19" state="hidden" r:id="rId6"/>
    <sheet name="4" sheetId="20" state="hidden" r:id="rId7"/>
    <sheet name="5" sheetId="21" state="hidden" r:id="rId8"/>
    <sheet name="7" sheetId="23" state="hidden" r:id="rId9"/>
    <sheet name="8" sheetId="24" state="hidden" r:id="rId10"/>
    <sheet name="11" sheetId="2" state="hidden" r:id="rId11"/>
    <sheet name="9" sheetId="25" state="hidden" r:id="rId12"/>
    <sheet name="10" sheetId="26" state="hidden" r:id="rId13"/>
  </sheets>
  <definedNames>
    <definedName name="_xlnm._FilterDatabase" localSheetId="0" hidden="1">GENERAL!$B$3:$WVX$6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7" l="1"/>
  <c r="A10" i="27" s="1"/>
  <c r="A11" i="27" s="1"/>
  <c r="A12" i="27" s="1"/>
  <c r="A13" i="27" s="1"/>
  <c r="A8" i="27"/>
  <c r="P2" i="22"/>
  <c r="P2" i="18"/>
  <c r="A7" i="27" l="1"/>
  <c r="N97" i="26" l="1"/>
  <c r="N96" i="26"/>
  <c r="N95" i="26"/>
  <c r="N94" i="26"/>
  <c r="N93" i="26"/>
  <c r="N92" i="26"/>
  <c r="N88" i="26"/>
  <c r="N80" i="26"/>
  <c r="I79" i="26"/>
  <c r="N78" i="26"/>
  <c r="N77" i="26"/>
  <c r="N76" i="26"/>
  <c r="N73" i="26"/>
  <c r="N72" i="26"/>
  <c r="K72" i="26"/>
  <c r="J72" i="26"/>
  <c r="I72" i="26"/>
  <c r="N71" i="26"/>
  <c r="N70" i="26"/>
  <c r="N69" i="26"/>
  <c r="N66" i="26"/>
  <c r="N65" i="26"/>
  <c r="K65" i="26"/>
  <c r="J65" i="26"/>
  <c r="I65" i="26"/>
  <c r="N64" i="26"/>
  <c r="N63" i="26"/>
  <c r="N62" i="26"/>
  <c r="N61" i="26"/>
  <c r="N60" i="26"/>
  <c r="N59" i="26"/>
  <c r="N58" i="26"/>
  <c r="N40" i="26"/>
  <c r="N37" i="26"/>
  <c r="N32" i="26"/>
  <c r="N27" i="26"/>
  <c r="N22" i="26"/>
  <c r="N10" i="26"/>
  <c r="J10" i="26"/>
  <c r="I10" i="26"/>
  <c r="H10" i="26"/>
  <c r="G10" i="26"/>
  <c r="F10" i="26"/>
  <c r="E10" i="26"/>
  <c r="C10" i="26"/>
  <c r="E5" i="26"/>
  <c r="E4" i="26"/>
  <c r="E3" i="26"/>
  <c r="P2" i="26"/>
  <c r="N97" i="25"/>
  <c r="N96" i="25"/>
  <c r="N95" i="25"/>
  <c r="N94" i="25"/>
  <c r="N93" i="25"/>
  <c r="N92" i="25"/>
  <c r="N88" i="25"/>
  <c r="N80" i="25"/>
  <c r="I79" i="25"/>
  <c r="N78" i="25"/>
  <c r="N77" i="25"/>
  <c r="N76" i="25"/>
  <c r="N73" i="25"/>
  <c r="N72" i="25"/>
  <c r="K72" i="25"/>
  <c r="J72" i="25"/>
  <c r="I72" i="25"/>
  <c r="N71" i="25"/>
  <c r="N70" i="25"/>
  <c r="N69" i="25"/>
  <c r="N66" i="25"/>
  <c r="N65" i="25"/>
  <c r="K65" i="25"/>
  <c r="J65" i="25"/>
  <c r="I65" i="25"/>
  <c r="N64" i="25"/>
  <c r="N63" i="25"/>
  <c r="N62" i="25"/>
  <c r="N61" i="25"/>
  <c r="N60" i="25"/>
  <c r="N59" i="25"/>
  <c r="N58" i="25"/>
  <c r="N40" i="25"/>
  <c r="N37" i="25"/>
  <c r="N32" i="25"/>
  <c r="N27" i="25"/>
  <c r="N22" i="25"/>
  <c r="N10" i="25"/>
  <c r="J10" i="25"/>
  <c r="I10" i="25"/>
  <c r="H10" i="25"/>
  <c r="G10" i="25"/>
  <c r="F10" i="25"/>
  <c r="E10" i="25"/>
  <c r="C10" i="25"/>
  <c r="E5" i="25"/>
  <c r="E4" i="25"/>
  <c r="E3" i="25"/>
  <c r="P2" i="25"/>
  <c r="N97" i="24"/>
  <c r="N96" i="24"/>
  <c r="N95" i="24"/>
  <c r="N94" i="24"/>
  <c r="N93" i="24"/>
  <c r="N92" i="24"/>
  <c r="N88" i="24"/>
  <c r="N80" i="24"/>
  <c r="I79" i="24"/>
  <c r="N78" i="24"/>
  <c r="N77" i="24"/>
  <c r="N76" i="24"/>
  <c r="N73" i="24"/>
  <c r="N72" i="24"/>
  <c r="K72" i="24"/>
  <c r="J72" i="24"/>
  <c r="I72" i="24"/>
  <c r="N71" i="24"/>
  <c r="N70" i="24"/>
  <c r="N69" i="24"/>
  <c r="N66" i="24"/>
  <c r="N65" i="24"/>
  <c r="K65" i="24"/>
  <c r="J65" i="24"/>
  <c r="I65" i="24"/>
  <c r="N64" i="24"/>
  <c r="N63" i="24"/>
  <c r="N62" i="24"/>
  <c r="N61" i="24"/>
  <c r="N60" i="24"/>
  <c r="N59" i="24"/>
  <c r="N58" i="24"/>
  <c r="N40" i="24"/>
  <c r="N37" i="24"/>
  <c r="N32" i="24"/>
  <c r="N27" i="24"/>
  <c r="N22" i="24"/>
  <c r="N10" i="24"/>
  <c r="J10" i="24"/>
  <c r="I10" i="24"/>
  <c r="H10" i="24"/>
  <c r="G10" i="24"/>
  <c r="F10" i="24"/>
  <c r="E10" i="24"/>
  <c r="C10" i="24"/>
  <c r="E5" i="24"/>
  <c r="E4" i="24"/>
  <c r="E3" i="24"/>
  <c r="P2" i="24"/>
  <c r="N97" i="23"/>
  <c r="N96" i="23"/>
  <c r="N95" i="23"/>
  <c r="N94" i="23"/>
  <c r="N93" i="23"/>
  <c r="N92" i="23"/>
  <c r="N88" i="23"/>
  <c r="N80" i="23"/>
  <c r="I79" i="23"/>
  <c r="N78" i="23"/>
  <c r="N77" i="23"/>
  <c r="N76" i="23"/>
  <c r="N73" i="23"/>
  <c r="N72" i="23"/>
  <c r="K72" i="23"/>
  <c r="J72" i="23"/>
  <c r="I72" i="23"/>
  <c r="N71" i="23"/>
  <c r="N70" i="23"/>
  <c r="N69" i="23"/>
  <c r="N66" i="23"/>
  <c r="N65" i="23"/>
  <c r="K65" i="23"/>
  <c r="J65" i="23"/>
  <c r="I65" i="23"/>
  <c r="N64" i="23"/>
  <c r="N63" i="23"/>
  <c r="N62" i="23"/>
  <c r="N61" i="23"/>
  <c r="N60" i="23"/>
  <c r="N59" i="23"/>
  <c r="N58" i="23"/>
  <c r="N40" i="23"/>
  <c r="N37" i="23"/>
  <c r="N32" i="23"/>
  <c r="N27" i="23"/>
  <c r="N22" i="23"/>
  <c r="N10" i="23"/>
  <c r="J10" i="23"/>
  <c r="I10" i="23"/>
  <c r="H10" i="23"/>
  <c r="G10" i="23"/>
  <c r="F10" i="23"/>
  <c r="E10" i="23"/>
  <c r="C10" i="23"/>
  <c r="E5" i="23"/>
  <c r="E4" i="23"/>
  <c r="E3" i="23"/>
  <c r="P2" i="23"/>
  <c r="N97" i="22"/>
  <c r="N96" i="22"/>
  <c r="N95" i="22"/>
  <c r="N94" i="22"/>
  <c r="N93" i="22"/>
  <c r="N92" i="22"/>
  <c r="N88" i="22"/>
  <c r="N80" i="22"/>
  <c r="I79" i="22"/>
  <c r="N78" i="22"/>
  <c r="N77" i="22"/>
  <c r="N76" i="22"/>
  <c r="N73" i="22"/>
  <c r="N72" i="22"/>
  <c r="K72" i="22"/>
  <c r="J72" i="22"/>
  <c r="I72" i="22"/>
  <c r="N71" i="22"/>
  <c r="N70" i="22"/>
  <c r="N69" i="22"/>
  <c r="N66" i="22"/>
  <c r="N65" i="22"/>
  <c r="K65" i="22"/>
  <c r="J65" i="22"/>
  <c r="I65" i="22"/>
  <c r="N64" i="22"/>
  <c r="N63" i="22"/>
  <c r="N62" i="22"/>
  <c r="N61" i="22"/>
  <c r="N60" i="22"/>
  <c r="N59" i="22"/>
  <c r="N58" i="22"/>
  <c r="N40" i="22"/>
  <c r="N37" i="22"/>
  <c r="N32" i="22"/>
  <c r="N27" i="22"/>
  <c r="S26" i="22"/>
  <c r="R26" i="22"/>
  <c r="S25" i="22"/>
  <c r="R25" i="22"/>
  <c r="N22" i="22"/>
  <c r="N10" i="22"/>
  <c r="J10" i="22"/>
  <c r="I10" i="22"/>
  <c r="H10" i="22"/>
  <c r="G10" i="22"/>
  <c r="F10" i="22"/>
  <c r="E10" i="22"/>
  <c r="C10" i="22"/>
  <c r="E5" i="22"/>
  <c r="E4" i="22"/>
  <c r="E3" i="22"/>
  <c r="N97" i="21"/>
  <c r="N96" i="21"/>
  <c r="N95" i="21"/>
  <c r="N94" i="21"/>
  <c r="N93" i="21"/>
  <c r="N92" i="21"/>
  <c r="N88" i="21"/>
  <c r="N80" i="21"/>
  <c r="I79" i="21"/>
  <c r="N78" i="21"/>
  <c r="N77" i="21"/>
  <c r="N76" i="21"/>
  <c r="N73" i="21"/>
  <c r="N72" i="21"/>
  <c r="K72" i="21"/>
  <c r="J72" i="21"/>
  <c r="I72" i="21"/>
  <c r="N71" i="21"/>
  <c r="N70" i="21"/>
  <c r="N69" i="21"/>
  <c r="N66" i="21"/>
  <c r="N65" i="21"/>
  <c r="K65" i="21"/>
  <c r="J65" i="21"/>
  <c r="I65" i="21"/>
  <c r="N64" i="21"/>
  <c r="N63" i="21"/>
  <c r="N62" i="21"/>
  <c r="N61" i="21"/>
  <c r="N60" i="21"/>
  <c r="N59" i="21"/>
  <c r="N58" i="21"/>
  <c r="N40" i="21"/>
  <c r="N37" i="21"/>
  <c r="N32" i="21"/>
  <c r="N27" i="21"/>
  <c r="N22" i="21"/>
  <c r="N10" i="21"/>
  <c r="J10" i="21"/>
  <c r="I10" i="21"/>
  <c r="H10" i="21"/>
  <c r="G10" i="21"/>
  <c r="F10" i="21"/>
  <c r="E10" i="21"/>
  <c r="C10" i="21"/>
  <c r="E5" i="21"/>
  <c r="E4" i="21"/>
  <c r="E3" i="21"/>
  <c r="P2" i="21"/>
  <c r="N97" i="20"/>
  <c r="N96" i="20"/>
  <c r="N95" i="20"/>
  <c r="N94" i="20"/>
  <c r="N93" i="20"/>
  <c r="N92" i="20"/>
  <c r="N88" i="20"/>
  <c r="N80" i="20"/>
  <c r="I79" i="20"/>
  <c r="N78" i="20"/>
  <c r="N77" i="20"/>
  <c r="N76" i="20"/>
  <c r="N73" i="20"/>
  <c r="N72" i="20"/>
  <c r="K72" i="20"/>
  <c r="J72" i="20"/>
  <c r="I72" i="20"/>
  <c r="N71" i="20"/>
  <c r="N70" i="20"/>
  <c r="N69" i="20"/>
  <c r="N66" i="20"/>
  <c r="N65" i="20"/>
  <c r="K65" i="20"/>
  <c r="J65" i="20"/>
  <c r="I65" i="20"/>
  <c r="N64" i="20"/>
  <c r="N63" i="20"/>
  <c r="N62" i="20"/>
  <c r="N61" i="20"/>
  <c r="N60" i="20"/>
  <c r="N59" i="20"/>
  <c r="N58" i="20"/>
  <c r="N40" i="20"/>
  <c r="N37" i="20"/>
  <c r="N32" i="20"/>
  <c r="N27" i="20"/>
  <c r="N22" i="20"/>
  <c r="N10" i="20"/>
  <c r="J10" i="20"/>
  <c r="I10" i="20"/>
  <c r="H10" i="20"/>
  <c r="G10" i="20"/>
  <c r="F10" i="20"/>
  <c r="E10" i="20"/>
  <c r="C10" i="20"/>
  <c r="E5" i="20"/>
  <c r="E4" i="20"/>
  <c r="E3" i="20"/>
  <c r="P2" i="20"/>
  <c r="N97" i="19"/>
  <c r="N96" i="19"/>
  <c r="N95" i="19"/>
  <c r="N94" i="19"/>
  <c r="N93" i="19"/>
  <c r="N92" i="19"/>
  <c r="N88" i="19"/>
  <c r="N80" i="19"/>
  <c r="I79" i="19"/>
  <c r="N78" i="19"/>
  <c r="N77" i="19"/>
  <c r="N76" i="19"/>
  <c r="N73" i="19"/>
  <c r="N72" i="19"/>
  <c r="K72" i="19"/>
  <c r="J72" i="19"/>
  <c r="I72" i="19"/>
  <c r="N71" i="19"/>
  <c r="N70" i="19"/>
  <c r="N69" i="19"/>
  <c r="N66" i="19"/>
  <c r="N65" i="19"/>
  <c r="K65" i="19"/>
  <c r="J65" i="19"/>
  <c r="I65" i="19"/>
  <c r="N64" i="19"/>
  <c r="N63" i="19"/>
  <c r="N62" i="19"/>
  <c r="N61" i="19"/>
  <c r="N60" i="19"/>
  <c r="N59" i="19"/>
  <c r="N58" i="19"/>
  <c r="N40" i="19"/>
  <c r="N37" i="19"/>
  <c r="N32" i="19"/>
  <c r="N27" i="19"/>
  <c r="N22" i="19"/>
  <c r="N10" i="19"/>
  <c r="J10" i="19"/>
  <c r="I10" i="19"/>
  <c r="H10" i="19"/>
  <c r="G10" i="19"/>
  <c r="F10" i="19"/>
  <c r="E10" i="19"/>
  <c r="C10" i="19"/>
  <c r="E5" i="19"/>
  <c r="E4" i="19"/>
  <c r="E3" i="19"/>
  <c r="P2" i="19"/>
  <c r="N96" i="18"/>
  <c r="N95" i="18"/>
  <c r="N94" i="18"/>
  <c r="N93" i="18"/>
  <c r="N88" i="18"/>
  <c r="N80" i="18"/>
  <c r="I79" i="18"/>
  <c r="N78" i="18"/>
  <c r="N77" i="18"/>
  <c r="N76" i="18"/>
  <c r="N73" i="18"/>
  <c r="N72" i="18"/>
  <c r="K72" i="18"/>
  <c r="J72" i="18"/>
  <c r="I72" i="18"/>
  <c r="N71" i="18"/>
  <c r="N70" i="18"/>
  <c r="N69" i="18"/>
  <c r="N66" i="18"/>
  <c r="N65" i="18"/>
  <c r="K65" i="18"/>
  <c r="J65" i="18"/>
  <c r="I65" i="18"/>
  <c r="N64" i="18"/>
  <c r="N63" i="18"/>
  <c r="N62" i="18"/>
  <c r="N61" i="18"/>
  <c r="N60" i="18"/>
  <c r="N59" i="18"/>
  <c r="N58" i="18"/>
  <c r="V52" i="18"/>
  <c r="U51" i="18"/>
  <c r="T51" i="18"/>
  <c r="S51" i="18"/>
  <c r="R51" i="18"/>
  <c r="U50" i="18"/>
  <c r="T50" i="18"/>
  <c r="S50" i="18"/>
  <c r="R50" i="18"/>
  <c r="U49" i="18"/>
  <c r="T49" i="18"/>
  <c r="S49" i="18"/>
  <c r="R49" i="18"/>
  <c r="U48" i="18"/>
  <c r="T48" i="18"/>
  <c r="S48" i="18"/>
  <c r="R48" i="18"/>
  <c r="U47" i="18"/>
  <c r="T47" i="18"/>
  <c r="S47" i="18"/>
  <c r="R47" i="18"/>
  <c r="T45" i="18"/>
  <c r="S45" i="18"/>
  <c r="R45" i="18"/>
  <c r="R44" i="18"/>
  <c r="R43" i="18"/>
  <c r="R42" i="18"/>
  <c r="R41" i="18"/>
  <c r="R40" i="18"/>
  <c r="R39" i="18"/>
  <c r="R38" i="18"/>
  <c r="R37" i="18"/>
  <c r="N37" i="18"/>
  <c r="N40" i="18" s="1"/>
  <c r="N92" i="18" s="1"/>
  <c r="N97" i="18" s="1"/>
  <c r="R36" i="18"/>
  <c r="R35" i="18"/>
  <c r="R34" i="18"/>
  <c r="R33" i="18"/>
  <c r="R32" i="18"/>
  <c r="N32" i="18"/>
  <c r="R31" i="18"/>
  <c r="T29" i="18"/>
  <c r="S29" i="18"/>
  <c r="S28" i="18"/>
  <c r="R28" i="18"/>
  <c r="S27" i="18"/>
  <c r="R27" i="18"/>
  <c r="N27" i="18"/>
  <c r="S26" i="18"/>
  <c r="R26" i="18"/>
  <c r="S25" i="18"/>
  <c r="R25" i="18"/>
  <c r="N22" i="18"/>
  <c r="J10" i="18"/>
  <c r="N10" i="18" s="1"/>
  <c r="I10" i="18"/>
  <c r="H10" i="18"/>
  <c r="G10" i="18"/>
  <c r="F10" i="18"/>
  <c r="E10" i="18"/>
  <c r="C10" i="18"/>
  <c r="E5" i="18"/>
  <c r="E4" i="18"/>
  <c r="E3" i="18"/>
  <c r="N97" i="2"/>
  <c r="N96" i="2"/>
  <c r="N95" i="2"/>
  <c r="N94" i="2"/>
  <c r="N93" i="2"/>
  <c r="N92" i="2"/>
  <c r="N88" i="2"/>
  <c r="N80" i="2"/>
  <c r="I79" i="2"/>
  <c r="N78" i="2"/>
  <c r="N77" i="2"/>
  <c r="N76" i="2"/>
  <c r="N73" i="2"/>
  <c r="N72" i="2"/>
  <c r="K72" i="2"/>
  <c r="J72" i="2"/>
  <c r="I72" i="2"/>
  <c r="N71" i="2"/>
  <c r="N70" i="2"/>
  <c r="N69" i="2"/>
  <c r="N66" i="2"/>
  <c r="N65" i="2"/>
  <c r="K65" i="2"/>
  <c r="J65" i="2"/>
  <c r="I65" i="2"/>
  <c r="N64" i="2"/>
  <c r="N63" i="2"/>
  <c r="N62" i="2"/>
  <c r="N61" i="2"/>
  <c r="N60" i="2"/>
  <c r="N59" i="2"/>
  <c r="N58" i="2"/>
  <c r="N40" i="2"/>
  <c r="N37" i="2"/>
  <c r="S35" i="2"/>
  <c r="S34" i="2"/>
  <c r="S32" i="2"/>
  <c r="R32" i="2"/>
  <c r="N32" i="2"/>
  <c r="S30" i="2"/>
  <c r="R30" i="2"/>
  <c r="R29" i="2"/>
  <c r="R28" i="2"/>
  <c r="R27" i="2"/>
  <c r="N27" i="2"/>
  <c r="R26" i="2"/>
  <c r="R25" i="2"/>
  <c r="N22" i="2"/>
  <c r="N10" i="2"/>
  <c r="J10" i="2"/>
  <c r="I10" i="2"/>
  <c r="H10" i="2"/>
  <c r="G10" i="2"/>
  <c r="F10" i="2"/>
  <c r="E10" i="2"/>
  <c r="C10" i="2"/>
  <c r="E5" i="2"/>
  <c r="E4" i="2"/>
  <c r="E3" i="2"/>
  <c r="P2" i="2"/>
  <c r="E31" i="1"/>
  <c r="E30" i="1"/>
  <c r="X6" i="1"/>
  <c r="W6" i="1"/>
  <c r="V6" i="1"/>
  <c r="U6" i="1"/>
  <c r="T6" i="1"/>
  <c r="S6" i="1"/>
  <c r="R6" i="1"/>
  <c r="Q6" i="1"/>
  <c r="Z2" i="1"/>
  <c r="Z1" i="1"/>
  <c r="E16" i="25"/>
  <c r="A10" i="26"/>
  <c r="D14" i="26"/>
  <c r="A10" i="18"/>
  <c r="D14" i="23"/>
  <c r="D20" i="22"/>
  <c r="E18" i="24"/>
  <c r="A10" i="22"/>
  <c r="A10" i="21"/>
  <c r="D20" i="19"/>
  <c r="D14" i="18"/>
  <c r="D20" i="23"/>
  <c r="E16" i="23"/>
  <c r="E16" i="18"/>
  <c r="D20" i="18"/>
  <c r="D20" i="25"/>
  <c r="E16" i="21"/>
  <c r="A10" i="19"/>
  <c r="E18" i="18"/>
  <c r="E18" i="22"/>
  <c r="D20" i="26"/>
  <c r="D14" i="22"/>
  <c r="E16" i="24"/>
  <c r="D14" i="24"/>
  <c r="E18" i="26"/>
  <c r="E16" i="22"/>
  <c r="A10" i="24"/>
  <c r="D20" i="21"/>
  <c r="E16" i="26"/>
  <c r="D14" i="25"/>
  <c r="E18" i="21"/>
  <c r="E18" i="25"/>
  <c r="A10" i="20"/>
  <c r="D20" i="24"/>
  <c r="E18" i="19"/>
  <c r="D20" i="2"/>
  <c r="E18" i="23"/>
  <c r="E18" i="2"/>
  <c r="D14" i="19"/>
  <c r="A10" i="23"/>
  <c r="A10" i="25"/>
  <c r="E16" i="20"/>
  <c r="D14" i="20"/>
  <c r="E18" i="20"/>
  <c r="D14" i="2"/>
  <c r="A10" i="2"/>
  <c r="E16" i="2"/>
  <c r="D20" i="20"/>
  <c r="E16" i="19"/>
  <c r="D14" i="21"/>
</calcChain>
</file>

<file path=xl/sharedStrings.xml><?xml version="1.0" encoding="utf-8"?>
<sst xmlns="http://schemas.openxmlformats.org/spreadsheetml/2006/main" count="1192" uniqueCount="248">
  <si>
    <t>TELÉFONOS</t>
  </si>
  <si>
    <t>E-MAIL</t>
  </si>
  <si>
    <t xml:space="preserve">DIRECCIÓN </t>
  </si>
  <si>
    <t>CIUDAD</t>
  </si>
  <si>
    <t xml:space="preserve">TÍTULOS </t>
  </si>
  <si>
    <t>FOLIOS</t>
  </si>
  <si>
    <t>OBSERVACIONES</t>
  </si>
  <si>
    <t>PREGRADO</t>
  </si>
  <si>
    <t>POSGRADO</t>
  </si>
  <si>
    <t>U N I V E R S I D A D  D E L  T O L I M A</t>
  </si>
  <si>
    <t>V I C E R R E C T O R Í A    A C A D É M I C A</t>
  </si>
  <si>
    <t>REQUERIMIENTO DOCENTE:</t>
  </si>
  <si>
    <t>CÓDIGO:</t>
  </si>
  <si>
    <t>FACULTAD:</t>
  </si>
  <si>
    <t>EVALUACIÓN  DE LA HOJA DE VIDA (HASTA 30 PUNTOS)</t>
  </si>
  <si>
    <t>Apellidos y Nombres</t>
  </si>
  <si>
    <t>Pregrado(s)</t>
  </si>
  <si>
    <t>Especializaciones</t>
  </si>
  <si>
    <t>Maestrías</t>
  </si>
  <si>
    <t>Doctorados</t>
  </si>
  <si>
    <t>Experiencia Profesional</t>
  </si>
  <si>
    <t>Experiencia  Docente</t>
  </si>
  <si>
    <t>Producción Intectual</t>
  </si>
  <si>
    <t>TOTAL PUNTOS HOJA DE VIDA</t>
  </si>
  <si>
    <t>DESCRIPCIÓN DE ÍTEMS</t>
  </si>
  <si>
    <t>PUNTOS</t>
  </si>
  <si>
    <t>FORMACIÓN ACADÉMICA (HASTA 10 PUNTOS)</t>
  </si>
  <si>
    <r>
      <t xml:space="preserve">PREGRADO 
</t>
    </r>
    <r>
      <rPr>
        <b/>
        <sz val="8"/>
        <rFont val="Arial"/>
        <family val="2"/>
      </rPr>
      <t>(4 PUNTOS)</t>
    </r>
  </si>
  <si>
    <r>
      <t xml:space="preserve">ESPECIALIZACIONES
</t>
    </r>
    <r>
      <rPr>
        <b/>
        <sz val="8"/>
        <rFont val="Arial"/>
        <family val="2"/>
      </rPr>
      <t xml:space="preserve"> (1 PUNTO)</t>
    </r>
  </si>
  <si>
    <r>
      <t xml:space="preserve">MAESTRÍAS 
</t>
    </r>
    <r>
      <rPr>
        <b/>
        <sz val="8"/>
        <rFont val="Arial"/>
        <family val="2"/>
      </rPr>
      <t>(3 PUNTOS)</t>
    </r>
  </si>
  <si>
    <r>
      <t xml:space="preserve">DOCTORADOS  
</t>
    </r>
    <r>
      <rPr>
        <b/>
        <sz val="8"/>
        <rFont val="Arial"/>
        <family val="2"/>
      </rPr>
      <t>(3 PUNTOS, DOCTORADO SIN EL REQUISITO DE LA MAESTRÍA: 6 PUNTOS)</t>
    </r>
  </si>
  <si>
    <t>TOTAL FORMACIÓN ACADÉMICA</t>
  </si>
  <si>
    <t>EXPERIENCIA PROFESIONAL (HASTA 5 PUNTOS)</t>
  </si>
  <si>
    <r>
      <t xml:space="preserve">EXPERIENCIA PROFESIONAL
</t>
    </r>
    <r>
      <rPr>
        <b/>
        <sz val="8"/>
        <rFont val="Arial"/>
        <family val="2"/>
      </rPr>
      <t>(INCLUYE EXPERIENCIA EN INVESTIGACIÓN Y PROYECCIÓN SOCIAL)</t>
    </r>
  </si>
  <si>
    <t>TOTAL EXPERIENCIA PROFESIONAL</t>
  </si>
  <si>
    <t>EXPERIENCIA DOCENTE (HASTA 5 PUNTOS)</t>
  </si>
  <si>
    <t>EXPERIENCIA DOCENTE</t>
  </si>
  <si>
    <t>TOTAL EXPERIENCIA DOCENTE</t>
  </si>
  <si>
    <t>PRODUCCIÓN INTELECTUAL (HASTA 10 PUNTOS)</t>
  </si>
  <si>
    <t>PRODUCCIÓN INTELECTUAL</t>
  </si>
  <si>
    <t>TOTAL PRODUCCIÓN INTELECTUAL</t>
  </si>
  <si>
    <t>Hoja 2</t>
  </si>
  <si>
    <t>EVALUACIÓN DE CONOCIMIENTOS (HASTA 65 PUNTOS)</t>
  </si>
  <si>
    <t>PROPUESTA DE INVESTIGACIÓN 
(HASTA 35 PUNTOS)</t>
  </si>
  <si>
    <t>LÍMITES DE LOS VALORES</t>
  </si>
  <si>
    <t>JURADO 1</t>
  </si>
  <si>
    <t>JURADO 2</t>
  </si>
  <si>
    <t>JURADO 3</t>
  </si>
  <si>
    <t>PUNTOS OBTENIDOS</t>
  </si>
  <si>
    <r>
      <t xml:space="preserve">Título. </t>
    </r>
    <r>
      <rPr>
        <sz val="10"/>
        <rFont val="Arial"/>
        <family val="2"/>
      </rPr>
      <t>¿Es pertinente con el contenido del proyecto?</t>
    </r>
  </si>
  <si>
    <t>0   –   2</t>
  </si>
  <si>
    <r>
      <rPr>
        <b/>
        <sz val="10"/>
        <rFont val="Arial"/>
        <family val="2"/>
      </rPr>
      <t>Resumen.</t>
    </r>
    <r>
      <rPr>
        <sz val="10"/>
        <rFont val="Arial"/>
        <family val="2"/>
      </rPr>
      <t xml:space="preserve"> ¿Describe brevemente el proyecto?</t>
    </r>
  </si>
  <si>
    <r>
      <t xml:space="preserve">Planteamiento del problema y justificación. </t>
    </r>
    <r>
      <rPr>
        <sz val="10"/>
        <rFont val="Arial"/>
        <family val="2"/>
      </rPr>
      <t>¿Está bien planteado el problema?, ¿Es clara su justificación desde el punto de vista académico y social?</t>
    </r>
  </si>
  <si>
    <t>0   –   7</t>
  </si>
  <si>
    <r>
      <t>Marco Teórico y Antecedentes.</t>
    </r>
    <r>
      <rPr>
        <sz val="10"/>
        <rFont val="Arial"/>
        <family val="2"/>
      </rPr>
      <t xml:space="preserve"> ¿Son coherentes respecto al problema?, ¿Es clara la perspectiva teórica?, ¿Las referencias son pertinentes?</t>
    </r>
  </si>
  <si>
    <r>
      <t xml:space="preserve">Objetivos. </t>
    </r>
    <r>
      <rPr>
        <sz val="10"/>
        <rFont val="Arial"/>
        <family val="2"/>
      </rPr>
      <t>¿Tienen relación con el objeto de estudio?, ¿Son viables?, ¿Son claros y concretos?</t>
    </r>
  </si>
  <si>
    <r>
      <t xml:space="preserve">Resultados esperados. </t>
    </r>
    <r>
      <rPr>
        <sz val="10"/>
        <rFont val="Arial"/>
        <family val="2"/>
      </rPr>
      <t xml:space="preserve"> ¿Los resultados presentados tienen impacto de carácter académico, económico, y social en el ámbito regional, nacional e internacional?</t>
    </r>
  </si>
  <si>
    <t>0   –   5</t>
  </si>
  <si>
    <r>
      <t xml:space="preserve">Metodología. </t>
    </r>
    <r>
      <rPr>
        <sz val="10"/>
        <rFont val="Arial"/>
        <family val="2"/>
      </rPr>
      <t>¿Es acorde al cumplimiento de los objetivos?, ¿El tratamiento estadístico es claro y adecuado metodológicamente, en caso de ser requerido?</t>
    </r>
  </si>
  <si>
    <t>SUB TOTAL</t>
  </si>
  <si>
    <t>TOTAL PROPUESTA DE INVESTIGACIÓN</t>
  </si>
  <si>
    <r>
      <rPr>
        <b/>
        <sz val="12"/>
        <rFont val="Arial"/>
        <family val="2"/>
      </rPr>
      <t>PRESENTACIÓN ORAL/ EVALUACION JURADOS AREA</t>
    </r>
    <r>
      <rPr>
        <b/>
        <sz val="13"/>
        <rFont val="Arial"/>
        <family val="2"/>
      </rPr>
      <t xml:space="preserve">
</t>
    </r>
    <r>
      <rPr>
        <b/>
        <sz val="12"/>
        <rFont val="Arial"/>
        <family val="2"/>
      </rPr>
      <t>(HASTA 15 PUNTOS)</t>
    </r>
  </si>
  <si>
    <t>Seguridad, coherencia, dominio del tema y facilidad de expresión.</t>
  </si>
  <si>
    <t>0   a   5</t>
  </si>
  <si>
    <t>Relación del tema con las funciones del quehacer universitario (investigación y proyección social)</t>
  </si>
  <si>
    <t>Pertinencia y claridad de las respuestas a las preguntas formuladas</t>
  </si>
  <si>
    <t>SUBTOTAL</t>
  </si>
  <si>
    <t>TOTAL  PRESENTACION ORAL /JURADOS AREA</t>
  </si>
  <si>
    <t>EVALUACION APTITUDES PEDAGOGICAS
(HASTA 15 PUNTOS)</t>
  </si>
  <si>
    <t>Plan de clase (diferencia entre saber hacer, saber valorar, ser, comprometerse y desempeñarse: conocimiento, objetivos, metodología, evaluación y recursos)</t>
  </si>
  <si>
    <t>Conocimiento e interacción entre el saber pedagógico-didático, a través de la comuncación adecuada y respetuosa</t>
  </si>
  <si>
    <t>Pertinencia de actividades evaluativas como proceso sistemático, continuo y permanente</t>
  </si>
  <si>
    <t>SUB-TOTAL</t>
  </si>
  <si>
    <t>TOTAL  PRESENTACION ORAL /JURADO PEDAGOGICO</t>
  </si>
  <si>
    <t>EVALUACIÓN  DE LA PRUEBA DE INGLÉS (HASTA 5 PUNTOS)</t>
  </si>
  <si>
    <t>COMPRENSIÓN</t>
  </si>
  <si>
    <t>Comprensión y expresión escrita en el área del concurso</t>
  </si>
  <si>
    <t>0 a 5</t>
  </si>
  <si>
    <t>TOTAL PRUEBA DE INGLÉS</t>
  </si>
  <si>
    <t>RESULTADO FINAL</t>
  </si>
  <si>
    <t>TOTAL PUNTOS PROPUESTA DE INVESTIGACIÓN</t>
  </si>
  <si>
    <t>TOTAL PRESENTACIÓN ORAL/ EVALUACION JURADOS AREA</t>
  </si>
  <si>
    <t>TOTAL PRESENTACIÓN ORAL/ EVALUACION JURADO PEDAGOGICO</t>
  </si>
  <si>
    <t>TOTAL PUNTOS PRUEBA DE INGLÉS</t>
  </si>
  <si>
    <t>PUNTAJE TOTAL</t>
  </si>
  <si>
    <t>ESPECIALIZACIÓN</t>
  </si>
  <si>
    <t>MAESTRÍA</t>
  </si>
  <si>
    <t>DOCTORADO</t>
  </si>
  <si>
    <t>MEDIO DE ENTREGA DE H.V.</t>
  </si>
  <si>
    <t>APELLIDOS</t>
  </si>
  <si>
    <t>NOMBRES</t>
  </si>
  <si>
    <t>TIPO DE DOCUMENTO</t>
  </si>
  <si>
    <t>NUMERO DE DOCUMENTO</t>
  </si>
  <si>
    <t>N°</t>
  </si>
  <si>
    <t>CC</t>
  </si>
  <si>
    <t>FISICO</t>
  </si>
  <si>
    <t>Total Evaluación</t>
  </si>
  <si>
    <t>IF-P-02-1</t>
  </si>
  <si>
    <t>INGENIERÍA FORESTAL</t>
  </si>
  <si>
    <t>PARRA SERRANO</t>
  </si>
  <si>
    <t>LUISA JULIETH</t>
  </si>
  <si>
    <t>1-2853048</t>
  </si>
  <si>
    <t>julieht_ps@yahoo.com</t>
  </si>
  <si>
    <t>CALLE 46 NO. 13-56 APTO 602</t>
  </si>
  <si>
    <t>BOGOTA D.C</t>
  </si>
  <si>
    <t>INGENIERIA FORESTAL/ UNIVERSIDAD DISTRITAL FRANCISCO JOSE DE CALDAS/2003</t>
  </si>
  <si>
    <t xml:space="preserve">NO REGISTRA </t>
  </si>
  <si>
    <t>MAGISTER EN RECURSOS NATURALES/UNIVERSIDAD DE SAO PAULO ESCUELA SUPERIOR DE AGRICULTURA LUIZ DE QUIROZ (BRASIL)/2009</t>
  </si>
  <si>
    <t>DOCTOR EN CIENCIAS/UNIVERSIDAD  DE SAO PAULO ESCUELA SUPERIOR DE AGRICULTURA LUIZ DE QUIROZ (BRASIL)/2013</t>
  </si>
  <si>
    <t>RAMIREZ ARANGO</t>
  </si>
  <si>
    <t>ALEJANDRA MARIA</t>
  </si>
  <si>
    <t>ramirez.aleja@gmail.com</t>
  </si>
  <si>
    <t>CARRERA 28B NO. 40SUR - 19 APTO 401 B/ SAN JOSE ENVIGADO</t>
  </si>
  <si>
    <t>ANTIOQUIA</t>
  </si>
  <si>
    <t>INGENIERIA FORESTAL/ UNIVERSIDAD NACIONAL DE COLOMBIA/2002</t>
  </si>
  <si>
    <t>ESPECIALISTA EN GESTION AGROAMBIENTAL/UNIVERSIDAD NACIONAL DE COLOMBIA/2005</t>
  </si>
  <si>
    <t>MAESTRIA EN CIENCIAS DE PRODUCTOS FORESTALES/UNIVERSIDAD DE GUADALAJARA (MEXICO)/2010</t>
  </si>
  <si>
    <t>NO REGISTRA</t>
  </si>
  <si>
    <t>GARCIA ANDRADE</t>
  </si>
  <si>
    <t>WILLIAM FERNANDO</t>
  </si>
  <si>
    <t>williamgarcia14@hotmail.com</t>
  </si>
  <si>
    <t>MANZANA 13 CASA 20 B/ JORDAN 6 ETAPA</t>
  </si>
  <si>
    <t>IBAGUE</t>
  </si>
  <si>
    <t>INGENIERO FORESTAL/ UNIVERSIDAD DEL TOLIMA/1998</t>
  </si>
  <si>
    <t>MAESTRIA EN CIENCIA E INGENIIERIA DE PROCESOS DE RECURSOS NATURALES/UNIVERSIDAD DE SHIMANE (JAPON)/2007</t>
  </si>
  <si>
    <t>ALDANA MORENO</t>
  </si>
  <si>
    <t>JENNY ASTRID</t>
  </si>
  <si>
    <t>jennyastrid.aldanamoreno@gmail.com</t>
  </si>
  <si>
    <t>CARRERA6 NO 50N-40 B/ PUENTE VIEJO</t>
  </si>
  <si>
    <t>POPAYAN</t>
  </si>
  <si>
    <t>INGENIERIA FORESTAL/UNIVERSIDAD DEL TOLIMA/2008</t>
  </si>
  <si>
    <t>ESPECIALISTA EN PRODUCCION TRANSFORMACION Y COMERCIALIZACION DE LA MADERA/ UNIVERSIDAD DEL TOLIMA/2010</t>
  </si>
  <si>
    <t>BRICEÑO JIMENEZ</t>
  </si>
  <si>
    <t>ANA MARIA</t>
  </si>
  <si>
    <t>bricenoan@gmail.com</t>
  </si>
  <si>
    <t>CARRERA 2 A NO 8A -65</t>
  </si>
  <si>
    <t>HONDA</t>
  </si>
  <si>
    <t>INGENIERO FORESTAL/ UNIVERSIDAD DEL TOLIMA/2008</t>
  </si>
  <si>
    <t>MAGISTER EN CIENCIAS BIOLOGICAS /UNIVERSIDAD DEL TOLIMA/2010</t>
  </si>
  <si>
    <t>DOCTORA EN CIENCIAS - BIOLOGIA/ UNIVERSIDAD NACIONAL DE COLOMBIA/PENDIENTE TITULO DEL DOCTORADO</t>
  </si>
  <si>
    <t>BLANCO FLOREZ</t>
  </si>
  <si>
    <t>JEIMY</t>
  </si>
  <si>
    <t>(1) 8058114 - 3102758796</t>
  </si>
  <si>
    <t>jeicoblanco@hotmail.com</t>
  </si>
  <si>
    <t>CARRERA 90 BIS No. 73A-95 TORRE 2 APTO 603</t>
  </si>
  <si>
    <t>INGENIERIA FORESTAL /UNIVERSIDAD DISTRITAL /2001</t>
  </si>
  <si>
    <t>MAGISTER EN CIENCIAS Y TECNOLOGIA DE LA MADERA /UNIVERSIDAD FEDERAL DE LAVRAS /2012</t>
  </si>
  <si>
    <t>MEDIO ELECTRONICO</t>
  </si>
  <si>
    <t>TECFOR-LABORES  DE PLANEACION,ADMINISTRACION TECNICA Y OPERATIVA REALCIONADA CON EL APROVECHAMIENTO FORESTAL ( TALAS, PODAS) MANEJO EN VIVERO, REREFORESTACION Y TRANSFORMACION DE ESPACIOS FORESTALES EN LA ZONA DEL MAGDALENA MEDIO/ 01/04/2003 HASTA  EL 19/07/2005 = 836 DIAS = 2,32 AÑOS = 2,32 PUNTOS
GESTION RURAL Y URBANA LIMITADA-LABORES INTERVEENTORA TECNICA , ADMINISTRATIVA Y FINANCIERA DE LOS PROYECTOS DE CORTOLIMA Y CORPOGUAJIRA DENTRO DEL PROGRAMA DE APOYO AL SISTEMA NACIONAL AMBIENTAL SINA II CREDITO BID 1556OC-CO/21-10-2005 HASTA EL 15-01-2010=1547 DIAS=4,30 AÑOS= 4,30 PUNTOS</t>
  </si>
  <si>
    <t>PONENCIA CARACTERIZACION QUIMICA DE MADERA DE PINO/ 20 A 24 DE SEPTIEMBRE DE 2010
PONENCIA ANATOMICAL CHARACTERISTICS OF YOUNG WOOD TEAK ( TECTONA GRANDIS) /01-05-2012</t>
  </si>
  <si>
    <t>NO CUMPLE CON LOS REQUISITOS Y PROCEDIMIENTOS DE LA CONVOCATORIA; TITULO DE MAESTRIA ORIGINAL NO LO PRESENTA</t>
  </si>
  <si>
    <t>NO CUMPLE CON EL PERFIL DE MAESTRIA O DOCTORADO EN EL AREA DE MADERAS</t>
  </si>
  <si>
    <t>PASAPORTE</t>
  </si>
  <si>
    <t>9676516-9</t>
  </si>
  <si>
    <t>MORENO GARCIA</t>
  </si>
  <si>
    <t>NORMAN RENE</t>
  </si>
  <si>
    <t xml:space="preserve">NO CUMPLE EL PERFIL DE MAESTRIA Y DOCTORADO EN EL AREA DE MADERAS </t>
  </si>
  <si>
    <t>56-45-2361245</t>
  </si>
  <si>
    <t>nmoreno66@gmail.com</t>
  </si>
  <si>
    <t>NO CUMPLE CON EL PERFIL POR FALTA DE EXPERIENCIA</t>
  </si>
  <si>
    <t>FANCISCO DE AGUIRRE 02909 B/ LOS CONQUISTADORES TEMUCO</t>
  </si>
  <si>
    <t>CHILE</t>
  </si>
  <si>
    <t>INGENIERO FORESTAL/UNIVERSIDAD DE TALCA (CHILE)/2009</t>
  </si>
  <si>
    <t>DOCTOR EUROPEO/ UNIVERSIDAD DE CORDOBA (ESPAÑA)/PENDIENTE DE OBTENER EL TITULO</t>
  </si>
  <si>
    <t>CORREO ELECTRONICO</t>
  </si>
  <si>
    <t>VICERRECTORÍA ACADÉMICA</t>
  </si>
  <si>
    <t xml:space="preserve">No. </t>
  </si>
  <si>
    <t>APELLIDO(S) Y NOMBRE(S)</t>
  </si>
  <si>
    <t>FACULTAD</t>
  </si>
  <si>
    <t>PERFIL PROFESIONAL</t>
  </si>
  <si>
    <t>PERFIL DE LA CONVOCATORIA AL QUE ASPIRA</t>
  </si>
  <si>
    <t>CUMPLIMIENTO DEL PERFIL Y DEMÁS REQUISITOS</t>
  </si>
  <si>
    <t>PUNTAJE</t>
  </si>
  <si>
    <t>SI</t>
  </si>
  <si>
    <t>NO</t>
  </si>
  <si>
    <t>X</t>
  </si>
  <si>
    <t>PRESELECCIONADO</t>
  </si>
  <si>
    <t>VAC/BENÍTEZ/YOLANDA O.</t>
  </si>
  <si>
    <t xml:space="preserve">                                                      EVALUACIÓN DE LAS HOJAS DE VIDA PARA EL CUMPLIMIENTO DEL PERFIL DE LOS ASPIRANTES AL CÓDIGO DE CONCURSO IF-P-02-1</t>
  </si>
  <si>
    <t xml:space="preserve">PROFESIONAL DE LAS CIENCIAS FORESTALES O AFINES, CON MAESTRÍA O DOCTORADO EN EL ÁREA DE MADERAS, Y CON MÍNIMO DOS AÑOS DE EXPERIENCIA PROFESIONAL, O EXPERIENCIA EN DOCENCIA UNIVERSITARIA O EN INVESTIGACIÓN CIENTÍFICA EN EL ÁREA DEL CONCURSO.  </t>
  </si>
  <si>
    <t>PARRA SERRANO LUISA JULIETH</t>
  </si>
  <si>
    <t>MAGISTER EN RECURSOS NATURALES/UNIVERSIDAD DE SAO PAULO ESCUELA SUPERIOR DE AGRICULTURA LUIZ DE QUIROZ (BRASIL)/2009
DOCTOR EN CIENCIAS/UNIVERSIDAD  DE SAO PAULO ESCUELA SUPERIOR DE AGRICULTURA LUIZ DE QUIROZ (BRASIL)/2013</t>
  </si>
  <si>
    <t>RAMIREZ ARANGO ALEJANDRA MARIA</t>
  </si>
  <si>
    <t>ESPECIALISTA EN GESTION AGROAMBIENTAL/UNIVERSIDAD NACIONAL DE COLOMBIA/2005 MAESTRIA EN CIENCIAS DE PRODUCTOS FORESTALES/UNIVERSIDAD DE GUADALAJARA (MEXICO)/2010</t>
  </si>
  <si>
    <t>FEDEMADERA- SERVICIOS PROFESIONALES/10/02/2003 AL 15/06/2003= 0,35 AÑOS= 0,35 PUNTOS
FUNDACION CHEMONICS -  ELABORACION DE BASE DE DATOS/ 04/06/2004 AL 30/09/2004= 0,33 AÑOS = 0,33 PUNTOS
ECONOMTRIA- ASESORA FORESTAL/11/01/2005 AL 30/01/2006= 1,06 AÑOS = 1,06 PUNTOS
GESTION ORGANIZACIONAL Y FINANCIERO- PRESTACION DE SERVICIOS/ 01/03/2007 AL 26/06/2007= 0,85 AÑOS = 0,85 PUNTOS</t>
  </si>
  <si>
    <t>MADERAS COMERCIALES EN EL VALLE  DE ABURRA, NO ES POSIBLE PUNTUAR POR EXCEDER EL LÍMITE DE TIEMPO REGISTRADO EN EL ARTÍCULO 16 DEL ACUERDO 039 DE 2008. NO ES SUSCEPTIBLE DE PUNTOS. NO PRESENTA MÁS PRODUCCIÓN INTELECTUAL.</t>
  </si>
  <si>
    <t>8</t>
  </si>
  <si>
    <t>1</t>
  </si>
  <si>
    <t>3</t>
  </si>
  <si>
    <t>4</t>
  </si>
  <si>
    <t>5</t>
  </si>
  <si>
    <t>7</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</si>
  <si>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</si>
  <si>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</si>
  <si>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</si>
  <si>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</si>
  <si>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</si>
  <si>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</si>
  <si>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</si>
  <si>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</si>
  <si>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</si>
  <si>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</si>
  <si>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</si>
  <si>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</si>
  <si>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</si>
  <si>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</si>
  <si>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</si>
  <si>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</si>
  <si>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</si>
  <si>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</si>
  <si>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</si>
  <si>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</si>
  <si>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</si>
  <si>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</si>
  <si>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</si>
  <si>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</si>
  <si>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</si>
  <si>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</si>
  <si>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</si>
  <si>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</si>
  <si>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</si>
  <si>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</si>
  <si>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</si>
  <si>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</si>
  <si>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</si>
  <si>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</si>
  <si>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</si>
  <si>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</si>
  <si>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</si>
  <si>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</si>
  <si>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</si>
  <si>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</si>
  <si>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</si>
  <si>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</si>
  <si>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2</t>
  </si>
  <si>
    <t>BLANCO FLOREZ JEIMY</t>
  </si>
  <si>
    <t>UNIVERSIDAD NACIONAL DE COLOMBIA- DOCENTE OCASIONAL= 1,35 AÑOS= 1,35 PUNTOS
UNIVERSIDAD  DEL CAUCA- DOCENTE OCASIONAL DE TIEMPO COMPLETO= 0,5 AÑOS= 0,5 PUNTOS
NO ACREDSITA MAS EXPERIENCIA DOCENTE.</t>
  </si>
  <si>
    <t>GARCIA ANDRADE WILLIAM FERNANDO</t>
  </si>
  <si>
    <t>ALDANA MORENO JENNY ASTRID</t>
  </si>
  <si>
    <t>BRICEÑO JIMENEZ ANA MARIA</t>
  </si>
  <si>
    <t>MORENO GARCIA NORMAN RENE</t>
  </si>
  <si>
    <r>
      <t xml:space="preserve">NO PRESELECCIONADO
</t>
    </r>
    <r>
      <rPr>
        <sz val="8"/>
        <rFont val="Arial"/>
        <family val="2"/>
      </rPr>
      <t xml:space="preserve">NO PRESENTA EL TÍTULO DE MAESTRÍA - NO SE ENCUENTRA DEBIDAMENTE APOSTILLADO EL DOCUEMNTO QUE ANEXA COMO EQUIVALENTE AL TÍTULO </t>
    </r>
  </si>
  <si>
    <r>
      <t xml:space="preserve">NO PRESELECCIONADO
</t>
    </r>
    <r>
      <rPr>
        <sz val="8"/>
        <rFont val="Arial"/>
        <family val="2"/>
      </rPr>
      <t xml:space="preserve">NO PRESENTA EL TÍTULO DE MAESTRÍA </t>
    </r>
  </si>
  <si>
    <t>MAGISTER EN CIENCIAS BIOLOGICAS /UNIVERSIDAD DEL TOLIMA/2010
ESTUDIANTE DE DOCTORADO EN BIOLOGIA/ UNIVERSIDAD NACIONAL DE COLOMBIA/PENDIENTE TITULO DEL DOCTORADO</t>
  </si>
  <si>
    <r>
      <t xml:space="preserve">NO PRESELECCIONADO
</t>
    </r>
    <r>
      <rPr>
        <sz val="8"/>
        <rFont val="Arial"/>
        <family val="2"/>
      </rPr>
      <t>EL TÍTULO DE POSGRADO Y LOS ESTUDIOS DE DOCTORADO QUE ACREDITA NO CORRESPONDEN AL ÁREA REQUERIDA EN EL PERFIL</t>
    </r>
  </si>
  <si>
    <r>
      <t xml:space="preserve">NO PRESELECCIONADO
</t>
    </r>
    <r>
      <rPr>
        <sz val="8"/>
        <rFont val="Arial"/>
        <family val="2"/>
      </rPr>
      <t xml:space="preserve">EL TÍTULO PROVISIONAL DE POSGRADO NO CORRESPONDE AL ÁREA DEL PERFIL - NO SE ENCUENTRA DEBIDAMENTE APOSTILLADO EL DOCUEMNTO QUE ANEXA COMO EQUIVALENTE AL TÍTULO </t>
    </r>
  </si>
  <si>
    <r>
      <t xml:space="preserve">NO PRESELECCIONADO 
</t>
    </r>
    <r>
      <rPr>
        <sz val="8"/>
        <rFont val="Arial"/>
        <family val="2"/>
      </rPr>
      <t>NO CERTIFICA LOS AÑOS DE EXPERIENCIA MÍNIMA REQUERIDA EN EL PERFIL</t>
    </r>
  </si>
  <si>
    <t xml:space="preserve">INGENIERÍA FORESTAL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</si>
</sst>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32" x14ac:knownFonts="1">
    <font>
      <sz val="11"/>
      <color theme="1"/>
      <name val="Calibri"/>
      <family val="2"/>
      <scheme val="minor"/>
    </font>
    <font>
      <b/>
      <sz val="10"/>
      <name val="Arial Narrow"/>
      <family val="2"/>
    </font>
    <font>
      <sz val="10"/>
      <name val="Arial Narrow"/>
      <family val="2"/>
    </font>
    <font>
      <sz val="11"/>
      <name val="Arial Narrow"/>
      <family val="2"/>
    </font>
    <font>
      <b/>
      <sz val="14"/>
      <color rgb="FF000000"/>
      <name val="Calibri"/>
      <family val="2"/>
    </font>
    <font>
      <b/>
      <sz val="16"/>
      <color rgb="FF000000"/>
      <name val="Calibri"/>
      <family val="2"/>
    </font>
    <font>
      <sz val="11"/>
      <color theme="1"/>
      <name val="Calibri"/>
      <family val="2"/>
    </font>
    <font>
      <sz val="10"/>
      <name val="Arial"/>
      <family val="2"/>
    </font>
    <font>
      <b/>
      <sz val="12"/>
      <name val="Arial"/>
      <family val="2"/>
    </font>
    <font>
      <b/>
      <sz val="10"/>
      <name val="Arial"/>
      <family val="2"/>
    </font>
    <font>
      <b/>
      <sz val="20"/>
      <name val="Arial"/>
      <family val="2"/>
    </font>
    <font>
      <b/>
      <sz val="16"/>
      <name val="Arial"/>
      <family val="2"/>
    </font>
    <font>
      <b/>
      <sz val="7"/>
      <name val="Arial"/>
      <family val="2"/>
    </font>
    <font>
      <b/>
      <sz val="14"/>
      <name val="Arial"/>
      <family val="2"/>
    </font>
    <font>
      <b/>
      <sz val="18"/>
      <name val="Arial"/>
      <family val="2"/>
    </font>
    <font>
      <b/>
      <sz val="8"/>
      <name val="Arial"/>
      <family val="2"/>
    </font>
    <font>
      <b/>
      <sz val="13"/>
      <name val="Arial"/>
      <family val="2"/>
    </font>
    <font>
      <b/>
      <sz val="9"/>
      <name val="Arial"/>
      <family val="2"/>
    </font>
    <font>
      <b/>
      <sz val="9"/>
      <color rgb="FF000000"/>
      <name val="Arial"/>
      <family val="2"/>
    </font>
    <font>
      <b/>
      <sz val="22"/>
      <name val="Arial"/>
      <family val="2"/>
    </font>
    <font>
      <sz val="12"/>
      <color rgb="FF666666"/>
      <name val="Courier New"/>
      <family val="3"/>
    </font>
    <font>
      <sz val="11"/>
      <color rgb="FF444444"/>
      <name val="Segoe UI"/>
      <family val="2"/>
    </font>
    <font>
      <b/>
      <sz val="10"/>
      <color theme="0"/>
      <name val="Arial Narrow"/>
      <family val="2"/>
    </font>
    <font>
      <b/>
      <sz val="11"/>
      <name val="Arial Narrow"/>
      <family val="2"/>
    </font>
    <font>
      <u/>
      <sz val="11"/>
      <color theme="10"/>
      <name val="Calibri"/>
      <family val="2"/>
      <scheme val="minor"/>
    </font>
    <font>
      <b/>
      <sz val="11"/>
      <color theme="0"/>
      <name val="Calibri"/>
      <family val="2"/>
    </font>
    <font>
      <b/>
      <sz val="14"/>
      <color theme="1"/>
      <name val="Arial"/>
      <family val="2"/>
    </font>
    <font>
      <b/>
      <sz val="12"/>
      <color theme="1"/>
      <name val="Arial"/>
      <family val="2"/>
    </font>
    <font>
      <sz val="9"/>
      <name val="Arial"/>
      <family val="2"/>
    </font>
    <font>
      <sz val="8"/>
      <name val="Arial"/>
      <family val="2"/>
    </font>
    <font>
      <sz val="11"/>
      <color theme="0"/>
      <name val="Calibri"/>
      <family val="2"/>
    </font>
    <font>
      <b/>
      <sz val="11"/>
      <color theme="1"/>
      <name val="Arial"/>
      <family val="2"/>
    </font>
  </fonts>
  <fills count="6">
    <fill>
      <patternFill patternType="none"/>
    </fill>
    <fill>
      <patternFill patternType="gray125"/>
    </fill>
    <fill>
      <patternFill patternType="gray0625">
        <fgColor rgb="FF000000"/>
        <bgColor rgb="FFFFFFFF"/>
      </patternFill>
    </fill>
    <fill>
      <patternFill patternType="solid">
        <fgColor rgb="FF808080"/>
        <bgColor rgb="FF000000"/>
      </patternFill>
    </fill>
    <fill>
      <patternFill patternType="solid">
        <fgColor theme="4" tint="-0.499984740745262"/>
        <bgColor indexed="64"/>
      </patternFill>
    </fill>
    <fill>
      <patternFill patternType="solid">
        <fgColor theme="0" tint="-0.34998626667073579"/>
        <bgColor indexed="64"/>
      </patternFill>
    </fill>
  </fills>
  <borders count="9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double">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diagonal/>
    </border>
    <border>
      <left style="medium">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0" fontId="7" fillId="0" borderId="0"/>
    <xf numFmtId="41" fontId="7" fillId="0" borderId="0" applyFont="0" applyFill="0" applyBorder="0" applyAlignment="0" applyProtection="0"/>
    <xf numFmtId="0" fontId="24" fillId="0" borderId="0" applyNumberFormat="0" applyFill="0" applyBorder="0" applyAlignment="0" applyProtection="0"/>
    <xf numFmtId="0" fontId="7" fillId="0" borderId="0"/>
  </cellStyleXfs>
  <cellXfs count="363">
    <xf numFmtId="0" fontId="0" fillId="0" borderId="0" xfId="0"/>
    <xf numFmtId="0" fontId="1" fillId="0" borderId="0" xfId="0" applyFont="1"/>
    <xf numFmtId="0" fontId="2" fillId="0" borderId="0" xfId="0" applyFont="1"/>
    <xf numFmtId="0" fontId="3" fillId="0" borderId="0" xfId="0" applyFont="1"/>
    <xf numFmtId="0" fontId="3" fillId="0" borderId="0" xfId="0" applyFont="1" applyFill="1"/>
    <xf numFmtId="0" fontId="3" fillId="0" borderId="0" xfId="0" applyFont="1" applyAlignment="1">
      <alignment horizontal="center"/>
    </xf>
    <xf numFmtId="0" fontId="6" fillId="0" borderId="0" xfId="0" applyFont="1" applyFill="1" applyBorder="1"/>
    <xf numFmtId="4" fontId="7" fillId="0" borderId="18" xfId="1" applyNumberFormat="1" applyFont="1" applyFill="1" applyBorder="1" applyAlignment="1" applyProtection="1">
      <alignment vertical="center"/>
    </xf>
    <xf numFmtId="4" fontId="7" fillId="0" borderId="0" xfId="1" applyNumberFormat="1" applyFont="1" applyFill="1" applyBorder="1" applyAlignment="1" applyProtection="1">
      <alignment vertical="center"/>
    </xf>
    <xf numFmtId="4" fontId="9" fillId="0" borderId="0" xfId="1" applyNumberFormat="1" applyFont="1" applyFill="1" applyBorder="1" applyAlignment="1" applyProtection="1">
      <alignment vertical="center" wrapText="1"/>
      <protection locked="0"/>
    </xf>
    <xf numFmtId="4" fontId="9" fillId="0" borderId="20" xfId="1" applyNumberFormat="1" applyFont="1" applyFill="1" applyBorder="1" applyAlignment="1" applyProtection="1">
      <alignment vertical="center" wrapText="1"/>
      <protection locked="0"/>
    </xf>
    <xf numFmtId="3" fontId="8" fillId="0" borderId="16" xfId="1" applyNumberFormat="1" applyFont="1" applyFill="1" applyBorder="1" applyAlignment="1" applyProtection="1">
      <alignment horizontal="left" vertical="center"/>
    </xf>
    <xf numFmtId="4" fontId="8" fillId="0" borderId="21" xfId="1" applyNumberFormat="1" applyFont="1" applyFill="1" applyBorder="1" applyAlignment="1" applyProtection="1">
      <alignment horizontal="left" vertical="center"/>
    </xf>
    <xf numFmtId="4" fontId="9" fillId="0" borderId="21" xfId="1" applyNumberFormat="1" applyFont="1" applyFill="1" applyBorder="1" applyAlignment="1" applyProtection="1">
      <alignment horizontal="center" vertical="center"/>
    </xf>
    <xf numFmtId="4" fontId="9" fillId="0" borderId="17" xfId="1" applyNumberFormat="1" applyFont="1" applyFill="1" applyBorder="1" applyAlignment="1" applyProtection="1">
      <alignment horizontal="center" vertical="center"/>
    </xf>
    <xf numFmtId="4" fontId="9" fillId="0" borderId="22" xfId="1" applyNumberFormat="1" applyFont="1" applyFill="1" applyBorder="1" applyAlignment="1" applyProtection="1">
      <alignment horizontal="center" vertical="center" wrapText="1"/>
    </xf>
    <xf numFmtId="4" fontId="9" fillId="0" borderId="0" xfId="1" applyNumberFormat="1" applyFont="1" applyFill="1" applyBorder="1" applyAlignment="1" applyProtection="1">
      <alignment horizontal="center" vertical="center" wrapText="1"/>
    </xf>
    <xf numFmtId="4" fontId="9" fillId="0" borderId="26" xfId="1" applyNumberFormat="1" applyFont="1" applyFill="1" applyBorder="1" applyAlignment="1" applyProtection="1">
      <alignment horizontal="center" vertical="center" wrapText="1"/>
    </xf>
    <xf numFmtId="4" fontId="7" fillId="0" borderId="0" xfId="1" applyNumberFormat="1" applyFont="1" applyFill="1" applyBorder="1" applyAlignment="1" applyProtection="1">
      <alignment horizontal="center" vertical="center" wrapText="1"/>
    </xf>
    <xf numFmtId="4" fontId="7" fillId="0" borderId="33" xfId="2" applyNumberFormat="1" applyFont="1" applyFill="1" applyBorder="1" applyAlignment="1" applyProtection="1">
      <alignment horizontal="center" vertical="center" wrapText="1"/>
    </xf>
    <xf numFmtId="4" fontId="7" fillId="0" borderId="32" xfId="2" applyNumberFormat="1" applyFont="1" applyFill="1" applyBorder="1" applyAlignment="1" applyProtection="1">
      <alignment horizontal="center" vertical="center" wrapText="1"/>
    </xf>
    <xf numFmtId="4" fontId="7" fillId="0" borderId="34" xfId="2" applyNumberFormat="1" applyFont="1" applyFill="1" applyBorder="1" applyAlignment="1" applyProtection="1">
      <alignment horizontal="center" vertical="center" wrapText="1"/>
    </xf>
    <xf numFmtId="4" fontId="7" fillId="0" borderId="35" xfId="2" applyNumberFormat="1" applyFont="1" applyFill="1" applyBorder="1" applyAlignment="1" applyProtection="1">
      <alignment horizontal="center" vertical="center" wrapText="1"/>
    </xf>
    <xf numFmtId="4" fontId="7" fillId="0" borderId="0" xfId="2" applyNumberFormat="1" applyFont="1" applyFill="1" applyBorder="1" applyAlignment="1" applyProtection="1">
      <alignment horizontal="center" vertical="center" wrapText="1"/>
    </xf>
    <xf numFmtId="4" fontId="11" fillId="0" borderId="36" xfId="2" applyNumberFormat="1" applyFont="1" applyFill="1" applyBorder="1" applyAlignment="1" applyProtection="1">
      <alignment horizontal="center" vertical="center" wrapText="1"/>
    </xf>
    <xf numFmtId="3" fontId="12" fillId="0" borderId="19" xfId="1" applyNumberFormat="1" applyFont="1" applyFill="1" applyBorder="1" applyAlignment="1" applyProtection="1">
      <alignment vertical="center"/>
    </xf>
    <xf numFmtId="4" fontId="7" fillId="0" borderId="20" xfId="1" applyNumberFormat="1" applyFont="1" applyFill="1" applyBorder="1" applyAlignment="1" applyProtection="1">
      <alignment vertical="center"/>
    </xf>
    <xf numFmtId="4" fontId="8" fillId="0" borderId="1" xfId="1" applyNumberFormat="1" applyFont="1" applyFill="1" applyBorder="1" applyAlignment="1" applyProtection="1">
      <alignment horizontal="center" vertical="center"/>
    </xf>
    <xf numFmtId="4" fontId="7" fillId="0" borderId="11" xfId="1" applyNumberFormat="1" applyFont="1" applyFill="1" applyBorder="1" applyAlignment="1" applyProtection="1">
      <alignment horizontal="center" vertical="center"/>
    </xf>
    <xf numFmtId="4" fontId="7" fillId="0" borderId="19" xfId="1" applyNumberFormat="1" applyFont="1" applyFill="1" applyBorder="1" applyAlignment="1" applyProtection="1">
      <alignment horizontal="center" vertical="center"/>
    </xf>
    <xf numFmtId="4" fontId="9" fillId="0" borderId="1" xfId="1" applyNumberFormat="1" applyFont="1" applyFill="1" applyBorder="1" applyAlignment="1" applyProtection="1">
      <alignment horizontal="center" vertical="center"/>
      <protection locked="0"/>
    </xf>
    <xf numFmtId="3" fontId="9" fillId="0" borderId="19" xfId="1" applyNumberFormat="1" applyFont="1" applyFill="1" applyBorder="1" applyAlignment="1" applyProtection="1">
      <alignment vertical="center"/>
    </xf>
    <xf numFmtId="0" fontId="7" fillId="0" borderId="0" xfId="1" applyFont="1" applyFill="1" applyBorder="1"/>
    <xf numFmtId="4" fontId="9" fillId="0" borderId="20" xfId="1" applyNumberFormat="1" applyFont="1" applyFill="1" applyBorder="1" applyAlignment="1" applyProtection="1">
      <alignment horizontal="center" vertical="center"/>
      <protection locked="0"/>
    </xf>
    <xf numFmtId="4" fontId="7" fillId="0" borderId="13" xfId="1" applyNumberFormat="1" applyFont="1" applyFill="1" applyBorder="1" applyAlignment="1" applyProtection="1">
      <alignment horizontal="justify" vertical="center"/>
      <protection locked="0"/>
    </xf>
    <xf numFmtId="4" fontId="7" fillId="0" borderId="13" xfId="1" applyNumberFormat="1" applyFont="1" applyFill="1" applyBorder="1" applyAlignment="1" applyProtection="1">
      <alignment horizontal="justify" vertical="center" wrapText="1"/>
      <protection locked="0"/>
    </xf>
    <xf numFmtId="4" fontId="8" fillId="0" borderId="19" xfId="1" applyNumberFormat="1" applyFont="1" applyFill="1" applyBorder="1" applyAlignment="1" applyProtection="1">
      <alignment horizontal="left" vertical="center" wrapText="1"/>
    </xf>
    <xf numFmtId="4" fontId="8" fillId="0" borderId="0" xfId="1" applyNumberFormat="1" applyFont="1" applyFill="1" applyBorder="1" applyAlignment="1" applyProtection="1">
      <alignment horizontal="left" vertical="center" wrapText="1"/>
    </xf>
    <xf numFmtId="4" fontId="7" fillId="0" borderId="0" xfId="1" applyNumberFormat="1" applyFont="1" applyFill="1" applyBorder="1" applyAlignment="1" applyProtection="1">
      <alignment horizontal="center" vertical="center"/>
    </xf>
    <xf numFmtId="4" fontId="7" fillId="0" borderId="0" xfId="1" applyNumberFormat="1" applyFont="1" applyFill="1" applyBorder="1" applyAlignment="1" applyProtection="1">
      <alignment horizontal="justify" vertical="center" wrapText="1"/>
    </xf>
    <xf numFmtId="4" fontId="9" fillId="0" borderId="20" xfId="1" applyNumberFormat="1" applyFont="1" applyFill="1" applyBorder="1" applyAlignment="1" applyProtection="1">
      <alignment horizontal="center" vertical="center"/>
    </xf>
    <xf numFmtId="3" fontId="13" fillId="0" borderId="19" xfId="1" applyNumberFormat="1" applyFont="1" applyFill="1" applyBorder="1" applyAlignment="1" applyProtection="1">
      <alignment horizontal="center" vertical="center"/>
    </xf>
    <xf numFmtId="3" fontId="13" fillId="0" borderId="0" xfId="1" applyNumberFormat="1" applyFont="1" applyFill="1" applyBorder="1" applyAlignment="1" applyProtection="1">
      <alignment horizontal="center" vertical="center"/>
    </xf>
    <xf numFmtId="14" fontId="6" fillId="0" borderId="0" xfId="0" applyNumberFormat="1" applyFont="1" applyFill="1" applyBorder="1"/>
    <xf numFmtId="3" fontId="9" fillId="0" borderId="19" xfId="1" applyNumberFormat="1" applyFont="1" applyFill="1" applyBorder="1" applyAlignment="1" applyProtection="1">
      <alignment horizontal="center" vertical="center"/>
    </xf>
    <xf numFmtId="4" fontId="9" fillId="0" borderId="0" xfId="1" applyNumberFormat="1" applyFont="1" applyFill="1" applyBorder="1" applyAlignment="1" applyProtection="1">
      <alignment horizontal="center" vertical="center"/>
    </xf>
    <xf numFmtId="3" fontId="7" fillId="0" borderId="19" xfId="1" applyNumberFormat="1" applyFont="1" applyFill="1" applyBorder="1" applyAlignment="1" applyProtection="1">
      <alignment vertical="center"/>
    </xf>
    <xf numFmtId="4" fontId="9" fillId="0" borderId="20" xfId="1" applyNumberFormat="1" applyFont="1" applyFill="1" applyBorder="1" applyAlignment="1" applyProtection="1">
      <alignment vertical="center"/>
    </xf>
    <xf numFmtId="4" fontId="7" fillId="0" borderId="21" xfId="1" applyNumberFormat="1" applyFont="1" applyFill="1" applyBorder="1" applyAlignment="1" applyProtection="1">
      <alignment vertical="center"/>
    </xf>
    <xf numFmtId="4" fontId="14" fillId="3" borderId="41" xfId="1" applyNumberFormat="1" applyFont="1" applyFill="1" applyBorder="1" applyAlignment="1" applyProtection="1">
      <alignment horizontal="center" vertical="center"/>
    </xf>
    <xf numFmtId="3" fontId="7" fillId="0" borderId="0" xfId="1" applyNumberFormat="1" applyFont="1" applyFill="1" applyBorder="1" applyAlignment="1" applyProtection="1">
      <alignment vertical="center"/>
    </xf>
    <xf numFmtId="4" fontId="9" fillId="0" borderId="0" xfId="1" applyNumberFormat="1" applyFont="1" applyFill="1" applyBorder="1" applyAlignment="1" applyProtection="1">
      <alignment vertical="center"/>
    </xf>
    <xf numFmtId="4" fontId="9" fillId="0" borderId="0" xfId="1" applyNumberFormat="1" applyFont="1" applyFill="1" applyBorder="1" applyAlignment="1" applyProtection="1">
      <alignment horizontal="right" vertical="center"/>
    </xf>
    <xf numFmtId="4" fontId="17" fillId="0" borderId="12" xfId="1" applyNumberFormat="1" applyFont="1" applyFill="1" applyBorder="1" applyAlignment="1" applyProtection="1">
      <alignment horizontal="center" vertical="center" wrapText="1"/>
    </xf>
    <xf numFmtId="4" fontId="9" fillId="0" borderId="42" xfId="1" applyNumberFormat="1" applyFont="1" applyFill="1" applyBorder="1" applyAlignment="1" applyProtection="1">
      <alignment horizontal="center" vertical="center" wrapText="1"/>
    </xf>
    <xf numFmtId="4" fontId="9" fillId="0" borderId="4" xfId="1" applyNumberFormat="1" applyFont="1" applyFill="1" applyBorder="1" applyAlignment="1" applyProtection="1">
      <alignment horizontal="center" vertical="center" wrapText="1"/>
    </xf>
    <xf numFmtId="4" fontId="9" fillId="0" borderId="43" xfId="1" applyNumberFormat="1" applyFont="1" applyFill="1" applyBorder="1" applyAlignment="1" applyProtection="1">
      <alignment horizontal="center" vertical="center" wrapText="1"/>
    </xf>
    <xf numFmtId="4" fontId="9" fillId="0" borderId="44" xfId="1" applyNumberFormat="1" applyFont="1" applyFill="1" applyBorder="1" applyAlignment="1" applyProtection="1">
      <alignment horizontal="center" vertical="center" wrapText="1"/>
    </xf>
    <xf numFmtId="3" fontId="9" fillId="0" borderId="45" xfId="1" applyNumberFormat="1" applyFont="1" applyFill="1" applyBorder="1" applyAlignment="1" applyProtection="1">
      <alignment horizontal="center" vertical="center"/>
    </xf>
    <xf numFmtId="0" fontId="18" fillId="0" borderId="46" xfId="0" applyFont="1" applyFill="1" applyBorder="1" applyAlignment="1">
      <alignment horizontal="center" vertical="center" wrapText="1"/>
    </xf>
    <xf numFmtId="4" fontId="9" fillId="0" borderId="46" xfId="1" applyNumberFormat="1" applyFont="1" applyFill="1" applyBorder="1" applyAlignment="1" applyProtection="1">
      <alignment horizontal="center" vertical="center"/>
      <protection locked="0"/>
    </xf>
    <xf numFmtId="4" fontId="9" fillId="0" borderId="47" xfId="1" applyNumberFormat="1" applyFont="1" applyFill="1" applyBorder="1" applyAlignment="1" applyProtection="1">
      <alignment horizontal="center" vertical="center"/>
      <protection locked="0"/>
    </xf>
    <xf numFmtId="4" fontId="9" fillId="0" borderId="48" xfId="1" applyNumberFormat="1" applyFont="1" applyFill="1" applyBorder="1" applyAlignment="1" applyProtection="1">
      <alignment horizontal="center" vertical="center"/>
    </xf>
    <xf numFmtId="3" fontId="9" fillId="0" borderId="49" xfId="1" applyNumberFormat="1" applyFont="1" applyFill="1" applyBorder="1" applyAlignment="1" applyProtection="1">
      <alignment horizontal="center" vertical="center"/>
    </xf>
    <xf numFmtId="0" fontId="18" fillId="0" borderId="7" xfId="0" applyFont="1" applyFill="1" applyBorder="1" applyAlignment="1">
      <alignment horizontal="center" vertical="center" wrapText="1"/>
    </xf>
    <xf numFmtId="4" fontId="9" fillId="0" borderId="7" xfId="1" applyNumberFormat="1" applyFont="1" applyFill="1" applyBorder="1" applyAlignment="1" applyProtection="1">
      <alignment horizontal="center" vertical="center"/>
      <protection locked="0"/>
    </xf>
    <xf numFmtId="4" fontId="9" fillId="0" borderId="50" xfId="1" applyNumberFormat="1" applyFont="1" applyFill="1" applyBorder="1" applyAlignment="1" applyProtection="1">
      <alignment horizontal="center" vertical="center"/>
      <protection locked="0"/>
    </xf>
    <xf numFmtId="3" fontId="9" fillId="0" borderId="51" xfId="1" applyNumberFormat="1" applyFont="1" applyFill="1" applyBorder="1" applyAlignment="1" applyProtection="1">
      <alignment horizontal="center" vertical="center"/>
    </xf>
    <xf numFmtId="0" fontId="18" fillId="0" borderId="52" xfId="0" applyFont="1" applyFill="1" applyBorder="1" applyAlignment="1">
      <alignment horizontal="center" vertical="center" wrapText="1"/>
    </xf>
    <xf numFmtId="4" fontId="9" fillId="0" borderId="52" xfId="1" applyNumberFormat="1" applyFont="1" applyFill="1" applyBorder="1" applyAlignment="1" applyProtection="1">
      <alignment horizontal="center" vertical="center"/>
      <protection locked="0"/>
    </xf>
    <xf numFmtId="4" fontId="9" fillId="0" borderId="53" xfId="1" applyNumberFormat="1" applyFont="1" applyFill="1" applyBorder="1" applyAlignment="1" applyProtection="1">
      <alignment horizontal="center" vertical="center"/>
      <protection locked="0"/>
    </xf>
    <xf numFmtId="4" fontId="8" fillId="0" borderId="26" xfId="1" applyNumberFormat="1" applyFont="1" applyFill="1" applyBorder="1" applyAlignment="1" applyProtection="1">
      <alignment horizontal="center" vertical="center"/>
      <protection locked="0"/>
    </xf>
    <xf numFmtId="4" fontId="8" fillId="0" borderId="28" xfId="1" applyNumberFormat="1" applyFont="1" applyFill="1" applyBorder="1" applyAlignment="1" applyProtection="1">
      <alignment horizontal="center" vertical="center"/>
      <protection locked="0"/>
    </xf>
    <xf numFmtId="4" fontId="8" fillId="0" borderId="55" xfId="1" applyNumberFormat="1" applyFont="1" applyFill="1" applyBorder="1" applyAlignment="1" applyProtection="1">
      <alignment horizontal="center" vertical="center"/>
      <protection locked="0"/>
    </xf>
    <xf numFmtId="4" fontId="8" fillId="0" borderId="0" xfId="1" applyNumberFormat="1" applyFont="1" applyFill="1" applyBorder="1" applyAlignment="1" applyProtection="1">
      <alignment horizontal="center" vertical="center"/>
    </xf>
    <xf numFmtId="4" fontId="9" fillId="0" borderId="3" xfId="1" applyNumberFormat="1" applyFont="1" applyFill="1" applyBorder="1" applyAlignment="1" applyProtection="1">
      <alignment horizontal="center" vertical="center"/>
    </xf>
    <xf numFmtId="4" fontId="8" fillId="0" borderId="56" xfId="1" applyNumberFormat="1" applyFont="1" applyFill="1" applyBorder="1" applyAlignment="1" applyProtection="1">
      <alignment horizontal="center" vertical="center"/>
    </xf>
    <xf numFmtId="4" fontId="13" fillId="0" borderId="37" xfId="1" applyNumberFormat="1" applyFont="1" applyFill="1" applyBorder="1" applyAlignment="1" applyProtection="1">
      <alignment horizontal="center" vertical="center"/>
    </xf>
    <xf numFmtId="4" fontId="17" fillId="0" borderId="2" xfId="1" applyNumberFormat="1" applyFont="1" applyFill="1" applyBorder="1" applyAlignment="1" applyProtection="1">
      <alignment horizontal="center" vertical="center" wrapText="1"/>
    </xf>
    <xf numFmtId="4" fontId="8" fillId="0" borderId="46" xfId="1" applyNumberFormat="1" applyFont="1" applyFill="1" applyBorder="1" applyAlignment="1" applyProtection="1">
      <alignment horizontal="center" vertical="center"/>
    </xf>
    <xf numFmtId="4" fontId="9" fillId="0" borderId="46" xfId="1" applyNumberFormat="1" applyFont="1" applyFill="1" applyBorder="1" applyAlignment="1" applyProtection="1">
      <alignment horizontal="center" vertical="center" wrapText="1"/>
      <protection locked="0"/>
    </xf>
    <xf numFmtId="4" fontId="9" fillId="0" borderId="47" xfId="1" applyNumberFormat="1" applyFont="1" applyFill="1" applyBorder="1" applyAlignment="1" applyProtection="1">
      <alignment horizontal="center" vertical="center" wrapText="1"/>
      <protection locked="0"/>
    </xf>
    <xf numFmtId="4" fontId="9" fillId="0" borderId="0" xfId="1" applyNumberFormat="1" applyFont="1" applyFill="1" applyBorder="1" applyAlignment="1" applyProtection="1">
      <alignment horizontal="center" vertical="center" wrapText="1"/>
      <protection locked="0"/>
    </xf>
    <xf numFmtId="4" fontId="8" fillId="0" borderId="7" xfId="1" applyNumberFormat="1" applyFont="1" applyFill="1" applyBorder="1" applyAlignment="1" applyProtection="1">
      <alignment horizontal="center" vertical="center"/>
    </xf>
    <xf numFmtId="4" fontId="9" fillId="0" borderId="7" xfId="1" applyNumberFormat="1" applyFont="1" applyFill="1" applyBorder="1" applyAlignment="1" applyProtection="1">
      <alignment horizontal="center" vertical="center" wrapText="1"/>
      <protection locked="0"/>
    </xf>
    <xf numFmtId="4" fontId="9" fillId="0" borderId="50" xfId="1" applyNumberFormat="1" applyFont="1" applyFill="1" applyBorder="1" applyAlignment="1" applyProtection="1">
      <alignment horizontal="center" vertical="center" wrapText="1"/>
      <protection locked="0"/>
    </xf>
    <xf numFmtId="4" fontId="8" fillId="0" borderId="52" xfId="1" applyNumberFormat="1" applyFont="1" applyFill="1" applyBorder="1" applyAlignment="1" applyProtection="1">
      <alignment horizontal="center" vertical="center"/>
    </xf>
    <xf numFmtId="4" fontId="9" fillId="0" borderId="52" xfId="1" applyNumberFormat="1" applyFont="1" applyFill="1" applyBorder="1" applyAlignment="1" applyProtection="1">
      <alignment horizontal="center" vertical="center" wrapText="1"/>
      <protection locked="0"/>
    </xf>
    <xf numFmtId="4" fontId="9" fillId="0" borderId="53" xfId="1" applyNumberFormat="1" applyFont="1" applyFill="1" applyBorder="1" applyAlignment="1" applyProtection="1">
      <alignment horizontal="center" vertical="center" wrapText="1"/>
      <protection locked="0"/>
    </xf>
    <xf numFmtId="4" fontId="9" fillId="0" borderId="19" xfId="1" applyNumberFormat="1" applyFont="1" applyFill="1" applyBorder="1" applyAlignment="1" applyProtection="1">
      <alignment horizontal="center" vertical="center" wrapText="1"/>
      <protection locked="0"/>
    </xf>
    <xf numFmtId="4" fontId="9" fillId="0" borderId="11" xfId="1" applyNumberFormat="1" applyFont="1" applyFill="1" applyBorder="1" applyAlignment="1" applyProtection="1">
      <alignment horizontal="center" vertical="center" wrapText="1"/>
      <protection locked="0"/>
    </xf>
    <xf numFmtId="4" fontId="9" fillId="0" borderId="57" xfId="1" applyNumberFormat="1" applyFont="1" applyFill="1" applyBorder="1" applyAlignment="1" applyProtection="1">
      <alignment horizontal="center" vertical="center"/>
    </xf>
    <xf numFmtId="4" fontId="13" fillId="0" borderId="20" xfId="1" applyNumberFormat="1" applyFont="1" applyFill="1" applyBorder="1" applyAlignment="1" applyProtection="1">
      <alignment horizontal="center" vertical="center"/>
    </xf>
    <xf numFmtId="4" fontId="17" fillId="0" borderId="44" xfId="1" applyNumberFormat="1" applyFont="1" applyFill="1" applyBorder="1" applyAlignment="1" applyProtection="1">
      <alignment horizontal="center" vertical="center" wrapText="1"/>
    </xf>
    <xf numFmtId="4" fontId="9" fillId="0" borderId="2" xfId="1" applyNumberFormat="1" applyFont="1" applyFill="1" applyBorder="1" applyAlignment="1" applyProtection="1">
      <alignment horizontal="center" vertical="center" wrapText="1"/>
    </xf>
    <xf numFmtId="3" fontId="9" fillId="0" borderId="58" xfId="1" applyNumberFormat="1" applyFont="1" applyFill="1" applyBorder="1" applyAlignment="1" applyProtection="1">
      <alignment horizontal="center" vertical="center"/>
    </xf>
    <xf numFmtId="4" fontId="8" fillId="0" borderId="60" xfId="1" applyNumberFormat="1" applyFont="1" applyFill="1" applyBorder="1" applyAlignment="1" applyProtection="1">
      <alignment horizontal="center" vertical="center"/>
    </xf>
    <xf numFmtId="4" fontId="9" fillId="0" borderId="61" xfId="1" applyNumberFormat="1" applyFont="1" applyFill="1" applyBorder="1" applyAlignment="1" applyProtection="1">
      <alignment horizontal="center" vertical="center"/>
    </xf>
    <xf numFmtId="4" fontId="8" fillId="0" borderId="62" xfId="1" applyNumberFormat="1" applyFont="1" applyFill="1" applyBorder="1" applyAlignment="1" applyProtection="1">
      <alignment horizontal="center" vertical="center"/>
    </xf>
    <xf numFmtId="4" fontId="9" fillId="0" borderId="63" xfId="1" applyNumberFormat="1" applyFont="1" applyFill="1" applyBorder="1" applyAlignment="1" applyProtection="1">
      <alignment horizontal="center" vertical="center" wrapText="1"/>
      <protection locked="0"/>
    </xf>
    <xf numFmtId="4" fontId="8" fillId="0" borderId="64" xfId="1" applyNumberFormat="1" applyFont="1" applyFill="1" applyBorder="1" applyAlignment="1" applyProtection="1">
      <alignment horizontal="center" vertical="center"/>
    </xf>
    <xf numFmtId="4" fontId="9" fillId="0" borderId="64" xfId="1" applyNumberFormat="1" applyFont="1" applyFill="1" applyBorder="1" applyAlignment="1" applyProtection="1">
      <alignment horizontal="center" vertical="center" wrapText="1"/>
      <protection locked="0"/>
    </xf>
    <xf numFmtId="3" fontId="9" fillId="0" borderId="54" xfId="1" applyNumberFormat="1" applyFont="1" applyFill="1" applyBorder="1" applyAlignment="1" applyProtection="1">
      <alignment horizontal="center" vertical="center"/>
    </xf>
    <xf numFmtId="4" fontId="8" fillId="0" borderId="69" xfId="1" applyNumberFormat="1" applyFont="1" applyFill="1" applyBorder="1" applyAlignment="1" applyProtection="1">
      <alignment horizontal="center" vertical="center" wrapText="1"/>
    </xf>
    <xf numFmtId="4" fontId="8" fillId="0" borderId="0" xfId="1" applyNumberFormat="1" applyFont="1" applyFill="1" applyBorder="1" applyAlignment="1" applyProtection="1">
      <alignment horizontal="center" vertical="center" wrapText="1"/>
    </xf>
    <xf numFmtId="4" fontId="9" fillId="0" borderId="69" xfId="1" applyNumberFormat="1" applyFont="1" applyFill="1" applyBorder="1" applyAlignment="1" applyProtection="1">
      <alignment horizontal="center" vertical="center" wrapText="1"/>
      <protection locked="0"/>
    </xf>
    <xf numFmtId="3" fontId="9" fillId="0" borderId="31" xfId="1" applyNumberFormat="1" applyFont="1" applyFill="1" applyBorder="1" applyAlignment="1" applyProtection="1">
      <alignment horizontal="center" vertical="center"/>
    </xf>
    <xf numFmtId="4" fontId="8" fillId="0" borderId="70" xfId="1" applyNumberFormat="1" applyFont="1" applyFill="1" applyBorder="1" applyAlignment="1" applyProtection="1">
      <alignment horizontal="justify" vertical="center" wrapText="1"/>
    </xf>
    <xf numFmtId="4" fontId="9" fillId="0" borderId="71" xfId="1" applyNumberFormat="1" applyFont="1" applyFill="1" applyBorder="1" applyAlignment="1" applyProtection="1">
      <alignment horizontal="center" vertical="center"/>
    </xf>
    <xf numFmtId="4" fontId="7" fillId="0" borderId="56" xfId="1" applyNumberFormat="1" applyFont="1" applyFill="1" applyBorder="1" applyAlignment="1" applyProtection="1">
      <alignment vertical="center"/>
    </xf>
    <xf numFmtId="4" fontId="8" fillId="0" borderId="37" xfId="1" applyNumberFormat="1" applyFont="1" applyFill="1" applyBorder="1" applyAlignment="1" applyProtection="1">
      <alignment horizontal="center" vertical="center"/>
    </xf>
    <xf numFmtId="4" fontId="13" fillId="0" borderId="0" xfId="1" applyNumberFormat="1" applyFont="1" applyFill="1" applyBorder="1" applyAlignment="1" applyProtection="1">
      <alignment horizontal="left" vertical="center"/>
    </xf>
    <xf numFmtId="4" fontId="13" fillId="0" borderId="56" xfId="1" applyNumberFormat="1" applyFont="1" applyFill="1" applyBorder="1" applyAlignment="1" applyProtection="1">
      <alignment horizontal="center" vertical="center"/>
    </xf>
    <xf numFmtId="4" fontId="13" fillId="0" borderId="78" xfId="1" applyNumberFormat="1" applyFont="1" applyFill="1" applyBorder="1" applyAlignment="1" applyProtection="1">
      <alignment horizontal="center" vertical="center"/>
    </xf>
    <xf numFmtId="4" fontId="13" fillId="0" borderId="81" xfId="1" applyNumberFormat="1" applyFont="1" applyFill="1" applyBorder="1" applyAlignment="1" applyProtection="1">
      <alignment horizontal="center" vertical="center"/>
    </xf>
    <xf numFmtId="4" fontId="13" fillId="0" borderId="82" xfId="1" applyNumberFormat="1" applyFont="1" applyFill="1" applyBorder="1" applyAlignment="1" applyProtection="1">
      <alignment horizontal="center" vertical="center"/>
    </xf>
    <xf numFmtId="4" fontId="13" fillId="0" borderId="83" xfId="1" applyNumberFormat="1" applyFont="1" applyFill="1" applyBorder="1" applyAlignment="1" applyProtection="1">
      <alignment horizontal="center" vertical="center"/>
    </xf>
    <xf numFmtId="4" fontId="11" fillId="0" borderId="21" xfId="1" applyNumberFormat="1" applyFont="1" applyFill="1" applyBorder="1" applyAlignment="1" applyProtection="1">
      <alignment horizontal="center" vertical="center"/>
    </xf>
    <xf numFmtId="4" fontId="11" fillId="0" borderId="21" xfId="1" applyNumberFormat="1" applyFont="1" applyFill="1" applyBorder="1" applyAlignment="1" applyProtection="1">
      <alignment horizontal="left" vertical="center"/>
    </xf>
    <xf numFmtId="4" fontId="11" fillId="0" borderId="87" xfId="2" applyNumberFormat="1" applyFont="1" applyFill="1" applyBorder="1" applyAlignment="1" applyProtection="1">
      <alignment horizontal="center" vertical="center"/>
    </xf>
    <xf numFmtId="4" fontId="11" fillId="0" borderId="41" xfId="2" applyNumberFormat="1" applyFont="1" applyFill="1" applyBorder="1" applyAlignment="1" applyProtection="1">
      <alignment horizontal="center" vertical="center"/>
    </xf>
    <xf numFmtId="0" fontId="21" fillId="0" borderId="0" xfId="0" applyFont="1"/>
    <xf numFmtId="0" fontId="2" fillId="0" borderId="7"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4" fillId="0" borderId="5" xfId="3"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5" xfId="0" applyFont="1" applyBorder="1" applyAlignment="1">
      <alignment vertical="center"/>
    </xf>
    <xf numFmtId="4" fontId="1" fillId="0" borderId="45" xfId="0" applyNumberFormat="1" applyFont="1" applyBorder="1" applyAlignment="1">
      <alignment vertical="center"/>
    </xf>
    <xf numFmtId="0" fontId="2" fillId="0" borderId="49" xfId="0" applyFont="1" applyBorder="1" applyAlignment="1">
      <alignment vertical="center"/>
    </xf>
    <xf numFmtId="0" fontId="2" fillId="0" borderId="7" xfId="0" applyFont="1" applyBorder="1" applyAlignment="1">
      <alignment vertical="center"/>
    </xf>
    <xf numFmtId="0" fontId="2" fillId="0" borderId="50" xfId="0" applyFont="1" applyBorder="1" applyAlignment="1">
      <alignment vertical="center"/>
    </xf>
    <xf numFmtId="0" fontId="1" fillId="0" borderId="49" xfId="0" applyFont="1" applyBorder="1" applyAlignment="1">
      <alignment vertical="center"/>
    </xf>
    <xf numFmtId="0" fontId="1" fillId="0" borderId="7" xfId="0" applyFont="1" applyBorder="1" applyAlignment="1">
      <alignment vertical="center"/>
    </xf>
    <xf numFmtId="0" fontId="1" fillId="0" borderId="50" xfId="0" applyFont="1" applyBorder="1" applyAlignment="1">
      <alignment vertical="center"/>
    </xf>
    <xf numFmtId="0" fontId="3" fillId="0" borderId="7" xfId="0" applyFont="1" applyBorder="1" applyAlignment="1">
      <alignment vertical="center"/>
    </xf>
    <xf numFmtId="0" fontId="3" fillId="0" borderId="7" xfId="0" applyFont="1" applyFill="1" applyBorder="1" applyAlignment="1">
      <alignment vertical="center"/>
    </xf>
    <xf numFmtId="0" fontId="3" fillId="0" borderId="7" xfId="0" applyFont="1" applyBorder="1" applyAlignment="1">
      <alignment horizontal="center" vertical="center"/>
    </xf>
    <xf numFmtId="0" fontId="3" fillId="0" borderId="89"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20" fillId="0" borderId="7" xfId="0" applyFont="1" applyBorder="1" applyAlignment="1">
      <alignment vertical="center"/>
    </xf>
    <xf numFmtId="0" fontId="3" fillId="0" borderId="52" xfId="0" applyFont="1" applyBorder="1" applyAlignment="1">
      <alignment vertical="center"/>
    </xf>
    <xf numFmtId="0" fontId="3" fillId="0" borderId="52" xfId="0" applyFont="1" applyFill="1" applyBorder="1" applyAlignment="1">
      <alignment vertical="center"/>
    </xf>
    <xf numFmtId="0" fontId="3" fillId="0" borderId="52" xfId="0" applyFont="1" applyBorder="1" applyAlignment="1">
      <alignment horizontal="center" vertical="center"/>
    </xf>
    <xf numFmtId="0" fontId="3" fillId="0" borderId="90" xfId="0" applyFont="1" applyBorder="1" applyAlignment="1">
      <alignment vertical="center"/>
    </xf>
    <xf numFmtId="0" fontId="3" fillId="0" borderId="51" xfId="0" applyFont="1" applyBorder="1" applyAlignment="1">
      <alignment vertical="center"/>
    </xf>
    <xf numFmtId="0" fontId="3" fillId="0" borderId="53" xfId="0" applyFont="1" applyBorder="1" applyAlignment="1">
      <alignment vertical="center"/>
    </xf>
    <xf numFmtId="4" fontId="1" fillId="0" borderId="46" xfId="0" applyNumberFormat="1" applyFont="1" applyBorder="1" applyAlignment="1">
      <alignment vertical="center"/>
    </xf>
    <xf numFmtId="4" fontId="1" fillId="0" borderId="47" xfId="0" applyNumberFormat="1" applyFont="1" applyBorder="1" applyAlignment="1">
      <alignment vertical="center"/>
    </xf>
    <xf numFmtId="0" fontId="24" fillId="0" borderId="7" xfId="3" applyFill="1" applyBorder="1" applyAlignment="1">
      <alignment horizontal="center" vertical="center" wrapText="1"/>
    </xf>
    <xf numFmtId="4" fontId="7" fillId="0" borderId="0" xfId="1" applyNumberFormat="1" applyFont="1" applyFill="1" applyBorder="1" applyAlignment="1" applyProtection="1">
      <alignment horizontal="center" vertical="center"/>
    </xf>
    <xf numFmtId="4" fontId="7" fillId="0" borderId="13" xfId="1" applyNumberFormat="1" applyFont="1" applyFill="1" applyBorder="1" applyAlignment="1" applyProtection="1">
      <alignment horizontal="justify" vertical="center" wrapText="1"/>
      <protection locked="0"/>
    </xf>
    <xf numFmtId="4" fontId="9" fillId="0" borderId="22" xfId="1" applyNumberFormat="1" applyFont="1" applyFill="1" applyBorder="1" applyAlignment="1" applyProtection="1">
      <alignment horizontal="center" vertical="center" wrapText="1"/>
    </xf>
    <xf numFmtId="4" fontId="9" fillId="0" borderId="0" xfId="1" applyNumberFormat="1" applyFont="1" applyFill="1" applyBorder="1" applyAlignment="1" applyProtection="1">
      <alignment horizontal="center" vertical="center" wrapText="1"/>
    </xf>
    <xf numFmtId="4" fontId="7" fillId="0" borderId="0" xfId="1" applyNumberFormat="1" applyFont="1" applyFill="1" applyBorder="1" applyAlignment="1" applyProtection="1">
      <alignment horizontal="center" vertical="center" wrapText="1"/>
    </xf>
    <xf numFmtId="4" fontId="13" fillId="0" borderId="20" xfId="1" applyNumberFormat="1" applyFont="1" applyFill="1" applyBorder="1" applyAlignment="1" applyProtection="1">
      <alignment horizontal="center" vertical="center"/>
    </xf>
    <xf numFmtId="4" fontId="9" fillId="0" borderId="37" xfId="1" applyNumberFormat="1" applyFont="1" applyFill="1" applyBorder="1" applyAlignment="1" applyProtection="1">
      <alignment horizontal="center" vertical="center" wrapText="1"/>
    </xf>
    <xf numFmtId="0" fontId="25" fillId="0" borderId="0" xfId="0" applyFont="1" applyFill="1" applyBorder="1" applyAlignment="1">
      <alignment horizontal="center" vertical="center"/>
    </xf>
    <xf numFmtId="4" fontId="9" fillId="0" borderId="22" xfId="1" applyNumberFormat="1" applyFont="1" applyFill="1" applyBorder="1" applyAlignment="1" applyProtection="1">
      <alignment horizontal="center" vertical="center" wrapText="1"/>
    </xf>
    <xf numFmtId="4" fontId="9" fillId="0" borderId="0" xfId="1" applyNumberFormat="1" applyFont="1" applyFill="1" applyBorder="1" applyAlignment="1" applyProtection="1">
      <alignment horizontal="center" vertical="center" wrapText="1"/>
    </xf>
    <xf numFmtId="4" fontId="7" fillId="0" borderId="0" xfId="1" applyNumberFormat="1" applyFont="1" applyFill="1" applyBorder="1" applyAlignment="1" applyProtection="1">
      <alignment horizontal="center" vertical="center" wrapText="1"/>
    </xf>
    <xf numFmtId="4" fontId="13" fillId="0" borderId="20" xfId="1" applyNumberFormat="1" applyFont="1" applyFill="1" applyBorder="1" applyAlignment="1" applyProtection="1">
      <alignment horizontal="center" vertical="center"/>
    </xf>
    <xf numFmtId="4" fontId="7" fillId="0" borderId="13" xfId="1" applyNumberFormat="1" applyFont="1" applyFill="1" applyBorder="1" applyAlignment="1" applyProtection="1">
      <alignment horizontal="justify" vertical="center" wrapText="1"/>
      <protection locked="0"/>
    </xf>
    <xf numFmtId="4" fontId="7" fillId="0" borderId="0" xfId="1" applyNumberFormat="1" applyFont="1" applyFill="1" applyBorder="1" applyAlignment="1" applyProtection="1">
      <alignment horizontal="center" vertical="center"/>
    </xf>
    <xf numFmtId="0" fontId="26" fillId="0" borderId="0" xfId="0" applyFont="1" applyBorder="1" applyAlignment="1">
      <alignment horizontal="center"/>
    </xf>
    <xf numFmtId="0" fontId="9" fillId="5" borderId="1" xfId="4" applyFont="1" applyFill="1" applyBorder="1" applyAlignment="1">
      <alignment horizontal="center" vertical="center" wrapText="1"/>
    </xf>
    <xf numFmtId="0" fontId="17" fillId="5" borderId="1" xfId="4" applyFont="1" applyFill="1" applyBorder="1" applyAlignment="1">
      <alignment horizontal="center" vertical="center" wrapText="1"/>
    </xf>
    <xf numFmtId="0" fontId="8" fillId="0" borderId="46" xfId="4" applyFont="1" applyBorder="1" applyAlignment="1">
      <alignment horizontal="center" vertical="center" wrapText="1"/>
    </xf>
    <xf numFmtId="2" fontId="13" fillId="0" borderId="46" xfId="4" applyNumberFormat="1" applyFont="1" applyBorder="1" applyAlignment="1">
      <alignment horizontal="center" vertical="center" wrapText="1"/>
    </xf>
    <xf numFmtId="0" fontId="9" fillId="0" borderId="47" xfId="4" applyFont="1" applyBorder="1" applyAlignment="1">
      <alignment horizontal="center" vertical="center" wrapText="1"/>
    </xf>
    <xf numFmtId="0" fontId="8" fillId="0" borderId="7" xfId="4" applyFont="1" applyBorder="1" applyAlignment="1">
      <alignment horizontal="center" vertical="center" wrapText="1"/>
    </xf>
    <xf numFmtId="2" fontId="13" fillId="0" borderId="7" xfId="4" applyNumberFormat="1" applyFont="1" applyBorder="1" applyAlignment="1">
      <alignment horizontal="center" vertical="center" wrapText="1"/>
    </xf>
    <xf numFmtId="0" fontId="9" fillId="0" borderId="50" xfId="4" applyFont="1" applyBorder="1" applyAlignment="1">
      <alignment horizontal="center" vertical="center" wrapText="1"/>
    </xf>
    <xf numFmtId="0" fontId="8" fillId="0" borderId="52" xfId="4" applyFont="1" applyBorder="1" applyAlignment="1">
      <alignment horizontal="center" vertical="center" wrapText="1"/>
    </xf>
    <xf numFmtId="2" fontId="13" fillId="0" borderId="52" xfId="4" applyNumberFormat="1" applyFont="1" applyBorder="1" applyAlignment="1">
      <alignment horizontal="center" vertical="center" wrapText="1"/>
    </xf>
    <xf numFmtId="0" fontId="9" fillId="0" borderId="53" xfId="4" applyFont="1" applyBorder="1" applyAlignment="1">
      <alignment horizontal="center" vertical="center" wrapText="1"/>
    </xf>
    <xf numFmtId="0" fontId="29" fillId="0" borderId="0" xfId="4" applyFont="1"/>
    <xf numFmtId="0" fontId="7" fillId="0" borderId="0" xfId="4" applyFont="1"/>
    <xf numFmtId="0" fontId="7" fillId="0" borderId="0" xfId="4" applyFont="1" applyAlignment="1">
      <alignment horizontal="left"/>
    </xf>
    <xf numFmtId="0" fontId="8" fillId="0" borderId="0" xfId="4" applyFont="1"/>
    <xf numFmtId="0" fontId="8" fillId="0" borderId="0" xfId="4" applyFont="1" applyAlignment="1">
      <alignment horizontal="center"/>
    </xf>
    <xf numFmtId="2" fontId="13" fillId="0" borderId="0" xfId="4" applyNumberFormat="1" applyFont="1" applyBorder="1" applyAlignment="1">
      <alignment horizontal="center"/>
    </xf>
    <xf numFmtId="0" fontId="7" fillId="0" borderId="0" xfId="4" applyFont="1" applyAlignment="1">
      <alignment horizontal="center"/>
    </xf>
    <xf numFmtId="4" fontId="0" fillId="0" borderId="0" xfId="0" applyNumberFormat="1"/>
    <xf numFmtId="0" fontId="27" fillId="0" borderId="0" xfId="0" applyFont="1" applyBorder="1" applyAlignment="1">
      <alignment horizontal="center"/>
    </xf>
    <xf numFmtId="14" fontId="30" fillId="0" borderId="0" xfId="0" applyNumberFormat="1" applyFont="1" applyFill="1" applyBorder="1"/>
    <xf numFmtId="0" fontId="30" fillId="0" borderId="0" xfId="0" applyFont="1" applyFill="1" applyBorder="1"/>
    <xf numFmtId="49" fontId="2" fillId="0" borderId="58" xfId="0" applyNumberFormat="1" applyFont="1" applyBorder="1" applyAlignment="1">
      <alignment vertical="center"/>
    </xf>
    <xf numFmtId="49" fontId="2" fillId="0" borderId="49" xfId="0" applyNumberFormat="1" applyFont="1" applyBorder="1" applyAlignment="1">
      <alignment vertical="center"/>
    </xf>
    <xf numFmtId="49" fontId="2" fillId="0" borderId="51" xfId="0" applyNumberFormat="1" applyFont="1" applyBorder="1" applyAlignment="1">
      <alignment vertical="center"/>
    </xf>
    <xf numFmtId="0" fontId="2" fillId="0" borderId="46"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7" fillId="0" borderId="45" xfId="4" applyFont="1" applyBorder="1" applyAlignment="1">
      <alignment horizontal="center" vertical="center" wrapText="1"/>
    </xf>
    <xf numFmtId="49" fontId="7" fillId="0" borderId="46" xfId="4" applyNumberFormat="1" applyFont="1" applyFill="1" applyBorder="1" applyAlignment="1">
      <alignment horizontal="justify" vertical="center" wrapText="1"/>
    </xf>
    <xf numFmtId="0" fontId="7" fillId="0" borderId="49" xfId="4" applyFont="1" applyBorder="1" applyAlignment="1">
      <alignment horizontal="center" vertical="center" wrapText="1"/>
    </xf>
    <xf numFmtId="49" fontId="7" fillId="0" borderId="7" xfId="4" applyNumberFormat="1" applyFont="1" applyFill="1" applyBorder="1" applyAlignment="1">
      <alignment horizontal="justify" vertical="center" wrapText="1"/>
    </xf>
    <xf numFmtId="0" fontId="7" fillId="0" borderId="51" xfId="4" applyFont="1" applyBorder="1" applyAlignment="1">
      <alignment horizontal="center" vertical="center" wrapText="1"/>
    </xf>
    <xf numFmtId="49" fontId="7" fillId="0" borderId="52" xfId="4" applyNumberFormat="1" applyFont="1" applyFill="1" applyBorder="1" applyAlignment="1">
      <alignment horizontal="justify" vertical="center" wrapText="1"/>
    </xf>
    <xf numFmtId="0" fontId="22" fillId="4" borderId="61" xfId="0" applyFont="1" applyFill="1" applyBorder="1" applyAlignment="1">
      <alignment horizontal="center" vertical="center" wrapText="1"/>
    </xf>
    <xf numFmtId="0" fontId="22" fillId="4" borderId="62" xfId="0" applyFont="1" applyFill="1" applyBorder="1" applyAlignment="1">
      <alignment horizontal="center" vertical="center" wrapText="1"/>
    </xf>
    <xf numFmtId="0" fontId="22" fillId="4" borderId="64"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3" fillId="0" borderId="19" xfId="0" applyFont="1" applyBorder="1" applyAlignment="1">
      <alignment horizontal="center"/>
    </xf>
    <xf numFmtId="0" fontId="23" fillId="0" borderId="0" xfId="0" applyFont="1" applyBorder="1" applyAlignment="1">
      <alignment horizontal="center"/>
    </xf>
    <xf numFmtId="4" fontId="22" fillId="4" borderId="2" xfId="1" applyNumberFormat="1" applyFont="1" applyFill="1" applyBorder="1" applyAlignment="1" applyProtection="1">
      <alignment horizontal="center" vertical="center" wrapText="1"/>
    </xf>
    <xf numFmtId="4" fontId="22" fillId="4" borderId="11" xfId="1" applyNumberFormat="1" applyFont="1" applyFill="1" applyBorder="1" applyAlignment="1" applyProtection="1">
      <alignment horizontal="center" vertical="center" wrapText="1"/>
    </xf>
    <xf numFmtId="49" fontId="22" fillId="4" borderId="61" xfId="0" applyNumberFormat="1" applyFont="1" applyFill="1" applyBorder="1" applyAlignment="1">
      <alignment horizontal="center" vertical="center"/>
    </xf>
    <xf numFmtId="0" fontId="22" fillId="4" borderId="62"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5" xfId="0" applyFont="1" applyFill="1" applyBorder="1" applyAlignment="1">
      <alignment horizontal="center" vertical="center" wrapText="1"/>
    </xf>
    <xf numFmtId="4" fontId="8" fillId="0" borderId="19" xfId="1" applyNumberFormat="1" applyFont="1" applyFill="1" applyBorder="1" applyAlignment="1" applyProtection="1">
      <alignment horizontal="left" vertical="center"/>
    </xf>
    <xf numFmtId="4" fontId="8" fillId="0" borderId="0" xfId="1" applyNumberFormat="1" applyFont="1" applyFill="1" applyBorder="1" applyAlignment="1" applyProtection="1">
      <alignment horizontal="left" vertical="center"/>
    </xf>
    <xf numFmtId="4" fontId="9" fillId="0" borderId="0" xfId="1" applyNumberFormat="1" applyFont="1" applyFill="1" applyBorder="1" applyAlignment="1" applyProtection="1">
      <alignment horizontal="left" vertical="center" wrapText="1"/>
      <protection locked="0"/>
    </xf>
    <xf numFmtId="4" fontId="9" fillId="0" borderId="20" xfId="1" applyNumberFormat="1" applyFont="1" applyFill="1" applyBorder="1" applyAlignment="1" applyProtection="1">
      <alignment horizontal="left" vertical="center" wrapText="1"/>
      <protection locked="0"/>
    </xf>
    <xf numFmtId="0" fontId="4" fillId="0" borderId="12" xfId="0" applyFont="1" applyFill="1" applyBorder="1" applyAlignment="1">
      <alignment horizontal="center"/>
    </xf>
    <xf numFmtId="0" fontId="4" fillId="0" borderId="10" xfId="0" applyFont="1" applyFill="1" applyBorder="1" applyAlignment="1">
      <alignment horizontal="center"/>
    </xf>
    <xf numFmtId="0" fontId="4" fillId="0" borderId="16" xfId="0" applyFont="1" applyFill="1" applyBorder="1" applyAlignment="1">
      <alignment horizontal="center"/>
    </xf>
    <xf numFmtId="0" fontId="4" fillId="0" borderId="17" xfId="0" applyFont="1" applyFill="1" applyBorder="1" applyAlignment="1">
      <alignment horizont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4" fontId="8" fillId="0" borderId="12" xfId="1" applyNumberFormat="1" applyFont="1" applyFill="1" applyBorder="1" applyAlignment="1" applyProtection="1">
      <alignment horizontal="left" vertical="center"/>
    </xf>
    <xf numFmtId="4" fontId="8" fillId="0" borderId="18" xfId="1" applyNumberFormat="1" applyFont="1" applyFill="1" applyBorder="1" applyAlignment="1" applyProtection="1">
      <alignment horizontal="left" vertical="center"/>
    </xf>
    <xf numFmtId="4" fontId="9" fillId="0" borderId="18" xfId="1" applyNumberFormat="1" applyFont="1" applyFill="1" applyBorder="1" applyAlignment="1" applyProtection="1">
      <alignment horizontal="justify" vertical="center" wrapText="1"/>
      <protection locked="0"/>
    </xf>
    <xf numFmtId="4" fontId="9" fillId="0" borderId="10" xfId="1" applyNumberFormat="1" applyFont="1" applyFill="1" applyBorder="1" applyAlignment="1" applyProtection="1">
      <alignment horizontal="justify" vertical="center" wrapText="1"/>
      <protection locked="0"/>
    </xf>
    <xf numFmtId="3" fontId="14" fillId="0" borderId="13" xfId="1" applyNumberFormat="1" applyFont="1" applyFill="1" applyBorder="1" applyAlignment="1" applyProtection="1">
      <alignment horizontal="center" vertical="center"/>
    </xf>
    <xf numFmtId="3" fontId="14" fillId="0" borderId="14" xfId="1" applyNumberFormat="1" applyFont="1" applyFill="1" applyBorder="1" applyAlignment="1" applyProtection="1">
      <alignment horizontal="center" vertical="center"/>
    </xf>
    <xf numFmtId="3" fontId="14" fillId="0" borderId="15" xfId="1" applyNumberFormat="1" applyFont="1" applyFill="1" applyBorder="1" applyAlignment="1" applyProtection="1">
      <alignment horizontal="center" vertical="center"/>
    </xf>
    <xf numFmtId="4" fontId="10" fillId="0" borderId="13" xfId="1" applyNumberFormat="1" applyFont="1" applyFill="1" applyBorder="1" applyAlignment="1" applyProtection="1">
      <alignment horizontal="center" vertical="center"/>
    </xf>
    <xf numFmtId="4" fontId="10" fillId="0" borderId="14" xfId="1" applyNumberFormat="1" applyFont="1" applyFill="1" applyBorder="1" applyAlignment="1" applyProtection="1">
      <alignment horizontal="center" vertical="center"/>
    </xf>
    <xf numFmtId="4" fontId="10" fillId="0" borderId="15" xfId="1" applyNumberFormat="1" applyFont="1" applyFill="1" applyBorder="1" applyAlignment="1" applyProtection="1">
      <alignment horizontal="center" vertical="center"/>
    </xf>
    <xf numFmtId="4" fontId="9" fillId="0" borderId="19" xfId="1" applyNumberFormat="1" applyFont="1" applyFill="1" applyBorder="1" applyAlignment="1" applyProtection="1">
      <alignment horizontal="center" vertical="center" wrapText="1"/>
    </xf>
    <xf numFmtId="4" fontId="9" fillId="0" borderId="22" xfId="1" applyNumberFormat="1" applyFont="1" applyFill="1" applyBorder="1" applyAlignment="1" applyProtection="1">
      <alignment horizontal="center" vertical="center" wrapText="1"/>
    </xf>
    <xf numFmtId="4" fontId="7" fillId="0" borderId="16" xfId="1" applyNumberFormat="1" applyFont="1" applyFill="1" applyBorder="1" applyAlignment="1" applyProtection="1">
      <alignment horizontal="center" vertical="center" wrapText="1"/>
    </xf>
    <xf numFmtId="4" fontId="7" fillId="0" borderId="26" xfId="1" applyNumberFormat="1" applyFont="1" applyFill="1" applyBorder="1" applyAlignment="1" applyProtection="1">
      <alignment horizontal="center" vertical="center" wrapText="1"/>
    </xf>
    <xf numFmtId="4" fontId="9" fillId="0" borderId="23" xfId="1" applyNumberFormat="1" applyFont="1" applyFill="1" applyBorder="1" applyAlignment="1" applyProtection="1">
      <alignment horizontal="center" vertical="center" wrapText="1"/>
    </xf>
    <xf numFmtId="4" fontId="9" fillId="0" borderId="27" xfId="1" applyNumberFormat="1" applyFont="1" applyFill="1" applyBorder="1" applyAlignment="1" applyProtection="1">
      <alignment horizontal="center" vertical="center" wrapText="1"/>
    </xf>
    <xf numFmtId="4" fontId="9" fillId="0" borderId="6" xfId="1" applyNumberFormat="1" applyFont="1" applyFill="1" applyBorder="1" applyAlignment="1" applyProtection="1">
      <alignment horizontal="center" vertical="center" wrapText="1"/>
    </xf>
    <xf numFmtId="4" fontId="7" fillId="0" borderId="28" xfId="1" applyNumberFormat="1" applyFont="1" applyFill="1" applyBorder="1" applyAlignment="1" applyProtection="1">
      <alignment horizontal="center" vertical="center" wrapText="1"/>
    </xf>
    <xf numFmtId="4" fontId="9" fillId="0" borderId="24" xfId="1" applyNumberFormat="1" applyFont="1" applyFill="1" applyBorder="1" applyAlignment="1" applyProtection="1">
      <alignment horizontal="center" vertical="center" wrapText="1"/>
    </xf>
    <xf numFmtId="4" fontId="7" fillId="0" borderId="29" xfId="1" applyNumberFormat="1" applyFont="1" applyFill="1" applyBorder="1" applyAlignment="1" applyProtection="1">
      <alignment horizontal="center" vertical="center" wrapText="1"/>
    </xf>
    <xf numFmtId="4" fontId="9" fillId="0" borderId="0" xfId="1" applyNumberFormat="1" applyFont="1" applyFill="1" applyBorder="1" applyAlignment="1" applyProtection="1">
      <alignment horizontal="center" vertical="center" wrapText="1"/>
    </xf>
    <xf numFmtId="4" fontId="7" fillId="0" borderId="0" xfId="1" applyNumberFormat="1" applyFont="1" applyFill="1" applyBorder="1" applyAlignment="1" applyProtection="1">
      <alignment horizontal="center" vertical="center" wrapText="1"/>
    </xf>
    <xf numFmtId="4" fontId="9" fillId="0" borderId="25" xfId="1" applyNumberFormat="1" applyFont="1" applyFill="1" applyBorder="1" applyAlignment="1" applyProtection="1">
      <alignment horizontal="center" vertical="center" wrapText="1"/>
    </xf>
    <xf numFmtId="4" fontId="7" fillId="0" borderId="30" xfId="1" applyNumberFormat="1" applyFont="1" applyFill="1" applyBorder="1" applyAlignment="1" applyProtection="1">
      <alignment horizontal="center" vertical="center" wrapText="1"/>
    </xf>
    <xf numFmtId="4" fontId="9" fillId="0" borderId="31" xfId="1" applyNumberFormat="1" applyFont="1" applyFill="1" applyBorder="1" applyAlignment="1" applyProtection="1">
      <alignment horizontal="justify" vertical="center" wrapText="1"/>
      <protection locked="0"/>
    </xf>
    <xf numFmtId="4" fontId="9" fillId="0" borderId="32" xfId="1" applyNumberFormat="1" applyFont="1" applyFill="1" applyBorder="1" applyAlignment="1" applyProtection="1">
      <alignment horizontal="justify" vertical="center" wrapText="1"/>
      <protection locked="0"/>
    </xf>
    <xf numFmtId="4" fontId="13" fillId="0" borderId="19" xfId="1" applyNumberFormat="1" applyFont="1" applyFill="1" applyBorder="1" applyAlignment="1" applyProtection="1">
      <alignment horizontal="center" vertical="center"/>
    </xf>
    <xf numFmtId="4" fontId="13" fillId="0" borderId="0" xfId="1" applyNumberFormat="1" applyFont="1" applyFill="1" applyBorder="1" applyAlignment="1" applyProtection="1">
      <alignment horizontal="center" vertical="center"/>
    </xf>
    <xf numFmtId="4" fontId="13" fillId="0" borderId="20" xfId="1" applyNumberFormat="1" applyFont="1" applyFill="1" applyBorder="1" applyAlignment="1" applyProtection="1">
      <alignment horizontal="center" vertical="center"/>
    </xf>
    <xf numFmtId="4" fontId="9" fillId="0" borderId="16" xfId="1" applyNumberFormat="1" applyFont="1" applyFill="1" applyBorder="1" applyAlignment="1" applyProtection="1">
      <alignment horizontal="center" vertical="center" wrapText="1"/>
    </xf>
    <xf numFmtId="4" fontId="9" fillId="0" borderId="17" xfId="1" applyNumberFormat="1" applyFont="1" applyFill="1" applyBorder="1" applyAlignment="1" applyProtection="1">
      <alignment horizontal="center" vertical="center" wrapText="1"/>
    </xf>
    <xf numFmtId="4" fontId="7" fillId="0" borderId="16" xfId="1" applyNumberFormat="1" applyFont="1" applyFill="1" applyBorder="1" applyAlignment="1" applyProtection="1">
      <alignment horizontal="justify" vertical="center" wrapText="1"/>
      <protection locked="0"/>
    </xf>
    <xf numFmtId="4" fontId="7" fillId="0" borderId="21" xfId="1" applyNumberFormat="1" applyFont="1" applyFill="1" applyBorder="1" applyAlignment="1" applyProtection="1">
      <alignment horizontal="justify" vertical="center" wrapText="1"/>
      <protection locked="0"/>
    </xf>
    <xf numFmtId="4" fontId="7" fillId="0" borderId="17" xfId="1" applyNumberFormat="1" applyFont="1" applyFill="1" applyBorder="1" applyAlignment="1" applyProtection="1">
      <alignment horizontal="justify" vertical="center" wrapText="1"/>
      <protection locked="0"/>
    </xf>
    <xf numFmtId="4" fontId="9" fillId="0" borderId="13" xfId="1" applyNumberFormat="1" applyFont="1" applyFill="1" applyBorder="1" applyAlignment="1" applyProtection="1">
      <alignment horizontal="center" vertical="center" wrapText="1"/>
    </xf>
    <xf numFmtId="4" fontId="9" fillId="0" borderId="15" xfId="1" applyNumberFormat="1" applyFont="1" applyFill="1" applyBorder="1" applyAlignment="1" applyProtection="1">
      <alignment horizontal="center" vertical="center" wrapText="1"/>
    </xf>
    <xf numFmtId="4" fontId="7" fillId="0" borderId="13" xfId="1" applyNumberFormat="1" applyFont="1" applyFill="1" applyBorder="1" applyAlignment="1" applyProtection="1">
      <alignment horizontal="left" vertical="center" wrapText="1"/>
      <protection locked="0"/>
    </xf>
    <xf numFmtId="4" fontId="7" fillId="0" borderId="14" xfId="1" applyNumberFormat="1" applyFont="1" applyFill="1" applyBorder="1" applyAlignment="1" applyProtection="1">
      <alignment horizontal="left" vertical="center" wrapText="1"/>
      <protection locked="0"/>
    </xf>
    <xf numFmtId="4" fontId="7" fillId="0" borderId="15" xfId="1" applyNumberFormat="1" applyFont="1" applyFill="1" applyBorder="1" applyAlignment="1" applyProtection="1">
      <alignment horizontal="left" vertical="center" wrapText="1"/>
      <protection locked="0"/>
    </xf>
    <xf numFmtId="4" fontId="7" fillId="0" borderId="13" xfId="1" applyNumberFormat="1" applyFont="1" applyFill="1" applyBorder="1" applyAlignment="1" applyProtection="1">
      <alignment horizontal="justify" vertical="center" wrapText="1"/>
      <protection locked="0"/>
    </xf>
    <xf numFmtId="4" fontId="7" fillId="0" borderId="14" xfId="1" applyNumberFormat="1" applyFont="1" applyFill="1" applyBorder="1" applyAlignment="1" applyProtection="1">
      <alignment horizontal="justify" vertical="center" wrapText="1"/>
      <protection locked="0"/>
    </xf>
    <xf numFmtId="4" fontId="7" fillId="0" borderId="15" xfId="1" applyNumberFormat="1" applyFont="1" applyFill="1" applyBorder="1" applyAlignment="1" applyProtection="1">
      <alignment horizontal="justify" vertical="center" wrapText="1"/>
      <protection locked="0"/>
    </xf>
    <xf numFmtId="3" fontId="13" fillId="2" borderId="13" xfId="1" applyNumberFormat="1" applyFont="1" applyFill="1" applyBorder="1" applyAlignment="1" applyProtection="1">
      <alignment horizontal="center" vertical="center"/>
    </xf>
    <xf numFmtId="3" fontId="13" fillId="2" borderId="14" xfId="1" applyNumberFormat="1" applyFont="1" applyFill="1" applyBorder="1" applyAlignment="1" applyProtection="1">
      <alignment horizontal="center" vertical="center"/>
    </xf>
    <xf numFmtId="3" fontId="13" fillId="2" borderId="15" xfId="1" applyNumberFormat="1" applyFont="1" applyFill="1" applyBorder="1" applyAlignment="1" applyProtection="1">
      <alignment horizontal="center" vertical="center"/>
    </xf>
    <xf numFmtId="4" fontId="16" fillId="0" borderId="12" xfId="1" applyNumberFormat="1" applyFont="1" applyFill="1" applyBorder="1" applyAlignment="1" applyProtection="1">
      <alignment horizontal="center" vertical="center" wrapText="1"/>
    </xf>
    <xf numFmtId="4" fontId="16" fillId="0" borderId="18" xfId="1" applyNumberFormat="1" applyFont="1" applyFill="1" applyBorder="1" applyAlignment="1" applyProtection="1">
      <alignment horizontal="center" vertical="center" wrapText="1"/>
    </xf>
    <xf numFmtId="0" fontId="6" fillId="0" borderId="18" xfId="0" applyFont="1" applyFill="1" applyBorder="1" applyAlignment="1">
      <alignment horizontal="center" vertical="center" wrapText="1"/>
    </xf>
    <xf numFmtId="0" fontId="6" fillId="0" borderId="10" xfId="0" applyFont="1" applyFill="1" applyBorder="1" applyAlignment="1">
      <alignment horizontal="center" vertical="center" wrapText="1"/>
    </xf>
    <xf numFmtId="4" fontId="14" fillId="3" borderId="38" xfId="1" applyNumberFormat="1" applyFont="1" applyFill="1" applyBorder="1" applyAlignment="1" applyProtection="1">
      <alignment horizontal="center" vertical="center"/>
    </xf>
    <xf numFmtId="4" fontId="14" fillId="3" borderId="39" xfId="1" applyNumberFormat="1" applyFont="1" applyFill="1" applyBorder="1" applyAlignment="1" applyProtection="1">
      <alignment horizontal="center" vertical="center"/>
    </xf>
    <xf numFmtId="4" fontId="14" fillId="3" borderId="40" xfId="1" applyNumberFormat="1" applyFont="1" applyFill="1" applyBorder="1" applyAlignment="1" applyProtection="1">
      <alignment horizontal="center" vertical="center"/>
    </xf>
    <xf numFmtId="4" fontId="7" fillId="0" borderId="7" xfId="1" applyNumberFormat="1" applyFont="1" applyFill="1" applyBorder="1" applyAlignment="1" applyProtection="1">
      <alignment horizontal="justify" vertical="center" wrapText="1"/>
    </xf>
    <xf numFmtId="0" fontId="6" fillId="0" borderId="7" xfId="0" applyFont="1" applyFill="1" applyBorder="1" applyAlignment="1">
      <alignment horizontal="justify" vertical="center" wrapText="1"/>
    </xf>
    <xf numFmtId="4" fontId="9" fillId="0" borderId="46" xfId="1" applyNumberFormat="1" applyFont="1" applyFill="1" applyBorder="1" applyAlignment="1" applyProtection="1">
      <alignment horizontal="justify" vertical="center" wrapText="1"/>
    </xf>
    <xf numFmtId="0" fontId="6" fillId="0" borderId="46" xfId="0" applyFont="1" applyFill="1" applyBorder="1" applyAlignment="1">
      <alignment horizontal="justify" vertical="center" wrapText="1"/>
    </xf>
    <xf numFmtId="4" fontId="9" fillId="0" borderId="7" xfId="1" applyNumberFormat="1" applyFont="1" applyFill="1" applyBorder="1" applyAlignment="1" applyProtection="1">
      <alignment horizontal="justify" vertical="center" wrapText="1"/>
    </xf>
    <xf numFmtId="4" fontId="9" fillId="0" borderId="52" xfId="1" applyNumberFormat="1" applyFont="1" applyFill="1" applyBorder="1" applyAlignment="1" applyProtection="1">
      <alignment horizontal="justify" vertical="center" wrapText="1"/>
    </xf>
    <xf numFmtId="0" fontId="6" fillId="0" borderId="52" xfId="0" applyFont="1" applyFill="1" applyBorder="1" applyAlignment="1">
      <alignment horizontal="justify" vertical="center" wrapText="1"/>
    </xf>
    <xf numFmtId="4" fontId="8" fillId="0" borderId="54" xfId="1" applyNumberFormat="1" applyFont="1" applyFill="1" applyBorder="1" applyAlignment="1" applyProtection="1">
      <alignment horizontal="center" vertical="center" wrapText="1"/>
    </xf>
    <xf numFmtId="4" fontId="8" fillId="0" borderId="28" xfId="1" applyNumberFormat="1" applyFont="1" applyFill="1" applyBorder="1" applyAlignment="1" applyProtection="1">
      <alignment horizontal="center" vertical="center" wrapText="1"/>
    </xf>
    <xf numFmtId="4" fontId="8" fillId="0" borderId="55" xfId="1" applyNumberFormat="1" applyFont="1" applyFill="1" applyBorder="1" applyAlignment="1" applyProtection="1">
      <alignment horizontal="center" vertical="center" wrapText="1"/>
    </xf>
    <xf numFmtId="4" fontId="13" fillId="0" borderId="16" xfId="1" applyNumberFormat="1" applyFont="1" applyFill="1" applyBorder="1" applyAlignment="1" applyProtection="1">
      <alignment horizontal="center" vertical="center" wrapText="1"/>
    </xf>
    <xf numFmtId="4" fontId="13" fillId="0" borderId="21" xfId="1" applyNumberFormat="1" applyFont="1" applyFill="1" applyBorder="1" applyAlignment="1" applyProtection="1">
      <alignment horizontal="center" vertical="center" wrapText="1"/>
    </xf>
    <xf numFmtId="4" fontId="13" fillId="0" borderId="14" xfId="1" applyNumberFormat="1" applyFont="1" applyFill="1" applyBorder="1" applyAlignment="1" applyProtection="1">
      <alignment horizontal="center" vertical="center" wrapText="1"/>
    </xf>
    <xf numFmtId="4" fontId="13" fillId="0" borderId="15" xfId="1" applyNumberFormat="1" applyFont="1" applyFill="1" applyBorder="1" applyAlignment="1" applyProtection="1">
      <alignment horizontal="center" vertical="center" wrapText="1"/>
    </xf>
    <xf numFmtId="4" fontId="16" fillId="0" borderId="10" xfId="1" applyNumberFormat="1" applyFont="1" applyFill="1" applyBorder="1" applyAlignment="1" applyProtection="1">
      <alignment horizontal="center" vertical="center" wrapText="1"/>
    </xf>
    <xf numFmtId="4" fontId="7" fillId="0" borderId="46" xfId="1" applyNumberFormat="1" applyFont="1" applyFill="1" applyBorder="1" applyAlignment="1" applyProtection="1">
      <alignment horizontal="justify" vertical="center" wrapText="1"/>
    </xf>
    <xf numFmtId="4" fontId="7" fillId="0" borderId="52" xfId="1" applyNumberFormat="1" applyFont="1" applyFill="1" applyBorder="1" applyAlignment="1" applyProtection="1">
      <alignment horizontal="justify" vertical="center" wrapText="1"/>
    </xf>
    <xf numFmtId="4" fontId="9" fillId="0" borderId="21" xfId="1" applyNumberFormat="1" applyFont="1" applyFill="1" applyBorder="1" applyAlignment="1" applyProtection="1">
      <alignment horizontal="center" vertical="center" wrapText="1"/>
    </xf>
    <xf numFmtId="3" fontId="13" fillId="0" borderId="12" xfId="1" applyNumberFormat="1" applyFont="1" applyFill="1" applyBorder="1" applyAlignment="1" applyProtection="1">
      <alignment horizontal="center" vertical="center"/>
    </xf>
    <xf numFmtId="3" fontId="13" fillId="0" borderId="18" xfId="1" applyNumberFormat="1" applyFont="1" applyFill="1" applyBorder="1" applyAlignment="1" applyProtection="1">
      <alignment horizontal="center" vertical="center"/>
    </xf>
    <xf numFmtId="3" fontId="13" fillId="0" borderId="10" xfId="1" applyNumberFormat="1" applyFont="1" applyFill="1" applyBorder="1" applyAlignment="1" applyProtection="1">
      <alignment horizontal="center" vertical="center"/>
    </xf>
    <xf numFmtId="3" fontId="9" fillId="0" borderId="13" xfId="1" applyNumberFormat="1" applyFont="1" applyFill="1" applyBorder="1" applyAlignment="1" applyProtection="1">
      <alignment horizontal="center" vertical="center"/>
    </xf>
    <xf numFmtId="3" fontId="9" fillId="0" borderId="14" xfId="1" applyNumberFormat="1" applyFont="1" applyFill="1" applyBorder="1" applyAlignment="1" applyProtection="1">
      <alignment horizontal="center" vertical="center"/>
    </xf>
    <xf numFmtId="3" fontId="9" fillId="0" borderId="18" xfId="1" applyNumberFormat="1" applyFont="1" applyFill="1" applyBorder="1" applyAlignment="1" applyProtection="1">
      <alignment horizontal="center" vertical="center"/>
    </xf>
    <xf numFmtId="3" fontId="8" fillId="0" borderId="13" xfId="1" applyNumberFormat="1" applyFont="1" applyFill="1" applyBorder="1" applyAlignment="1" applyProtection="1">
      <alignment horizontal="center" vertical="center" wrapText="1"/>
    </xf>
    <xf numFmtId="3" fontId="16" fillId="0" borderId="14" xfId="1" applyNumberFormat="1" applyFont="1" applyFill="1" applyBorder="1" applyAlignment="1" applyProtection="1">
      <alignment horizontal="center" vertical="center"/>
    </xf>
    <xf numFmtId="3" fontId="16" fillId="0" borderId="15" xfId="1" applyNumberFormat="1" applyFont="1" applyFill="1" applyBorder="1" applyAlignment="1" applyProtection="1">
      <alignment horizontal="center" vertical="center"/>
    </xf>
    <xf numFmtId="4" fontId="7" fillId="0" borderId="5" xfId="1" applyNumberFormat="1" applyFont="1" applyFill="1" applyBorder="1" applyAlignment="1" applyProtection="1">
      <alignment horizontal="justify" vertical="center" wrapText="1"/>
    </xf>
    <xf numFmtId="0" fontId="6" fillId="0" borderId="5" xfId="0" applyFont="1" applyFill="1" applyBorder="1" applyAlignment="1">
      <alignment horizontal="justify" vertical="center" wrapText="1"/>
    </xf>
    <xf numFmtId="0" fontId="6" fillId="0" borderId="59" xfId="0" applyFont="1" applyFill="1" applyBorder="1" applyAlignment="1">
      <alignment horizontal="justify" vertical="center" wrapText="1"/>
    </xf>
    <xf numFmtId="0" fontId="6" fillId="0" borderId="50" xfId="0" applyFont="1" applyFill="1" applyBorder="1" applyAlignment="1">
      <alignment horizontal="justify" vertical="center" wrapText="1"/>
    </xf>
    <xf numFmtId="0" fontId="6" fillId="0" borderId="53" xfId="0" applyFont="1" applyFill="1" applyBorder="1" applyAlignment="1">
      <alignment horizontal="justify" vertical="center" wrapText="1"/>
    </xf>
    <xf numFmtId="4" fontId="8" fillId="0" borderId="12" xfId="1" applyNumberFormat="1" applyFont="1" applyFill="1" applyBorder="1" applyAlignment="1" applyProtection="1">
      <alignment horizontal="center" vertical="center" wrapText="1"/>
    </xf>
    <xf numFmtId="4" fontId="8" fillId="0" borderId="18" xfId="1" applyNumberFormat="1" applyFont="1" applyFill="1" applyBorder="1" applyAlignment="1" applyProtection="1">
      <alignment horizontal="center" vertical="center" wrapText="1"/>
    </xf>
    <xf numFmtId="4" fontId="8" fillId="0" borderId="10" xfId="1" applyNumberFormat="1" applyFont="1" applyFill="1" applyBorder="1" applyAlignment="1" applyProtection="1">
      <alignment horizontal="center" vertical="center" wrapText="1"/>
    </xf>
    <xf numFmtId="4" fontId="8" fillId="0" borderId="13" xfId="1" applyNumberFormat="1" applyFont="1" applyFill="1" applyBorder="1" applyAlignment="1" applyProtection="1">
      <alignment horizontal="center" vertical="center" wrapText="1"/>
    </xf>
    <xf numFmtId="4" fontId="8" fillId="0" borderId="14" xfId="1" applyNumberFormat="1" applyFont="1" applyFill="1" applyBorder="1" applyAlignment="1" applyProtection="1">
      <alignment horizontal="center" vertical="center" wrapText="1"/>
    </xf>
    <xf numFmtId="4" fontId="8" fillId="0" borderId="15" xfId="1" applyNumberFormat="1" applyFont="1" applyFill="1" applyBorder="1" applyAlignment="1" applyProtection="1">
      <alignment horizontal="center" vertical="center" wrapText="1"/>
    </xf>
    <xf numFmtId="4" fontId="7" fillId="0" borderId="0" xfId="1" applyNumberFormat="1" applyFont="1" applyFill="1" applyBorder="1" applyAlignment="1" applyProtection="1">
      <alignment horizontal="center" vertical="center"/>
    </xf>
    <xf numFmtId="4" fontId="7" fillId="0" borderId="20" xfId="1" applyNumberFormat="1" applyFont="1" applyFill="1" applyBorder="1" applyAlignment="1" applyProtection="1">
      <alignment horizontal="center" vertical="center"/>
    </xf>
    <xf numFmtId="4" fontId="13" fillId="0" borderId="79" xfId="1" applyNumberFormat="1" applyFont="1" applyFill="1" applyBorder="1" applyAlignment="1" applyProtection="1">
      <alignment horizontal="left" vertical="center"/>
    </xf>
    <xf numFmtId="4" fontId="13" fillId="0" borderId="8" xfId="1" applyNumberFormat="1" applyFont="1" applyFill="1" applyBorder="1" applyAlignment="1" applyProtection="1">
      <alignment horizontal="left" vertical="center"/>
    </xf>
    <xf numFmtId="4" fontId="13" fillId="0" borderId="80" xfId="1" applyNumberFormat="1" applyFont="1" applyFill="1" applyBorder="1" applyAlignment="1" applyProtection="1">
      <alignment horizontal="left" vertical="center"/>
    </xf>
    <xf numFmtId="4" fontId="13" fillId="0" borderId="84" xfId="1" applyNumberFormat="1" applyFont="1" applyFill="1" applyBorder="1" applyAlignment="1" applyProtection="1">
      <alignment horizontal="left" vertical="center"/>
    </xf>
    <xf numFmtId="4" fontId="13" fillId="0" borderId="9" xfId="1" applyNumberFormat="1" applyFont="1" applyFill="1" applyBorder="1" applyAlignment="1" applyProtection="1">
      <alignment horizontal="left" vertical="center"/>
    </xf>
    <xf numFmtId="4" fontId="13" fillId="0" borderId="85" xfId="1" applyNumberFormat="1" applyFont="1" applyFill="1" applyBorder="1" applyAlignment="1" applyProtection="1">
      <alignment horizontal="left" vertical="center"/>
    </xf>
    <xf numFmtId="4" fontId="14" fillId="0" borderId="13" xfId="1" applyNumberFormat="1" applyFont="1" applyFill="1" applyBorder="1" applyAlignment="1" applyProtection="1">
      <alignment horizontal="center" vertical="center"/>
    </xf>
    <xf numFmtId="4" fontId="14" fillId="0" borderId="14" xfId="1" applyNumberFormat="1" applyFont="1" applyFill="1" applyBorder="1" applyAlignment="1" applyProtection="1">
      <alignment horizontal="center" vertical="center"/>
    </xf>
    <xf numFmtId="4" fontId="14" fillId="0" borderId="86" xfId="1" applyNumberFormat="1" applyFont="1" applyFill="1" applyBorder="1" applyAlignment="1" applyProtection="1">
      <alignment horizontal="center" vertical="center"/>
    </xf>
    <xf numFmtId="4" fontId="8" fillId="0" borderId="31" xfId="1" applyNumberFormat="1" applyFont="1" applyFill="1" applyBorder="1" applyAlignment="1" applyProtection="1">
      <alignment horizontal="center" vertical="center" wrapText="1"/>
    </xf>
    <xf numFmtId="4" fontId="8" fillId="0" borderId="65" xfId="1" applyNumberFormat="1" applyFont="1" applyFill="1" applyBorder="1" applyAlignment="1" applyProtection="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4" fontId="7" fillId="0" borderId="67" xfId="1" applyNumberFormat="1" applyFont="1" applyFill="1" applyBorder="1" applyAlignment="1" applyProtection="1">
      <alignment horizontal="justify" vertical="center" wrapText="1"/>
    </xf>
    <xf numFmtId="4" fontId="7" fillId="0" borderId="39" xfId="1" applyNumberFormat="1" applyFont="1" applyFill="1" applyBorder="1" applyAlignment="1" applyProtection="1">
      <alignment horizontal="justify" vertical="center" wrapText="1"/>
    </xf>
    <xf numFmtId="0" fontId="6" fillId="0" borderId="39" xfId="0" applyFont="1" applyFill="1" applyBorder="1" applyAlignment="1">
      <alignment horizontal="justify" vertical="center" wrapText="1"/>
    </xf>
    <xf numFmtId="0" fontId="6" fillId="0" borderId="68" xfId="0" applyFont="1" applyFill="1" applyBorder="1" applyAlignment="1">
      <alignment horizontal="justify" vertical="center" wrapText="1"/>
    </xf>
    <xf numFmtId="4" fontId="13" fillId="0" borderId="72" xfId="1" applyNumberFormat="1" applyFont="1" applyFill="1" applyBorder="1" applyAlignment="1" applyProtection="1">
      <alignment horizontal="center" vertical="center" wrapText="1"/>
    </xf>
    <xf numFmtId="4" fontId="13" fillId="0" borderId="73" xfId="1" applyNumberFormat="1" applyFont="1" applyFill="1" applyBorder="1" applyAlignment="1" applyProtection="1">
      <alignment horizontal="center" vertical="center" wrapText="1"/>
    </xf>
    <xf numFmtId="4" fontId="13" fillId="0" borderId="74" xfId="1" applyNumberFormat="1" applyFont="1" applyFill="1" applyBorder="1" applyAlignment="1" applyProtection="1">
      <alignment horizontal="center" vertical="center" wrapText="1"/>
    </xf>
    <xf numFmtId="4" fontId="19" fillId="0" borderId="13" xfId="1" applyNumberFormat="1" applyFont="1" applyFill="1" applyBorder="1" applyAlignment="1" applyProtection="1">
      <alignment horizontal="center" vertical="center"/>
    </xf>
    <xf numFmtId="4" fontId="19" fillId="0" borderId="14" xfId="1" applyNumberFormat="1" applyFont="1" applyFill="1" applyBorder="1" applyAlignment="1" applyProtection="1">
      <alignment horizontal="center" vertical="center"/>
    </xf>
    <xf numFmtId="4" fontId="19" fillId="0" borderId="15" xfId="1" applyNumberFormat="1" applyFont="1" applyFill="1" applyBorder="1" applyAlignment="1" applyProtection="1">
      <alignment horizontal="center" vertical="center"/>
    </xf>
    <xf numFmtId="4" fontId="13" fillId="0" borderId="75" xfId="1" applyNumberFormat="1" applyFont="1" applyFill="1" applyBorder="1" applyAlignment="1" applyProtection="1">
      <alignment horizontal="left" vertical="center"/>
    </xf>
    <xf numFmtId="4" fontId="13" fillId="0" borderId="76" xfId="1" applyNumberFormat="1" applyFont="1" applyFill="1" applyBorder="1" applyAlignment="1" applyProtection="1">
      <alignment horizontal="left" vertical="center"/>
    </xf>
    <xf numFmtId="4" fontId="13" fillId="0" borderId="77" xfId="1" applyNumberFormat="1" applyFont="1" applyFill="1" applyBorder="1" applyAlignment="1" applyProtection="1">
      <alignment horizontal="left" vertical="center"/>
    </xf>
    <xf numFmtId="0" fontId="7" fillId="0" borderId="46" xfId="4" applyFont="1" applyBorder="1" applyAlignment="1">
      <alignment horizontal="center" vertical="center" wrapText="1"/>
    </xf>
    <xf numFmtId="0" fontId="7" fillId="0" borderId="7" xfId="4" applyFont="1" applyBorder="1" applyAlignment="1">
      <alignment horizontal="center" vertical="center" wrapText="1"/>
    </xf>
    <xf numFmtId="0" fontId="7" fillId="0" borderId="52" xfId="4" applyFont="1" applyBorder="1" applyAlignment="1">
      <alignment horizontal="center" vertical="center" wrapText="1"/>
    </xf>
    <xf numFmtId="2" fontId="28" fillId="0" borderId="46" xfId="4" applyNumberFormat="1" applyFont="1" applyBorder="1" applyAlignment="1">
      <alignment horizontal="center" vertical="center" wrapText="1"/>
    </xf>
    <xf numFmtId="2" fontId="28" fillId="0" borderId="7" xfId="4" applyNumberFormat="1" applyFont="1" applyBorder="1" applyAlignment="1">
      <alignment horizontal="center" vertical="center" wrapText="1"/>
    </xf>
    <xf numFmtId="2" fontId="28" fillId="0" borderId="52" xfId="4" applyNumberFormat="1" applyFont="1" applyBorder="1" applyAlignment="1">
      <alignment horizontal="center" vertical="center" wrapText="1"/>
    </xf>
    <xf numFmtId="0" fontId="26" fillId="0" borderId="0" xfId="0" applyFont="1" applyBorder="1" applyAlignment="1">
      <alignment horizontal="center"/>
    </xf>
    <xf numFmtId="0" fontId="31" fillId="0" borderId="0" xfId="0" applyFont="1" applyBorder="1" applyAlignment="1">
      <alignment horizontal="center"/>
    </xf>
    <xf numFmtId="0" fontId="9" fillId="5" borderId="61" xfId="4" applyFont="1" applyFill="1" applyBorder="1" applyAlignment="1">
      <alignment horizontal="center" vertical="center" wrapText="1"/>
    </xf>
    <xf numFmtId="0" fontId="9" fillId="5" borderId="64" xfId="4" applyFont="1" applyFill="1" applyBorder="1" applyAlignment="1">
      <alignment horizontal="center" vertical="center" wrapText="1"/>
    </xf>
    <xf numFmtId="0" fontId="9" fillId="5" borderId="13" xfId="4" applyFont="1" applyFill="1" applyBorder="1" applyAlignment="1">
      <alignment horizontal="center" vertical="center" wrapText="1"/>
    </xf>
    <xf numFmtId="0" fontId="9" fillId="5" borderId="15" xfId="4" applyFont="1" applyFill="1" applyBorder="1" applyAlignment="1">
      <alignment horizontal="center" vertical="center" wrapText="1"/>
    </xf>
    <xf numFmtId="0" fontId="9" fillId="5" borderId="2" xfId="4" applyFont="1" applyFill="1" applyBorder="1" applyAlignment="1">
      <alignment horizontal="center" vertical="center" wrapText="1"/>
    </xf>
    <xf numFmtId="0" fontId="9" fillId="5" borderId="3" xfId="4" applyFont="1" applyFill="1" applyBorder="1" applyAlignment="1">
      <alignment horizontal="center" vertical="center" wrapText="1"/>
    </xf>
    <xf numFmtId="2" fontId="8" fillId="5" borderId="2" xfId="4" applyNumberFormat="1" applyFont="1" applyFill="1" applyBorder="1" applyAlignment="1">
      <alignment horizontal="center" vertical="center" wrapText="1"/>
    </xf>
    <xf numFmtId="2" fontId="8" fillId="5" borderId="3" xfId="4" applyNumberFormat="1" applyFont="1" applyFill="1" applyBorder="1" applyAlignment="1">
      <alignment horizontal="center" vertical="center" wrapText="1"/>
    </xf>
  </cellXfs>
  <cellStyles count="5">
    <cellStyle name="Hipervínculo" xfId="3" builtinId="8"/>
    <cellStyle name="Millares [0] 3" xfId="2"/>
    <cellStyle name="Normal" xfId="0" builtinId="0"/>
    <cellStyle name="Normal 2" xfId="4"/>
    <cellStyle name="Normal 3" xfId="1"/>
  </cellStyles>
  <dxfs count="0"/>
  <tableStyles count="0" defaultTableStyle="TableStyleMedium2" defaultPivotStyle="PivotStyleLight16"/>
  <colors>
    <mruColors>
      <color rgb="FF008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314324</xdr:colOff>
      <xdr:row>0</xdr:row>
      <xdr:rowOff>28575</xdr:rowOff>
    </xdr:from>
    <xdr:to>
      <xdr:col>1</xdr:col>
      <xdr:colOff>397812</xdr:colOff>
      <xdr:row>1</xdr:row>
      <xdr:rowOff>477127</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4" y="28575"/>
          <a:ext cx="721663" cy="7247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76200</xdr:rowOff>
    </xdr:from>
    <xdr:to>
      <xdr:col>2</xdr:col>
      <xdr:colOff>695325</xdr:colOff>
      <xdr:row>3</xdr:row>
      <xdr:rowOff>95250</xdr:rowOff>
    </xdr:to>
    <xdr:pic>
      <xdr:nvPicPr>
        <xdr:cNvPr id="2" name="Imagen 1" descr="logo2lineas 250_6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76200"/>
          <a:ext cx="21145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95250</xdr:colOff>
      <xdr:row>68</xdr:row>
      <xdr:rowOff>152400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953250" cy="1310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306042</xdr:colOff>
      <xdr:row>0</xdr:row>
      <xdr:rowOff>38100</xdr:rowOff>
    </xdr:from>
    <xdr:to>
      <xdr:col>1</xdr:col>
      <xdr:colOff>474013</xdr:colOff>
      <xdr:row>1</xdr:row>
      <xdr:rowOff>571500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042" y="38100"/>
          <a:ext cx="806146" cy="809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williamgarcia14@hotmail.com" TargetMode="External"/><Relationship Id="rId7" Type="http://schemas.openxmlformats.org/officeDocument/2006/relationships/hyperlink" Target="mailto:nmoreno66@gmail.com" TargetMode="External"/><Relationship Id="rId2" Type="http://schemas.openxmlformats.org/officeDocument/2006/relationships/hyperlink" Target="mailto:ramirez.aleja@gmail.com" TargetMode="External"/><Relationship Id="rId1" Type="http://schemas.openxmlformats.org/officeDocument/2006/relationships/hyperlink" Target="mailto:julieht_ps@yahoo.com" TargetMode="External"/><Relationship Id="rId6" Type="http://schemas.openxmlformats.org/officeDocument/2006/relationships/hyperlink" Target="mailto:jeicoblanco@hotmail.com" TargetMode="External"/><Relationship Id="rId5" Type="http://schemas.openxmlformats.org/officeDocument/2006/relationships/hyperlink" Target="mailto:bricenoan@gmail.com" TargetMode="External"/><Relationship Id="rId4" Type="http://schemas.openxmlformats.org/officeDocument/2006/relationships/hyperlink" Target="mailto:jennyastrid.aldanamoreno@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5"/>
  <sheetViews>
    <sheetView zoomScale="80" zoomScaleNormal="80" workbookViewId="0">
      <selection activeCell="M12" activeCellId="1" sqref="J12 M12"/>
    </sheetView>
  </sheetViews>
  <sheetFormatPr baseColWidth="10" defaultRowHeight="16.5" x14ac:dyDescent="0.3"/>
  <cols>
    <col min="1" max="1" width="2.85546875" style="3" bestFit="1" customWidth="1"/>
    <col min="2" max="2" width="11.85546875" style="3" customWidth="1"/>
    <col min="3" max="3" width="12" style="4" customWidth="1"/>
    <col min="4" max="4" width="22.42578125" style="4" customWidth="1"/>
    <col min="5" max="5" width="20.28515625" style="5" customWidth="1"/>
    <col min="6" max="6" width="34" style="5" customWidth="1"/>
    <col min="7" max="7" width="32.140625" style="5" customWidth="1"/>
    <col min="8" max="8" width="19.42578125" style="5" customWidth="1"/>
    <col min="9" max="9" width="13.7109375" style="5" customWidth="1"/>
    <col min="10" max="12" width="33.42578125" style="3" customWidth="1"/>
    <col min="13" max="13" width="39.28515625" style="3" customWidth="1"/>
    <col min="14" max="14" width="11.5703125" style="3" customWidth="1"/>
    <col min="15" max="15" width="14.28515625" style="3" customWidth="1"/>
    <col min="16" max="16" width="33" style="3" customWidth="1"/>
    <col min="17" max="17" width="11.42578125" style="3"/>
    <col min="18" max="18" width="17.28515625" style="3" customWidth="1"/>
    <col min="19" max="20" width="11.42578125" style="3"/>
    <col min="21" max="21" width="13.42578125" style="3" customWidth="1"/>
    <col min="22" max="22" width="13.28515625" style="3" customWidth="1"/>
    <col min="23" max="23" width="12.140625" style="3" customWidth="1"/>
    <col min="24" max="24" width="13.85546875" style="3" customWidth="1"/>
    <col min="25" max="259" width="11.42578125" style="3"/>
    <col min="260" max="260" width="4.7109375" style="3" customWidth="1"/>
    <col min="261" max="261" width="11" style="3" customWidth="1"/>
    <col min="262" max="262" width="24.85546875" style="3" customWidth="1"/>
    <col min="263" max="263" width="11.28515625" style="3" customWidth="1"/>
    <col min="264" max="264" width="19.5703125" style="3" customWidth="1"/>
    <col min="265" max="265" width="32.140625" style="3" customWidth="1"/>
    <col min="266" max="266" width="19.42578125" style="3" customWidth="1"/>
    <col min="267" max="267" width="13.7109375" style="3" customWidth="1"/>
    <col min="268" max="268" width="33.42578125" style="3" customWidth="1"/>
    <col min="269" max="269" width="39.28515625" style="3" customWidth="1"/>
    <col min="270" max="270" width="8.140625" style="3" customWidth="1"/>
    <col min="271" max="271" width="33" style="3" customWidth="1"/>
    <col min="272" max="515" width="11.42578125" style="3"/>
    <col min="516" max="516" width="4.7109375" style="3" customWidth="1"/>
    <col min="517" max="517" width="11" style="3" customWidth="1"/>
    <col min="518" max="518" width="24.85546875" style="3" customWidth="1"/>
    <col min="519" max="519" width="11.28515625" style="3" customWidth="1"/>
    <col min="520" max="520" width="19.5703125" style="3" customWidth="1"/>
    <col min="521" max="521" width="32.140625" style="3" customWidth="1"/>
    <col min="522" max="522" width="19.42578125" style="3" customWidth="1"/>
    <col min="523" max="523" width="13.7109375" style="3" customWidth="1"/>
    <col min="524" max="524" width="33.42578125" style="3" customWidth="1"/>
    <col min="525" max="525" width="39.28515625" style="3" customWidth="1"/>
    <col min="526" max="526" width="8.140625" style="3" customWidth="1"/>
    <col min="527" max="527" width="33" style="3" customWidth="1"/>
    <col min="528" max="771" width="11.42578125" style="3"/>
    <col min="772" max="772" width="4.7109375" style="3" customWidth="1"/>
    <col min="773" max="773" width="11" style="3" customWidth="1"/>
    <col min="774" max="774" width="24.85546875" style="3" customWidth="1"/>
    <col min="775" max="775" width="11.28515625" style="3" customWidth="1"/>
    <col min="776" max="776" width="19.5703125" style="3" customWidth="1"/>
    <col min="777" max="777" width="32.140625" style="3" customWidth="1"/>
    <col min="778" max="778" width="19.42578125" style="3" customWidth="1"/>
    <col min="779" max="779" width="13.7109375" style="3" customWidth="1"/>
    <col min="780" max="780" width="33.42578125" style="3" customWidth="1"/>
    <col min="781" max="781" width="39.28515625" style="3" customWidth="1"/>
    <col min="782" max="782" width="8.140625" style="3" customWidth="1"/>
    <col min="783" max="783" width="33" style="3" customWidth="1"/>
    <col min="784" max="1027" width="11.42578125" style="3"/>
    <col min="1028" max="1028" width="4.7109375" style="3" customWidth="1"/>
    <col min="1029" max="1029" width="11" style="3" customWidth="1"/>
    <col min="1030" max="1030" width="24.85546875" style="3" customWidth="1"/>
    <col min="1031" max="1031" width="11.28515625" style="3" customWidth="1"/>
    <col min="1032" max="1032" width="19.5703125" style="3" customWidth="1"/>
    <col min="1033" max="1033" width="32.140625" style="3" customWidth="1"/>
    <col min="1034" max="1034" width="19.42578125" style="3" customWidth="1"/>
    <col min="1035" max="1035" width="13.7109375" style="3" customWidth="1"/>
    <col min="1036" max="1036" width="33.42578125" style="3" customWidth="1"/>
    <col min="1037" max="1037" width="39.28515625" style="3" customWidth="1"/>
    <col min="1038" max="1038" width="8.140625" style="3" customWidth="1"/>
    <col min="1039" max="1039" width="33" style="3" customWidth="1"/>
    <col min="1040" max="1283" width="11.42578125" style="3"/>
    <col min="1284" max="1284" width="4.7109375" style="3" customWidth="1"/>
    <col min="1285" max="1285" width="11" style="3" customWidth="1"/>
    <col min="1286" max="1286" width="24.85546875" style="3" customWidth="1"/>
    <col min="1287" max="1287" width="11.28515625" style="3" customWidth="1"/>
    <col min="1288" max="1288" width="19.5703125" style="3" customWidth="1"/>
    <col min="1289" max="1289" width="32.140625" style="3" customWidth="1"/>
    <col min="1290" max="1290" width="19.42578125" style="3" customWidth="1"/>
    <col min="1291" max="1291" width="13.7109375" style="3" customWidth="1"/>
    <col min="1292" max="1292" width="33.42578125" style="3" customWidth="1"/>
    <col min="1293" max="1293" width="39.28515625" style="3" customWidth="1"/>
    <col min="1294" max="1294" width="8.140625" style="3" customWidth="1"/>
    <col min="1295" max="1295" width="33" style="3" customWidth="1"/>
    <col min="1296" max="1539" width="11.42578125" style="3"/>
    <col min="1540" max="1540" width="4.7109375" style="3" customWidth="1"/>
    <col min="1541" max="1541" width="11" style="3" customWidth="1"/>
    <col min="1542" max="1542" width="24.85546875" style="3" customWidth="1"/>
    <col min="1543" max="1543" width="11.28515625" style="3" customWidth="1"/>
    <col min="1544" max="1544" width="19.5703125" style="3" customWidth="1"/>
    <col min="1545" max="1545" width="32.140625" style="3" customWidth="1"/>
    <col min="1546" max="1546" width="19.42578125" style="3" customWidth="1"/>
    <col min="1547" max="1547" width="13.7109375" style="3" customWidth="1"/>
    <col min="1548" max="1548" width="33.42578125" style="3" customWidth="1"/>
    <col min="1549" max="1549" width="39.28515625" style="3" customWidth="1"/>
    <col min="1550" max="1550" width="8.140625" style="3" customWidth="1"/>
    <col min="1551" max="1551" width="33" style="3" customWidth="1"/>
    <col min="1552" max="1795" width="11.42578125" style="3"/>
    <col min="1796" max="1796" width="4.7109375" style="3" customWidth="1"/>
    <col min="1797" max="1797" width="11" style="3" customWidth="1"/>
    <col min="1798" max="1798" width="24.85546875" style="3" customWidth="1"/>
    <col min="1799" max="1799" width="11.28515625" style="3" customWidth="1"/>
    <col min="1800" max="1800" width="19.5703125" style="3" customWidth="1"/>
    <col min="1801" max="1801" width="32.140625" style="3" customWidth="1"/>
    <col min="1802" max="1802" width="19.42578125" style="3" customWidth="1"/>
    <col min="1803" max="1803" width="13.7109375" style="3" customWidth="1"/>
    <col min="1804" max="1804" width="33.42578125" style="3" customWidth="1"/>
    <col min="1805" max="1805" width="39.28515625" style="3" customWidth="1"/>
    <col min="1806" max="1806" width="8.140625" style="3" customWidth="1"/>
    <col min="1807" max="1807" width="33" style="3" customWidth="1"/>
    <col min="1808" max="2051" width="11.42578125" style="3"/>
    <col min="2052" max="2052" width="4.7109375" style="3" customWidth="1"/>
    <col min="2053" max="2053" width="11" style="3" customWidth="1"/>
    <col min="2054" max="2054" width="24.85546875" style="3" customWidth="1"/>
    <col min="2055" max="2055" width="11.28515625" style="3" customWidth="1"/>
    <col min="2056" max="2056" width="19.5703125" style="3" customWidth="1"/>
    <col min="2057" max="2057" width="32.140625" style="3" customWidth="1"/>
    <col min="2058" max="2058" width="19.42578125" style="3" customWidth="1"/>
    <col min="2059" max="2059" width="13.7109375" style="3" customWidth="1"/>
    <col min="2060" max="2060" width="33.42578125" style="3" customWidth="1"/>
    <col min="2061" max="2061" width="39.28515625" style="3" customWidth="1"/>
    <col min="2062" max="2062" width="8.140625" style="3" customWidth="1"/>
    <col min="2063" max="2063" width="33" style="3" customWidth="1"/>
    <col min="2064" max="2307" width="11.42578125" style="3"/>
    <col min="2308" max="2308" width="4.7109375" style="3" customWidth="1"/>
    <col min="2309" max="2309" width="11" style="3" customWidth="1"/>
    <col min="2310" max="2310" width="24.85546875" style="3" customWidth="1"/>
    <col min="2311" max="2311" width="11.28515625" style="3" customWidth="1"/>
    <col min="2312" max="2312" width="19.5703125" style="3" customWidth="1"/>
    <col min="2313" max="2313" width="32.140625" style="3" customWidth="1"/>
    <col min="2314" max="2314" width="19.42578125" style="3" customWidth="1"/>
    <col min="2315" max="2315" width="13.7109375" style="3" customWidth="1"/>
    <col min="2316" max="2316" width="33.42578125" style="3" customWidth="1"/>
    <col min="2317" max="2317" width="39.28515625" style="3" customWidth="1"/>
    <col min="2318" max="2318" width="8.140625" style="3" customWidth="1"/>
    <col min="2319" max="2319" width="33" style="3" customWidth="1"/>
    <col min="2320" max="2563" width="11.42578125" style="3"/>
    <col min="2564" max="2564" width="4.7109375" style="3" customWidth="1"/>
    <col min="2565" max="2565" width="11" style="3" customWidth="1"/>
    <col min="2566" max="2566" width="24.85546875" style="3" customWidth="1"/>
    <col min="2567" max="2567" width="11.28515625" style="3" customWidth="1"/>
    <col min="2568" max="2568" width="19.5703125" style="3" customWidth="1"/>
    <col min="2569" max="2569" width="32.140625" style="3" customWidth="1"/>
    <col min="2570" max="2570" width="19.42578125" style="3" customWidth="1"/>
    <col min="2571" max="2571" width="13.7109375" style="3" customWidth="1"/>
    <col min="2572" max="2572" width="33.42578125" style="3" customWidth="1"/>
    <col min="2573" max="2573" width="39.28515625" style="3" customWidth="1"/>
    <col min="2574" max="2574" width="8.140625" style="3" customWidth="1"/>
    <col min="2575" max="2575" width="33" style="3" customWidth="1"/>
    <col min="2576" max="2819" width="11.42578125" style="3"/>
    <col min="2820" max="2820" width="4.7109375" style="3" customWidth="1"/>
    <col min="2821" max="2821" width="11" style="3" customWidth="1"/>
    <col min="2822" max="2822" width="24.85546875" style="3" customWidth="1"/>
    <col min="2823" max="2823" width="11.28515625" style="3" customWidth="1"/>
    <col min="2824" max="2824" width="19.5703125" style="3" customWidth="1"/>
    <col min="2825" max="2825" width="32.140625" style="3" customWidth="1"/>
    <col min="2826" max="2826" width="19.42578125" style="3" customWidth="1"/>
    <col min="2827" max="2827" width="13.7109375" style="3" customWidth="1"/>
    <col min="2828" max="2828" width="33.42578125" style="3" customWidth="1"/>
    <col min="2829" max="2829" width="39.28515625" style="3" customWidth="1"/>
    <col min="2830" max="2830" width="8.140625" style="3" customWidth="1"/>
    <col min="2831" max="2831" width="33" style="3" customWidth="1"/>
    <col min="2832" max="3075" width="11.42578125" style="3"/>
    <col min="3076" max="3076" width="4.7109375" style="3" customWidth="1"/>
    <col min="3077" max="3077" width="11" style="3" customWidth="1"/>
    <col min="3078" max="3078" width="24.85546875" style="3" customWidth="1"/>
    <col min="3079" max="3079" width="11.28515625" style="3" customWidth="1"/>
    <col min="3080" max="3080" width="19.5703125" style="3" customWidth="1"/>
    <col min="3081" max="3081" width="32.140625" style="3" customWidth="1"/>
    <col min="3082" max="3082" width="19.42578125" style="3" customWidth="1"/>
    <col min="3083" max="3083" width="13.7109375" style="3" customWidth="1"/>
    <col min="3084" max="3084" width="33.42578125" style="3" customWidth="1"/>
    <col min="3085" max="3085" width="39.28515625" style="3" customWidth="1"/>
    <col min="3086" max="3086" width="8.140625" style="3" customWidth="1"/>
    <col min="3087" max="3087" width="33" style="3" customWidth="1"/>
    <col min="3088" max="3331" width="11.42578125" style="3"/>
    <col min="3332" max="3332" width="4.7109375" style="3" customWidth="1"/>
    <col min="3333" max="3333" width="11" style="3" customWidth="1"/>
    <col min="3334" max="3334" width="24.85546875" style="3" customWidth="1"/>
    <col min="3335" max="3335" width="11.28515625" style="3" customWidth="1"/>
    <col min="3336" max="3336" width="19.5703125" style="3" customWidth="1"/>
    <col min="3337" max="3337" width="32.140625" style="3" customWidth="1"/>
    <col min="3338" max="3338" width="19.42578125" style="3" customWidth="1"/>
    <col min="3339" max="3339" width="13.7109375" style="3" customWidth="1"/>
    <col min="3340" max="3340" width="33.42578125" style="3" customWidth="1"/>
    <col min="3341" max="3341" width="39.28515625" style="3" customWidth="1"/>
    <col min="3342" max="3342" width="8.140625" style="3" customWidth="1"/>
    <col min="3343" max="3343" width="33" style="3" customWidth="1"/>
    <col min="3344" max="3587" width="11.42578125" style="3"/>
    <col min="3588" max="3588" width="4.7109375" style="3" customWidth="1"/>
    <col min="3589" max="3589" width="11" style="3" customWidth="1"/>
    <col min="3590" max="3590" width="24.85546875" style="3" customWidth="1"/>
    <col min="3591" max="3591" width="11.28515625" style="3" customWidth="1"/>
    <col min="3592" max="3592" width="19.5703125" style="3" customWidth="1"/>
    <col min="3593" max="3593" width="32.140625" style="3" customWidth="1"/>
    <col min="3594" max="3594" width="19.42578125" style="3" customWidth="1"/>
    <col min="3595" max="3595" width="13.7109375" style="3" customWidth="1"/>
    <col min="3596" max="3596" width="33.42578125" style="3" customWidth="1"/>
    <col min="3597" max="3597" width="39.28515625" style="3" customWidth="1"/>
    <col min="3598" max="3598" width="8.140625" style="3" customWidth="1"/>
    <col min="3599" max="3599" width="33" style="3" customWidth="1"/>
    <col min="3600" max="3843" width="11.42578125" style="3"/>
    <col min="3844" max="3844" width="4.7109375" style="3" customWidth="1"/>
    <col min="3845" max="3845" width="11" style="3" customWidth="1"/>
    <col min="3846" max="3846" width="24.85546875" style="3" customWidth="1"/>
    <col min="3847" max="3847" width="11.28515625" style="3" customWidth="1"/>
    <col min="3848" max="3848" width="19.5703125" style="3" customWidth="1"/>
    <col min="3849" max="3849" width="32.140625" style="3" customWidth="1"/>
    <col min="3850" max="3850" width="19.42578125" style="3" customWidth="1"/>
    <col min="3851" max="3851" width="13.7109375" style="3" customWidth="1"/>
    <col min="3852" max="3852" width="33.42578125" style="3" customWidth="1"/>
    <col min="3853" max="3853" width="39.28515625" style="3" customWidth="1"/>
    <col min="3854" max="3854" width="8.140625" style="3" customWidth="1"/>
    <col min="3855" max="3855" width="33" style="3" customWidth="1"/>
    <col min="3856" max="4099" width="11.42578125" style="3"/>
    <col min="4100" max="4100" width="4.7109375" style="3" customWidth="1"/>
    <col min="4101" max="4101" width="11" style="3" customWidth="1"/>
    <col min="4102" max="4102" width="24.85546875" style="3" customWidth="1"/>
    <col min="4103" max="4103" width="11.28515625" style="3" customWidth="1"/>
    <col min="4104" max="4104" width="19.5703125" style="3" customWidth="1"/>
    <col min="4105" max="4105" width="32.140625" style="3" customWidth="1"/>
    <col min="4106" max="4106" width="19.42578125" style="3" customWidth="1"/>
    <col min="4107" max="4107" width="13.7109375" style="3" customWidth="1"/>
    <col min="4108" max="4108" width="33.42578125" style="3" customWidth="1"/>
    <col min="4109" max="4109" width="39.28515625" style="3" customWidth="1"/>
    <col min="4110" max="4110" width="8.140625" style="3" customWidth="1"/>
    <col min="4111" max="4111" width="33" style="3" customWidth="1"/>
    <col min="4112" max="4355" width="11.42578125" style="3"/>
    <col min="4356" max="4356" width="4.7109375" style="3" customWidth="1"/>
    <col min="4357" max="4357" width="11" style="3" customWidth="1"/>
    <col min="4358" max="4358" width="24.85546875" style="3" customWidth="1"/>
    <col min="4359" max="4359" width="11.28515625" style="3" customWidth="1"/>
    <col min="4360" max="4360" width="19.5703125" style="3" customWidth="1"/>
    <col min="4361" max="4361" width="32.140625" style="3" customWidth="1"/>
    <col min="4362" max="4362" width="19.42578125" style="3" customWidth="1"/>
    <col min="4363" max="4363" width="13.7109375" style="3" customWidth="1"/>
    <col min="4364" max="4364" width="33.42578125" style="3" customWidth="1"/>
    <col min="4365" max="4365" width="39.28515625" style="3" customWidth="1"/>
    <col min="4366" max="4366" width="8.140625" style="3" customWidth="1"/>
    <col min="4367" max="4367" width="33" style="3" customWidth="1"/>
    <col min="4368" max="4611" width="11.42578125" style="3"/>
    <col min="4612" max="4612" width="4.7109375" style="3" customWidth="1"/>
    <col min="4613" max="4613" width="11" style="3" customWidth="1"/>
    <col min="4614" max="4614" width="24.85546875" style="3" customWidth="1"/>
    <col min="4615" max="4615" width="11.28515625" style="3" customWidth="1"/>
    <col min="4616" max="4616" width="19.5703125" style="3" customWidth="1"/>
    <col min="4617" max="4617" width="32.140625" style="3" customWidth="1"/>
    <col min="4618" max="4618" width="19.42578125" style="3" customWidth="1"/>
    <col min="4619" max="4619" width="13.7109375" style="3" customWidth="1"/>
    <col min="4620" max="4620" width="33.42578125" style="3" customWidth="1"/>
    <col min="4621" max="4621" width="39.28515625" style="3" customWidth="1"/>
    <col min="4622" max="4622" width="8.140625" style="3" customWidth="1"/>
    <col min="4623" max="4623" width="33" style="3" customWidth="1"/>
    <col min="4624" max="4867" width="11.42578125" style="3"/>
    <col min="4868" max="4868" width="4.7109375" style="3" customWidth="1"/>
    <col min="4869" max="4869" width="11" style="3" customWidth="1"/>
    <col min="4870" max="4870" width="24.85546875" style="3" customWidth="1"/>
    <col min="4871" max="4871" width="11.28515625" style="3" customWidth="1"/>
    <col min="4872" max="4872" width="19.5703125" style="3" customWidth="1"/>
    <col min="4873" max="4873" width="32.140625" style="3" customWidth="1"/>
    <col min="4874" max="4874" width="19.42578125" style="3" customWidth="1"/>
    <col min="4875" max="4875" width="13.7109375" style="3" customWidth="1"/>
    <col min="4876" max="4876" width="33.42578125" style="3" customWidth="1"/>
    <col min="4877" max="4877" width="39.28515625" style="3" customWidth="1"/>
    <col min="4878" max="4878" width="8.140625" style="3" customWidth="1"/>
    <col min="4879" max="4879" width="33" style="3" customWidth="1"/>
    <col min="4880" max="5123" width="11.42578125" style="3"/>
    <col min="5124" max="5124" width="4.7109375" style="3" customWidth="1"/>
    <col min="5125" max="5125" width="11" style="3" customWidth="1"/>
    <col min="5126" max="5126" width="24.85546875" style="3" customWidth="1"/>
    <col min="5127" max="5127" width="11.28515625" style="3" customWidth="1"/>
    <col min="5128" max="5128" width="19.5703125" style="3" customWidth="1"/>
    <col min="5129" max="5129" width="32.140625" style="3" customWidth="1"/>
    <col min="5130" max="5130" width="19.42578125" style="3" customWidth="1"/>
    <col min="5131" max="5131" width="13.7109375" style="3" customWidth="1"/>
    <col min="5132" max="5132" width="33.42578125" style="3" customWidth="1"/>
    <col min="5133" max="5133" width="39.28515625" style="3" customWidth="1"/>
    <col min="5134" max="5134" width="8.140625" style="3" customWidth="1"/>
    <col min="5135" max="5135" width="33" style="3" customWidth="1"/>
    <col min="5136" max="5379" width="11.42578125" style="3"/>
    <col min="5380" max="5380" width="4.7109375" style="3" customWidth="1"/>
    <col min="5381" max="5381" width="11" style="3" customWidth="1"/>
    <col min="5382" max="5382" width="24.85546875" style="3" customWidth="1"/>
    <col min="5383" max="5383" width="11.28515625" style="3" customWidth="1"/>
    <col min="5384" max="5384" width="19.5703125" style="3" customWidth="1"/>
    <col min="5385" max="5385" width="32.140625" style="3" customWidth="1"/>
    <col min="5386" max="5386" width="19.42578125" style="3" customWidth="1"/>
    <col min="5387" max="5387" width="13.7109375" style="3" customWidth="1"/>
    <col min="5388" max="5388" width="33.42578125" style="3" customWidth="1"/>
    <col min="5389" max="5389" width="39.28515625" style="3" customWidth="1"/>
    <col min="5390" max="5390" width="8.140625" style="3" customWidth="1"/>
    <col min="5391" max="5391" width="33" style="3" customWidth="1"/>
    <col min="5392" max="5635" width="11.42578125" style="3"/>
    <col min="5636" max="5636" width="4.7109375" style="3" customWidth="1"/>
    <col min="5637" max="5637" width="11" style="3" customWidth="1"/>
    <col min="5638" max="5638" width="24.85546875" style="3" customWidth="1"/>
    <col min="5639" max="5639" width="11.28515625" style="3" customWidth="1"/>
    <col min="5640" max="5640" width="19.5703125" style="3" customWidth="1"/>
    <col min="5641" max="5641" width="32.140625" style="3" customWidth="1"/>
    <col min="5642" max="5642" width="19.42578125" style="3" customWidth="1"/>
    <col min="5643" max="5643" width="13.7109375" style="3" customWidth="1"/>
    <col min="5644" max="5644" width="33.42578125" style="3" customWidth="1"/>
    <col min="5645" max="5645" width="39.28515625" style="3" customWidth="1"/>
    <col min="5646" max="5646" width="8.140625" style="3" customWidth="1"/>
    <col min="5647" max="5647" width="33" style="3" customWidth="1"/>
    <col min="5648" max="5891" width="11.42578125" style="3"/>
    <col min="5892" max="5892" width="4.7109375" style="3" customWidth="1"/>
    <col min="5893" max="5893" width="11" style="3" customWidth="1"/>
    <col min="5894" max="5894" width="24.85546875" style="3" customWidth="1"/>
    <col min="5895" max="5895" width="11.28515625" style="3" customWidth="1"/>
    <col min="5896" max="5896" width="19.5703125" style="3" customWidth="1"/>
    <col min="5897" max="5897" width="32.140625" style="3" customWidth="1"/>
    <col min="5898" max="5898" width="19.42578125" style="3" customWidth="1"/>
    <col min="5899" max="5899" width="13.7109375" style="3" customWidth="1"/>
    <col min="5900" max="5900" width="33.42578125" style="3" customWidth="1"/>
    <col min="5901" max="5901" width="39.28515625" style="3" customWidth="1"/>
    <col min="5902" max="5902" width="8.140625" style="3" customWidth="1"/>
    <col min="5903" max="5903" width="33" style="3" customWidth="1"/>
    <col min="5904" max="6147" width="11.42578125" style="3"/>
    <col min="6148" max="6148" width="4.7109375" style="3" customWidth="1"/>
    <col min="6149" max="6149" width="11" style="3" customWidth="1"/>
    <col min="6150" max="6150" width="24.85546875" style="3" customWidth="1"/>
    <col min="6151" max="6151" width="11.28515625" style="3" customWidth="1"/>
    <col min="6152" max="6152" width="19.5703125" style="3" customWidth="1"/>
    <col min="6153" max="6153" width="32.140625" style="3" customWidth="1"/>
    <col min="6154" max="6154" width="19.42578125" style="3" customWidth="1"/>
    <col min="6155" max="6155" width="13.7109375" style="3" customWidth="1"/>
    <col min="6156" max="6156" width="33.42578125" style="3" customWidth="1"/>
    <col min="6157" max="6157" width="39.28515625" style="3" customWidth="1"/>
    <col min="6158" max="6158" width="8.140625" style="3" customWidth="1"/>
    <col min="6159" max="6159" width="33" style="3" customWidth="1"/>
    <col min="6160" max="6403" width="11.42578125" style="3"/>
    <col min="6404" max="6404" width="4.7109375" style="3" customWidth="1"/>
    <col min="6405" max="6405" width="11" style="3" customWidth="1"/>
    <col min="6406" max="6406" width="24.85546875" style="3" customWidth="1"/>
    <col min="6407" max="6407" width="11.28515625" style="3" customWidth="1"/>
    <col min="6408" max="6408" width="19.5703125" style="3" customWidth="1"/>
    <col min="6409" max="6409" width="32.140625" style="3" customWidth="1"/>
    <col min="6410" max="6410" width="19.42578125" style="3" customWidth="1"/>
    <col min="6411" max="6411" width="13.7109375" style="3" customWidth="1"/>
    <col min="6412" max="6412" width="33.42578125" style="3" customWidth="1"/>
    <col min="6413" max="6413" width="39.28515625" style="3" customWidth="1"/>
    <col min="6414" max="6414" width="8.140625" style="3" customWidth="1"/>
    <col min="6415" max="6415" width="33" style="3" customWidth="1"/>
    <col min="6416" max="6659" width="11.42578125" style="3"/>
    <col min="6660" max="6660" width="4.7109375" style="3" customWidth="1"/>
    <col min="6661" max="6661" width="11" style="3" customWidth="1"/>
    <col min="6662" max="6662" width="24.85546875" style="3" customWidth="1"/>
    <col min="6663" max="6663" width="11.28515625" style="3" customWidth="1"/>
    <col min="6664" max="6664" width="19.5703125" style="3" customWidth="1"/>
    <col min="6665" max="6665" width="32.140625" style="3" customWidth="1"/>
    <col min="6666" max="6666" width="19.42578125" style="3" customWidth="1"/>
    <col min="6667" max="6667" width="13.7109375" style="3" customWidth="1"/>
    <col min="6668" max="6668" width="33.42578125" style="3" customWidth="1"/>
    <col min="6669" max="6669" width="39.28515625" style="3" customWidth="1"/>
    <col min="6670" max="6670" width="8.140625" style="3" customWidth="1"/>
    <col min="6671" max="6671" width="33" style="3" customWidth="1"/>
    <col min="6672" max="6915" width="11.42578125" style="3"/>
    <col min="6916" max="6916" width="4.7109375" style="3" customWidth="1"/>
    <col min="6917" max="6917" width="11" style="3" customWidth="1"/>
    <col min="6918" max="6918" width="24.85546875" style="3" customWidth="1"/>
    <col min="6919" max="6919" width="11.28515625" style="3" customWidth="1"/>
    <col min="6920" max="6920" width="19.5703125" style="3" customWidth="1"/>
    <col min="6921" max="6921" width="32.140625" style="3" customWidth="1"/>
    <col min="6922" max="6922" width="19.42578125" style="3" customWidth="1"/>
    <col min="6923" max="6923" width="13.7109375" style="3" customWidth="1"/>
    <col min="6924" max="6924" width="33.42578125" style="3" customWidth="1"/>
    <col min="6925" max="6925" width="39.28515625" style="3" customWidth="1"/>
    <col min="6926" max="6926" width="8.140625" style="3" customWidth="1"/>
    <col min="6927" max="6927" width="33" style="3" customWidth="1"/>
    <col min="6928" max="7171" width="11.42578125" style="3"/>
    <col min="7172" max="7172" width="4.7109375" style="3" customWidth="1"/>
    <col min="7173" max="7173" width="11" style="3" customWidth="1"/>
    <col min="7174" max="7174" width="24.85546875" style="3" customWidth="1"/>
    <col min="7175" max="7175" width="11.28515625" style="3" customWidth="1"/>
    <col min="7176" max="7176" width="19.5703125" style="3" customWidth="1"/>
    <col min="7177" max="7177" width="32.140625" style="3" customWidth="1"/>
    <col min="7178" max="7178" width="19.42578125" style="3" customWidth="1"/>
    <col min="7179" max="7179" width="13.7109375" style="3" customWidth="1"/>
    <col min="7180" max="7180" width="33.42578125" style="3" customWidth="1"/>
    <col min="7181" max="7181" width="39.28515625" style="3" customWidth="1"/>
    <col min="7182" max="7182" width="8.140625" style="3" customWidth="1"/>
    <col min="7183" max="7183" width="33" style="3" customWidth="1"/>
    <col min="7184" max="7427" width="11.42578125" style="3"/>
    <col min="7428" max="7428" width="4.7109375" style="3" customWidth="1"/>
    <col min="7429" max="7429" width="11" style="3" customWidth="1"/>
    <col min="7430" max="7430" width="24.85546875" style="3" customWidth="1"/>
    <col min="7431" max="7431" width="11.28515625" style="3" customWidth="1"/>
    <col min="7432" max="7432" width="19.5703125" style="3" customWidth="1"/>
    <col min="7433" max="7433" width="32.140625" style="3" customWidth="1"/>
    <col min="7434" max="7434" width="19.42578125" style="3" customWidth="1"/>
    <col min="7435" max="7435" width="13.7109375" style="3" customWidth="1"/>
    <col min="7436" max="7436" width="33.42578125" style="3" customWidth="1"/>
    <col min="7437" max="7437" width="39.28515625" style="3" customWidth="1"/>
    <col min="7438" max="7438" width="8.140625" style="3" customWidth="1"/>
    <col min="7439" max="7439" width="33" style="3" customWidth="1"/>
    <col min="7440" max="7683" width="11.42578125" style="3"/>
    <col min="7684" max="7684" width="4.7109375" style="3" customWidth="1"/>
    <col min="7685" max="7685" width="11" style="3" customWidth="1"/>
    <col min="7686" max="7686" width="24.85546875" style="3" customWidth="1"/>
    <col min="7687" max="7687" width="11.28515625" style="3" customWidth="1"/>
    <col min="7688" max="7688" width="19.5703125" style="3" customWidth="1"/>
    <col min="7689" max="7689" width="32.140625" style="3" customWidth="1"/>
    <col min="7690" max="7690" width="19.42578125" style="3" customWidth="1"/>
    <col min="7691" max="7691" width="13.7109375" style="3" customWidth="1"/>
    <col min="7692" max="7692" width="33.42578125" style="3" customWidth="1"/>
    <col min="7693" max="7693" width="39.28515625" style="3" customWidth="1"/>
    <col min="7694" max="7694" width="8.140625" style="3" customWidth="1"/>
    <col min="7695" max="7695" width="33" style="3" customWidth="1"/>
    <col min="7696" max="7939" width="11.42578125" style="3"/>
    <col min="7940" max="7940" width="4.7109375" style="3" customWidth="1"/>
    <col min="7941" max="7941" width="11" style="3" customWidth="1"/>
    <col min="7942" max="7942" width="24.85546875" style="3" customWidth="1"/>
    <col min="7943" max="7943" width="11.28515625" style="3" customWidth="1"/>
    <col min="7944" max="7944" width="19.5703125" style="3" customWidth="1"/>
    <col min="7945" max="7945" width="32.140625" style="3" customWidth="1"/>
    <col min="7946" max="7946" width="19.42578125" style="3" customWidth="1"/>
    <col min="7947" max="7947" width="13.7109375" style="3" customWidth="1"/>
    <col min="7948" max="7948" width="33.42578125" style="3" customWidth="1"/>
    <col min="7949" max="7949" width="39.28515625" style="3" customWidth="1"/>
    <col min="7950" max="7950" width="8.140625" style="3" customWidth="1"/>
    <col min="7951" max="7951" width="33" style="3" customWidth="1"/>
    <col min="7952" max="8195" width="11.42578125" style="3"/>
    <col min="8196" max="8196" width="4.7109375" style="3" customWidth="1"/>
    <col min="8197" max="8197" width="11" style="3" customWidth="1"/>
    <col min="8198" max="8198" width="24.85546875" style="3" customWidth="1"/>
    <col min="8199" max="8199" width="11.28515625" style="3" customWidth="1"/>
    <col min="8200" max="8200" width="19.5703125" style="3" customWidth="1"/>
    <col min="8201" max="8201" width="32.140625" style="3" customWidth="1"/>
    <col min="8202" max="8202" width="19.42578125" style="3" customWidth="1"/>
    <col min="8203" max="8203" width="13.7109375" style="3" customWidth="1"/>
    <col min="8204" max="8204" width="33.42578125" style="3" customWidth="1"/>
    <col min="8205" max="8205" width="39.28515625" style="3" customWidth="1"/>
    <col min="8206" max="8206" width="8.140625" style="3" customWidth="1"/>
    <col min="8207" max="8207" width="33" style="3" customWidth="1"/>
    <col min="8208" max="8451" width="11.42578125" style="3"/>
    <col min="8452" max="8452" width="4.7109375" style="3" customWidth="1"/>
    <col min="8453" max="8453" width="11" style="3" customWidth="1"/>
    <col min="8454" max="8454" width="24.85546875" style="3" customWidth="1"/>
    <col min="8455" max="8455" width="11.28515625" style="3" customWidth="1"/>
    <col min="8456" max="8456" width="19.5703125" style="3" customWidth="1"/>
    <col min="8457" max="8457" width="32.140625" style="3" customWidth="1"/>
    <col min="8458" max="8458" width="19.42578125" style="3" customWidth="1"/>
    <col min="8459" max="8459" width="13.7109375" style="3" customWidth="1"/>
    <col min="8460" max="8460" width="33.42578125" style="3" customWidth="1"/>
    <col min="8461" max="8461" width="39.28515625" style="3" customWidth="1"/>
    <col min="8462" max="8462" width="8.140625" style="3" customWidth="1"/>
    <col min="8463" max="8463" width="33" style="3" customWidth="1"/>
    <col min="8464" max="8707" width="11.42578125" style="3"/>
    <col min="8708" max="8708" width="4.7109375" style="3" customWidth="1"/>
    <col min="8709" max="8709" width="11" style="3" customWidth="1"/>
    <col min="8710" max="8710" width="24.85546875" style="3" customWidth="1"/>
    <col min="8711" max="8711" width="11.28515625" style="3" customWidth="1"/>
    <col min="8712" max="8712" width="19.5703125" style="3" customWidth="1"/>
    <col min="8713" max="8713" width="32.140625" style="3" customWidth="1"/>
    <col min="8714" max="8714" width="19.42578125" style="3" customWidth="1"/>
    <col min="8715" max="8715" width="13.7109375" style="3" customWidth="1"/>
    <col min="8716" max="8716" width="33.42578125" style="3" customWidth="1"/>
    <col min="8717" max="8717" width="39.28515625" style="3" customWidth="1"/>
    <col min="8718" max="8718" width="8.140625" style="3" customWidth="1"/>
    <col min="8719" max="8719" width="33" style="3" customWidth="1"/>
    <col min="8720" max="8963" width="11.42578125" style="3"/>
    <col min="8964" max="8964" width="4.7109375" style="3" customWidth="1"/>
    <col min="8965" max="8965" width="11" style="3" customWidth="1"/>
    <col min="8966" max="8966" width="24.85546875" style="3" customWidth="1"/>
    <col min="8967" max="8967" width="11.28515625" style="3" customWidth="1"/>
    <col min="8968" max="8968" width="19.5703125" style="3" customWidth="1"/>
    <col min="8969" max="8969" width="32.140625" style="3" customWidth="1"/>
    <col min="8970" max="8970" width="19.42578125" style="3" customWidth="1"/>
    <col min="8971" max="8971" width="13.7109375" style="3" customWidth="1"/>
    <col min="8972" max="8972" width="33.42578125" style="3" customWidth="1"/>
    <col min="8973" max="8973" width="39.28515625" style="3" customWidth="1"/>
    <col min="8974" max="8974" width="8.140625" style="3" customWidth="1"/>
    <col min="8975" max="8975" width="33" style="3" customWidth="1"/>
    <col min="8976" max="9219" width="11.42578125" style="3"/>
    <col min="9220" max="9220" width="4.7109375" style="3" customWidth="1"/>
    <col min="9221" max="9221" width="11" style="3" customWidth="1"/>
    <col min="9222" max="9222" width="24.85546875" style="3" customWidth="1"/>
    <col min="9223" max="9223" width="11.28515625" style="3" customWidth="1"/>
    <col min="9224" max="9224" width="19.5703125" style="3" customWidth="1"/>
    <col min="9225" max="9225" width="32.140625" style="3" customWidth="1"/>
    <col min="9226" max="9226" width="19.42578125" style="3" customWidth="1"/>
    <col min="9227" max="9227" width="13.7109375" style="3" customWidth="1"/>
    <col min="9228" max="9228" width="33.42578125" style="3" customWidth="1"/>
    <col min="9229" max="9229" width="39.28515625" style="3" customWidth="1"/>
    <col min="9230" max="9230" width="8.140625" style="3" customWidth="1"/>
    <col min="9231" max="9231" width="33" style="3" customWidth="1"/>
    <col min="9232" max="9475" width="11.42578125" style="3"/>
    <col min="9476" max="9476" width="4.7109375" style="3" customWidth="1"/>
    <col min="9477" max="9477" width="11" style="3" customWidth="1"/>
    <col min="9478" max="9478" width="24.85546875" style="3" customWidth="1"/>
    <col min="9479" max="9479" width="11.28515625" style="3" customWidth="1"/>
    <col min="9480" max="9480" width="19.5703125" style="3" customWidth="1"/>
    <col min="9481" max="9481" width="32.140625" style="3" customWidth="1"/>
    <col min="9482" max="9482" width="19.42578125" style="3" customWidth="1"/>
    <col min="9483" max="9483" width="13.7109375" style="3" customWidth="1"/>
    <col min="9484" max="9484" width="33.42578125" style="3" customWidth="1"/>
    <col min="9485" max="9485" width="39.28515625" style="3" customWidth="1"/>
    <col min="9486" max="9486" width="8.140625" style="3" customWidth="1"/>
    <col min="9487" max="9487" width="33" style="3" customWidth="1"/>
    <col min="9488" max="9731" width="11.42578125" style="3"/>
    <col min="9732" max="9732" width="4.7109375" style="3" customWidth="1"/>
    <col min="9733" max="9733" width="11" style="3" customWidth="1"/>
    <col min="9734" max="9734" width="24.85546875" style="3" customWidth="1"/>
    <col min="9735" max="9735" width="11.28515625" style="3" customWidth="1"/>
    <col min="9736" max="9736" width="19.5703125" style="3" customWidth="1"/>
    <col min="9737" max="9737" width="32.140625" style="3" customWidth="1"/>
    <col min="9738" max="9738" width="19.42578125" style="3" customWidth="1"/>
    <col min="9739" max="9739" width="13.7109375" style="3" customWidth="1"/>
    <col min="9740" max="9740" width="33.42578125" style="3" customWidth="1"/>
    <col min="9741" max="9741" width="39.28515625" style="3" customWidth="1"/>
    <col min="9742" max="9742" width="8.140625" style="3" customWidth="1"/>
    <col min="9743" max="9743" width="33" style="3" customWidth="1"/>
    <col min="9744" max="9987" width="11.42578125" style="3"/>
    <col min="9988" max="9988" width="4.7109375" style="3" customWidth="1"/>
    <col min="9989" max="9989" width="11" style="3" customWidth="1"/>
    <col min="9990" max="9990" width="24.85546875" style="3" customWidth="1"/>
    <col min="9991" max="9991" width="11.28515625" style="3" customWidth="1"/>
    <col min="9992" max="9992" width="19.5703125" style="3" customWidth="1"/>
    <col min="9993" max="9993" width="32.140625" style="3" customWidth="1"/>
    <col min="9994" max="9994" width="19.42578125" style="3" customWidth="1"/>
    <col min="9995" max="9995" width="13.7109375" style="3" customWidth="1"/>
    <col min="9996" max="9996" width="33.42578125" style="3" customWidth="1"/>
    <col min="9997" max="9997" width="39.28515625" style="3" customWidth="1"/>
    <col min="9998" max="9998" width="8.140625" style="3" customWidth="1"/>
    <col min="9999" max="9999" width="33" style="3" customWidth="1"/>
    <col min="10000" max="10243" width="11.42578125" style="3"/>
    <col min="10244" max="10244" width="4.7109375" style="3" customWidth="1"/>
    <col min="10245" max="10245" width="11" style="3" customWidth="1"/>
    <col min="10246" max="10246" width="24.85546875" style="3" customWidth="1"/>
    <col min="10247" max="10247" width="11.28515625" style="3" customWidth="1"/>
    <col min="10248" max="10248" width="19.5703125" style="3" customWidth="1"/>
    <col min="10249" max="10249" width="32.140625" style="3" customWidth="1"/>
    <col min="10250" max="10250" width="19.42578125" style="3" customWidth="1"/>
    <col min="10251" max="10251" width="13.7109375" style="3" customWidth="1"/>
    <col min="10252" max="10252" width="33.42578125" style="3" customWidth="1"/>
    <col min="10253" max="10253" width="39.28515625" style="3" customWidth="1"/>
    <col min="10254" max="10254" width="8.140625" style="3" customWidth="1"/>
    <col min="10255" max="10255" width="33" style="3" customWidth="1"/>
    <col min="10256" max="10499" width="11.42578125" style="3"/>
    <col min="10500" max="10500" width="4.7109375" style="3" customWidth="1"/>
    <col min="10501" max="10501" width="11" style="3" customWidth="1"/>
    <col min="10502" max="10502" width="24.85546875" style="3" customWidth="1"/>
    <col min="10503" max="10503" width="11.28515625" style="3" customWidth="1"/>
    <col min="10504" max="10504" width="19.5703125" style="3" customWidth="1"/>
    <col min="10505" max="10505" width="32.140625" style="3" customWidth="1"/>
    <col min="10506" max="10506" width="19.42578125" style="3" customWidth="1"/>
    <col min="10507" max="10507" width="13.7109375" style="3" customWidth="1"/>
    <col min="10508" max="10508" width="33.42578125" style="3" customWidth="1"/>
    <col min="10509" max="10509" width="39.28515625" style="3" customWidth="1"/>
    <col min="10510" max="10510" width="8.140625" style="3" customWidth="1"/>
    <col min="10511" max="10511" width="33" style="3" customWidth="1"/>
    <col min="10512" max="10755" width="11.42578125" style="3"/>
    <col min="10756" max="10756" width="4.7109375" style="3" customWidth="1"/>
    <col min="10757" max="10757" width="11" style="3" customWidth="1"/>
    <col min="10758" max="10758" width="24.85546875" style="3" customWidth="1"/>
    <col min="10759" max="10759" width="11.28515625" style="3" customWidth="1"/>
    <col min="10760" max="10760" width="19.5703125" style="3" customWidth="1"/>
    <col min="10761" max="10761" width="32.140625" style="3" customWidth="1"/>
    <col min="10762" max="10762" width="19.42578125" style="3" customWidth="1"/>
    <col min="10763" max="10763" width="13.7109375" style="3" customWidth="1"/>
    <col min="10764" max="10764" width="33.42578125" style="3" customWidth="1"/>
    <col min="10765" max="10765" width="39.28515625" style="3" customWidth="1"/>
    <col min="10766" max="10766" width="8.140625" style="3" customWidth="1"/>
    <col min="10767" max="10767" width="33" style="3" customWidth="1"/>
    <col min="10768" max="11011" width="11.42578125" style="3"/>
    <col min="11012" max="11012" width="4.7109375" style="3" customWidth="1"/>
    <col min="11013" max="11013" width="11" style="3" customWidth="1"/>
    <col min="11014" max="11014" width="24.85546875" style="3" customWidth="1"/>
    <col min="11015" max="11015" width="11.28515625" style="3" customWidth="1"/>
    <col min="11016" max="11016" width="19.5703125" style="3" customWidth="1"/>
    <col min="11017" max="11017" width="32.140625" style="3" customWidth="1"/>
    <col min="11018" max="11018" width="19.42578125" style="3" customWidth="1"/>
    <col min="11019" max="11019" width="13.7109375" style="3" customWidth="1"/>
    <col min="11020" max="11020" width="33.42578125" style="3" customWidth="1"/>
    <col min="11021" max="11021" width="39.28515625" style="3" customWidth="1"/>
    <col min="11022" max="11022" width="8.140625" style="3" customWidth="1"/>
    <col min="11023" max="11023" width="33" style="3" customWidth="1"/>
    <col min="11024" max="11267" width="11.42578125" style="3"/>
    <col min="11268" max="11268" width="4.7109375" style="3" customWidth="1"/>
    <col min="11269" max="11269" width="11" style="3" customWidth="1"/>
    <col min="11270" max="11270" width="24.85546875" style="3" customWidth="1"/>
    <col min="11271" max="11271" width="11.28515625" style="3" customWidth="1"/>
    <col min="11272" max="11272" width="19.5703125" style="3" customWidth="1"/>
    <col min="11273" max="11273" width="32.140625" style="3" customWidth="1"/>
    <col min="11274" max="11274" width="19.42578125" style="3" customWidth="1"/>
    <col min="11275" max="11275" width="13.7109375" style="3" customWidth="1"/>
    <col min="11276" max="11276" width="33.42578125" style="3" customWidth="1"/>
    <col min="11277" max="11277" width="39.28515625" style="3" customWidth="1"/>
    <col min="11278" max="11278" width="8.140625" style="3" customWidth="1"/>
    <col min="11279" max="11279" width="33" style="3" customWidth="1"/>
    <col min="11280" max="11523" width="11.42578125" style="3"/>
    <col min="11524" max="11524" width="4.7109375" style="3" customWidth="1"/>
    <col min="11525" max="11525" width="11" style="3" customWidth="1"/>
    <col min="11526" max="11526" width="24.85546875" style="3" customWidth="1"/>
    <col min="11527" max="11527" width="11.28515625" style="3" customWidth="1"/>
    <col min="11528" max="11528" width="19.5703125" style="3" customWidth="1"/>
    <col min="11529" max="11529" width="32.140625" style="3" customWidth="1"/>
    <col min="11530" max="11530" width="19.42578125" style="3" customWidth="1"/>
    <col min="11531" max="11531" width="13.7109375" style="3" customWidth="1"/>
    <col min="11532" max="11532" width="33.42578125" style="3" customWidth="1"/>
    <col min="11533" max="11533" width="39.28515625" style="3" customWidth="1"/>
    <col min="11534" max="11534" width="8.140625" style="3" customWidth="1"/>
    <col min="11535" max="11535" width="33" style="3" customWidth="1"/>
    <col min="11536" max="11779" width="11.42578125" style="3"/>
    <col min="11780" max="11780" width="4.7109375" style="3" customWidth="1"/>
    <col min="11781" max="11781" width="11" style="3" customWidth="1"/>
    <col min="11782" max="11782" width="24.85546875" style="3" customWidth="1"/>
    <col min="11783" max="11783" width="11.28515625" style="3" customWidth="1"/>
    <col min="11784" max="11784" width="19.5703125" style="3" customWidth="1"/>
    <col min="11785" max="11785" width="32.140625" style="3" customWidth="1"/>
    <col min="11786" max="11786" width="19.42578125" style="3" customWidth="1"/>
    <col min="11787" max="11787" width="13.7109375" style="3" customWidth="1"/>
    <col min="11788" max="11788" width="33.42578125" style="3" customWidth="1"/>
    <col min="11789" max="11789" width="39.28515625" style="3" customWidth="1"/>
    <col min="11790" max="11790" width="8.140625" style="3" customWidth="1"/>
    <col min="11791" max="11791" width="33" style="3" customWidth="1"/>
    <col min="11792" max="12035" width="11.42578125" style="3"/>
    <col min="12036" max="12036" width="4.7109375" style="3" customWidth="1"/>
    <col min="12037" max="12037" width="11" style="3" customWidth="1"/>
    <col min="12038" max="12038" width="24.85546875" style="3" customWidth="1"/>
    <col min="12039" max="12039" width="11.28515625" style="3" customWidth="1"/>
    <col min="12040" max="12040" width="19.5703125" style="3" customWidth="1"/>
    <col min="12041" max="12041" width="32.140625" style="3" customWidth="1"/>
    <col min="12042" max="12042" width="19.42578125" style="3" customWidth="1"/>
    <col min="12043" max="12043" width="13.7109375" style="3" customWidth="1"/>
    <col min="12044" max="12044" width="33.42578125" style="3" customWidth="1"/>
    <col min="12045" max="12045" width="39.28515625" style="3" customWidth="1"/>
    <col min="12046" max="12046" width="8.140625" style="3" customWidth="1"/>
    <col min="12047" max="12047" width="33" style="3" customWidth="1"/>
    <col min="12048" max="12291" width="11.42578125" style="3"/>
    <col min="12292" max="12292" width="4.7109375" style="3" customWidth="1"/>
    <col min="12293" max="12293" width="11" style="3" customWidth="1"/>
    <col min="12294" max="12294" width="24.85546875" style="3" customWidth="1"/>
    <col min="12295" max="12295" width="11.28515625" style="3" customWidth="1"/>
    <col min="12296" max="12296" width="19.5703125" style="3" customWidth="1"/>
    <col min="12297" max="12297" width="32.140625" style="3" customWidth="1"/>
    <col min="12298" max="12298" width="19.42578125" style="3" customWidth="1"/>
    <col min="12299" max="12299" width="13.7109375" style="3" customWidth="1"/>
    <col min="12300" max="12300" width="33.42578125" style="3" customWidth="1"/>
    <col min="12301" max="12301" width="39.28515625" style="3" customWidth="1"/>
    <col min="12302" max="12302" width="8.140625" style="3" customWidth="1"/>
    <col min="12303" max="12303" width="33" style="3" customWidth="1"/>
    <col min="12304" max="12547" width="11.42578125" style="3"/>
    <col min="12548" max="12548" width="4.7109375" style="3" customWidth="1"/>
    <col min="12549" max="12549" width="11" style="3" customWidth="1"/>
    <col min="12550" max="12550" width="24.85546875" style="3" customWidth="1"/>
    <col min="12551" max="12551" width="11.28515625" style="3" customWidth="1"/>
    <col min="12552" max="12552" width="19.5703125" style="3" customWidth="1"/>
    <col min="12553" max="12553" width="32.140625" style="3" customWidth="1"/>
    <col min="12554" max="12554" width="19.42578125" style="3" customWidth="1"/>
    <col min="12555" max="12555" width="13.7109375" style="3" customWidth="1"/>
    <col min="12556" max="12556" width="33.42578125" style="3" customWidth="1"/>
    <col min="12557" max="12557" width="39.28515625" style="3" customWidth="1"/>
    <col min="12558" max="12558" width="8.140625" style="3" customWidth="1"/>
    <col min="12559" max="12559" width="33" style="3" customWidth="1"/>
    <col min="12560" max="12803" width="11.42578125" style="3"/>
    <col min="12804" max="12804" width="4.7109375" style="3" customWidth="1"/>
    <col min="12805" max="12805" width="11" style="3" customWidth="1"/>
    <col min="12806" max="12806" width="24.85546875" style="3" customWidth="1"/>
    <col min="12807" max="12807" width="11.28515625" style="3" customWidth="1"/>
    <col min="12808" max="12808" width="19.5703125" style="3" customWidth="1"/>
    <col min="12809" max="12809" width="32.140625" style="3" customWidth="1"/>
    <col min="12810" max="12810" width="19.42578125" style="3" customWidth="1"/>
    <col min="12811" max="12811" width="13.7109375" style="3" customWidth="1"/>
    <col min="12812" max="12812" width="33.42578125" style="3" customWidth="1"/>
    <col min="12813" max="12813" width="39.28515625" style="3" customWidth="1"/>
    <col min="12814" max="12814" width="8.140625" style="3" customWidth="1"/>
    <col min="12815" max="12815" width="33" style="3" customWidth="1"/>
    <col min="12816" max="13059" width="11.42578125" style="3"/>
    <col min="13060" max="13060" width="4.7109375" style="3" customWidth="1"/>
    <col min="13061" max="13061" width="11" style="3" customWidth="1"/>
    <col min="13062" max="13062" width="24.85546875" style="3" customWidth="1"/>
    <col min="13063" max="13063" width="11.28515625" style="3" customWidth="1"/>
    <col min="13064" max="13064" width="19.5703125" style="3" customWidth="1"/>
    <col min="13065" max="13065" width="32.140625" style="3" customWidth="1"/>
    <col min="13066" max="13066" width="19.42578125" style="3" customWidth="1"/>
    <col min="13067" max="13067" width="13.7109375" style="3" customWidth="1"/>
    <col min="13068" max="13068" width="33.42578125" style="3" customWidth="1"/>
    <col min="13069" max="13069" width="39.28515625" style="3" customWidth="1"/>
    <col min="13070" max="13070" width="8.140625" style="3" customWidth="1"/>
    <col min="13071" max="13071" width="33" style="3" customWidth="1"/>
    <col min="13072" max="13315" width="11.42578125" style="3"/>
    <col min="13316" max="13316" width="4.7109375" style="3" customWidth="1"/>
    <col min="13317" max="13317" width="11" style="3" customWidth="1"/>
    <col min="13318" max="13318" width="24.85546875" style="3" customWidth="1"/>
    <col min="13319" max="13319" width="11.28515625" style="3" customWidth="1"/>
    <col min="13320" max="13320" width="19.5703125" style="3" customWidth="1"/>
    <col min="13321" max="13321" width="32.140625" style="3" customWidth="1"/>
    <col min="13322" max="13322" width="19.42578125" style="3" customWidth="1"/>
    <col min="13323" max="13323" width="13.7109375" style="3" customWidth="1"/>
    <col min="13324" max="13324" width="33.42578125" style="3" customWidth="1"/>
    <col min="13325" max="13325" width="39.28515625" style="3" customWidth="1"/>
    <col min="13326" max="13326" width="8.140625" style="3" customWidth="1"/>
    <col min="13327" max="13327" width="33" style="3" customWidth="1"/>
    <col min="13328" max="13571" width="11.42578125" style="3"/>
    <col min="13572" max="13572" width="4.7109375" style="3" customWidth="1"/>
    <col min="13573" max="13573" width="11" style="3" customWidth="1"/>
    <col min="13574" max="13574" width="24.85546875" style="3" customWidth="1"/>
    <col min="13575" max="13575" width="11.28515625" style="3" customWidth="1"/>
    <col min="13576" max="13576" width="19.5703125" style="3" customWidth="1"/>
    <col min="13577" max="13577" width="32.140625" style="3" customWidth="1"/>
    <col min="13578" max="13578" width="19.42578125" style="3" customWidth="1"/>
    <col min="13579" max="13579" width="13.7109375" style="3" customWidth="1"/>
    <col min="13580" max="13580" width="33.42578125" style="3" customWidth="1"/>
    <col min="13581" max="13581" width="39.28515625" style="3" customWidth="1"/>
    <col min="13582" max="13582" width="8.140625" style="3" customWidth="1"/>
    <col min="13583" max="13583" width="33" style="3" customWidth="1"/>
    <col min="13584" max="13827" width="11.42578125" style="3"/>
    <col min="13828" max="13828" width="4.7109375" style="3" customWidth="1"/>
    <col min="13829" max="13829" width="11" style="3" customWidth="1"/>
    <col min="13830" max="13830" width="24.85546875" style="3" customWidth="1"/>
    <col min="13831" max="13831" width="11.28515625" style="3" customWidth="1"/>
    <col min="13832" max="13832" width="19.5703125" style="3" customWidth="1"/>
    <col min="13833" max="13833" width="32.140625" style="3" customWidth="1"/>
    <col min="13834" max="13834" width="19.42578125" style="3" customWidth="1"/>
    <col min="13835" max="13835" width="13.7109375" style="3" customWidth="1"/>
    <col min="13836" max="13836" width="33.42578125" style="3" customWidth="1"/>
    <col min="13837" max="13837" width="39.28515625" style="3" customWidth="1"/>
    <col min="13838" max="13838" width="8.140625" style="3" customWidth="1"/>
    <col min="13839" max="13839" width="33" style="3" customWidth="1"/>
    <col min="13840" max="14083" width="11.42578125" style="3"/>
    <col min="14084" max="14084" width="4.7109375" style="3" customWidth="1"/>
    <col min="14085" max="14085" width="11" style="3" customWidth="1"/>
    <col min="14086" max="14086" width="24.85546875" style="3" customWidth="1"/>
    <col min="14087" max="14087" width="11.28515625" style="3" customWidth="1"/>
    <col min="14088" max="14088" width="19.5703125" style="3" customWidth="1"/>
    <col min="14089" max="14089" width="32.140625" style="3" customWidth="1"/>
    <col min="14090" max="14090" width="19.42578125" style="3" customWidth="1"/>
    <col min="14091" max="14091" width="13.7109375" style="3" customWidth="1"/>
    <col min="14092" max="14092" width="33.42578125" style="3" customWidth="1"/>
    <col min="14093" max="14093" width="39.28515625" style="3" customWidth="1"/>
    <col min="14094" max="14094" width="8.140625" style="3" customWidth="1"/>
    <col min="14095" max="14095" width="33" style="3" customWidth="1"/>
    <col min="14096" max="14339" width="11.42578125" style="3"/>
    <col min="14340" max="14340" width="4.7109375" style="3" customWidth="1"/>
    <col min="14341" max="14341" width="11" style="3" customWidth="1"/>
    <col min="14342" max="14342" width="24.85546875" style="3" customWidth="1"/>
    <col min="14343" max="14343" width="11.28515625" style="3" customWidth="1"/>
    <col min="14344" max="14344" width="19.5703125" style="3" customWidth="1"/>
    <col min="14345" max="14345" width="32.140625" style="3" customWidth="1"/>
    <col min="14346" max="14346" width="19.42578125" style="3" customWidth="1"/>
    <col min="14347" max="14347" width="13.7109375" style="3" customWidth="1"/>
    <col min="14348" max="14348" width="33.42578125" style="3" customWidth="1"/>
    <col min="14349" max="14349" width="39.28515625" style="3" customWidth="1"/>
    <col min="14350" max="14350" width="8.140625" style="3" customWidth="1"/>
    <col min="14351" max="14351" width="33" style="3" customWidth="1"/>
    <col min="14352" max="14595" width="11.42578125" style="3"/>
    <col min="14596" max="14596" width="4.7109375" style="3" customWidth="1"/>
    <col min="14597" max="14597" width="11" style="3" customWidth="1"/>
    <col min="14598" max="14598" width="24.85546875" style="3" customWidth="1"/>
    <col min="14599" max="14599" width="11.28515625" style="3" customWidth="1"/>
    <col min="14600" max="14600" width="19.5703125" style="3" customWidth="1"/>
    <col min="14601" max="14601" width="32.140625" style="3" customWidth="1"/>
    <col min="14602" max="14602" width="19.42578125" style="3" customWidth="1"/>
    <col min="14603" max="14603" width="13.7109375" style="3" customWidth="1"/>
    <col min="14604" max="14604" width="33.42578125" style="3" customWidth="1"/>
    <col min="14605" max="14605" width="39.28515625" style="3" customWidth="1"/>
    <col min="14606" max="14606" width="8.140625" style="3" customWidth="1"/>
    <col min="14607" max="14607" width="33" style="3" customWidth="1"/>
    <col min="14608" max="14851" width="11.42578125" style="3"/>
    <col min="14852" max="14852" width="4.7109375" style="3" customWidth="1"/>
    <col min="14853" max="14853" width="11" style="3" customWidth="1"/>
    <col min="14854" max="14854" width="24.85546875" style="3" customWidth="1"/>
    <col min="14855" max="14855" width="11.28515625" style="3" customWidth="1"/>
    <col min="14856" max="14856" width="19.5703125" style="3" customWidth="1"/>
    <col min="14857" max="14857" width="32.140625" style="3" customWidth="1"/>
    <col min="14858" max="14858" width="19.42578125" style="3" customWidth="1"/>
    <col min="14859" max="14859" width="13.7109375" style="3" customWidth="1"/>
    <col min="14860" max="14860" width="33.42578125" style="3" customWidth="1"/>
    <col min="14861" max="14861" width="39.28515625" style="3" customWidth="1"/>
    <col min="14862" max="14862" width="8.140625" style="3" customWidth="1"/>
    <col min="14863" max="14863" width="33" style="3" customWidth="1"/>
    <col min="14864" max="15107" width="11.42578125" style="3"/>
    <col min="15108" max="15108" width="4.7109375" style="3" customWidth="1"/>
    <col min="15109" max="15109" width="11" style="3" customWidth="1"/>
    <col min="15110" max="15110" width="24.85546875" style="3" customWidth="1"/>
    <col min="15111" max="15111" width="11.28515625" style="3" customWidth="1"/>
    <col min="15112" max="15112" width="19.5703125" style="3" customWidth="1"/>
    <col min="15113" max="15113" width="32.140625" style="3" customWidth="1"/>
    <col min="15114" max="15114" width="19.42578125" style="3" customWidth="1"/>
    <col min="15115" max="15115" width="13.7109375" style="3" customWidth="1"/>
    <col min="15116" max="15116" width="33.42578125" style="3" customWidth="1"/>
    <col min="15117" max="15117" width="39.28515625" style="3" customWidth="1"/>
    <col min="15118" max="15118" width="8.140625" style="3" customWidth="1"/>
    <col min="15119" max="15119" width="33" style="3" customWidth="1"/>
    <col min="15120" max="15363" width="11.42578125" style="3"/>
    <col min="15364" max="15364" width="4.7109375" style="3" customWidth="1"/>
    <col min="15365" max="15365" width="11" style="3" customWidth="1"/>
    <col min="15366" max="15366" width="24.85546875" style="3" customWidth="1"/>
    <col min="15367" max="15367" width="11.28515625" style="3" customWidth="1"/>
    <col min="15368" max="15368" width="19.5703125" style="3" customWidth="1"/>
    <col min="15369" max="15369" width="32.140625" style="3" customWidth="1"/>
    <col min="15370" max="15370" width="19.42578125" style="3" customWidth="1"/>
    <col min="15371" max="15371" width="13.7109375" style="3" customWidth="1"/>
    <col min="15372" max="15372" width="33.42578125" style="3" customWidth="1"/>
    <col min="15373" max="15373" width="39.28515625" style="3" customWidth="1"/>
    <col min="15374" max="15374" width="8.140625" style="3" customWidth="1"/>
    <col min="15375" max="15375" width="33" style="3" customWidth="1"/>
    <col min="15376" max="15619" width="11.42578125" style="3"/>
    <col min="15620" max="15620" width="4.7109375" style="3" customWidth="1"/>
    <col min="15621" max="15621" width="11" style="3" customWidth="1"/>
    <col min="15622" max="15622" width="24.85546875" style="3" customWidth="1"/>
    <col min="15623" max="15623" width="11.28515625" style="3" customWidth="1"/>
    <col min="15624" max="15624" width="19.5703125" style="3" customWidth="1"/>
    <col min="15625" max="15625" width="32.140625" style="3" customWidth="1"/>
    <col min="15626" max="15626" width="19.42578125" style="3" customWidth="1"/>
    <col min="15627" max="15627" width="13.7109375" style="3" customWidth="1"/>
    <col min="15628" max="15628" width="33.42578125" style="3" customWidth="1"/>
    <col min="15629" max="15629" width="39.28515625" style="3" customWidth="1"/>
    <col min="15630" max="15630" width="8.140625" style="3" customWidth="1"/>
    <col min="15631" max="15631" width="33" style="3" customWidth="1"/>
    <col min="15632" max="15875" width="11.42578125" style="3"/>
    <col min="15876" max="15876" width="4.7109375" style="3" customWidth="1"/>
    <col min="15877" max="15877" width="11" style="3" customWidth="1"/>
    <col min="15878" max="15878" width="24.85546875" style="3" customWidth="1"/>
    <col min="15879" max="15879" width="11.28515625" style="3" customWidth="1"/>
    <col min="15880" max="15880" width="19.5703125" style="3" customWidth="1"/>
    <col min="15881" max="15881" width="32.140625" style="3" customWidth="1"/>
    <col min="15882" max="15882" width="19.42578125" style="3" customWidth="1"/>
    <col min="15883" max="15883" width="13.7109375" style="3" customWidth="1"/>
    <col min="15884" max="15884" width="33.42578125" style="3" customWidth="1"/>
    <col min="15885" max="15885" width="39.28515625" style="3" customWidth="1"/>
    <col min="15886" max="15886" width="8.140625" style="3" customWidth="1"/>
    <col min="15887" max="15887" width="33" style="3" customWidth="1"/>
    <col min="15888" max="16131" width="11.42578125" style="3"/>
    <col min="16132" max="16132" width="4.7109375" style="3" customWidth="1"/>
    <col min="16133" max="16133" width="11" style="3" customWidth="1"/>
    <col min="16134" max="16134" width="24.85546875" style="3" customWidth="1"/>
    <col min="16135" max="16135" width="11.28515625" style="3" customWidth="1"/>
    <col min="16136" max="16136" width="19.5703125" style="3" customWidth="1"/>
    <col min="16137" max="16137" width="32.140625" style="3" customWidth="1"/>
    <col min="16138" max="16138" width="19.42578125" style="3" customWidth="1"/>
    <col min="16139" max="16139" width="13.7109375" style="3" customWidth="1"/>
    <col min="16140" max="16140" width="33.42578125" style="3" customWidth="1"/>
    <col min="16141" max="16141" width="39.28515625" style="3" customWidth="1"/>
    <col min="16142" max="16142" width="8.140625" style="3" customWidth="1"/>
    <col min="16143" max="16143" width="33" style="3" customWidth="1"/>
    <col min="16144" max="16384" width="11.42578125" style="3"/>
  </cols>
  <sheetData>
    <row r="1" spans="1:26" s="5" customFormat="1" x14ac:dyDescent="0.3">
      <c r="A1" s="208" t="s">
        <v>98</v>
      </c>
      <c r="B1" s="209"/>
      <c r="C1" s="209"/>
      <c r="D1" s="209"/>
      <c r="E1" s="209"/>
      <c r="F1" s="209"/>
      <c r="G1" s="209"/>
      <c r="H1" s="209"/>
      <c r="I1" s="209"/>
      <c r="J1" s="209"/>
      <c r="K1" s="209"/>
      <c r="L1" s="209"/>
      <c r="M1" s="209"/>
      <c r="N1" s="209"/>
      <c r="O1" s="209"/>
      <c r="P1" s="209"/>
      <c r="Q1" s="209"/>
      <c r="R1" s="209"/>
      <c r="S1" s="209"/>
      <c r="T1" s="209"/>
      <c r="U1" s="209"/>
      <c r="V1" s="209"/>
      <c r="W1" s="209"/>
      <c r="X1" s="209"/>
      <c r="Z1" s="121">
        <f>COUNTA(C:C)-1</f>
        <v>7</v>
      </c>
    </row>
    <row r="2" spans="1:26" ht="17.25" thickBot="1" x14ac:dyDescent="0.35">
      <c r="A2" s="208" t="s">
        <v>97</v>
      </c>
      <c r="B2" s="209"/>
      <c r="C2" s="209"/>
      <c r="D2" s="209"/>
      <c r="E2" s="209"/>
      <c r="F2" s="209"/>
      <c r="G2" s="209"/>
      <c r="H2" s="209"/>
      <c r="I2" s="209"/>
      <c r="J2" s="209"/>
      <c r="K2" s="209"/>
      <c r="L2" s="209"/>
      <c r="M2" s="209"/>
      <c r="N2" s="209"/>
      <c r="O2" s="209"/>
      <c r="P2" s="209"/>
      <c r="Q2" s="209"/>
      <c r="R2" s="209"/>
      <c r="S2" s="209"/>
      <c r="T2" s="209"/>
      <c r="U2" s="209"/>
      <c r="V2" s="209"/>
      <c r="W2" s="209"/>
      <c r="X2" s="209"/>
      <c r="Z2" s="1" t="str">
        <f>IF(RIGHT(LEFT(A2,FIND("-",A2)+1),1)="P","PLANTA","OCASIONAL")</f>
        <v>PLANTA</v>
      </c>
    </row>
    <row r="3" spans="1:26" s="1" customFormat="1" ht="13.5" customHeight="1" thickBot="1" x14ac:dyDescent="0.25">
      <c r="A3" s="212" t="s">
        <v>93</v>
      </c>
      <c r="B3" s="202" t="s">
        <v>91</v>
      </c>
      <c r="C3" s="202" t="s">
        <v>92</v>
      </c>
      <c r="D3" s="202" t="s">
        <v>89</v>
      </c>
      <c r="E3" s="202" t="s">
        <v>90</v>
      </c>
      <c r="F3" s="202" t="s">
        <v>0</v>
      </c>
      <c r="G3" s="202" t="s">
        <v>1</v>
      </c>
      <c r="H3" s="202" t="s">
        <v>2</v>
      </c>
      <c r="I3" s="205" t="s">
        <v>3</v>
      </c>
      <c r="J3" s="215" t="s">
        <v>4</v>
      </c>
      <c r="K3" s="216"/>
      <c r="L3" s="216"/>
      <c r="M3" s="217"/>
      <c r="N3" s="202" t="s">
        <v>5</v>
      </c>
      <c r="O3" s="202" t="s">
        <v>88</v>
      </c>
      <c r="P3" s="202" t="s">
        <v>6</v>
      </c>
      <c r="Q3" s="210" t="s">
        <v>16</v>
      </c>
      <c r="R3" s="210" t="s">
        <v>17</v>
      </c>
      <c r="S3" s="210" t="s">
        <v>18</v>
      </c>
      <c r="T3" s="210" t="s">
        <v>19</v>
      </c>
      <c r="U3" s="210" t="s">
        <v>20</v>
      </c>
      <c r="V3" s="210" t="s">
        <v>21</v>
      </c>
      <c r="W3" s="210" t="s">
        <v>22</v>
      </c>
      <c r="X3" s="205" t="s">
        <v>96</v>
      </c>
    </row>
    <row r="4" spans="1:26" s="1" customFormat="1" ht="15.75" customHeight="1" thickBot="1" x14ac:dyDescent="0.25">
      <c r="A4" s="213"/>
      <c r="B4" s="203"/>
      <c r="C4" s="203"/>
      <c r="D4" s="203"/>
      <c r="E4" s="203"/>
      <c r="F4" s="203"/>
      <c r="G4" s="203"/>
      <c r="H4" s="203"/>
      <c r="I4" s="206"/>
      <c r="J4" s="205" t="s">
        <v>7</v>
      </c>
      <c r="K4" s="123"/>
      <c r="L4" s="123" t="s">
        <v>8</v>
      </c>
      <c r="M4" s="124"/>
      <c r="N4" s="203"/>
      <c r="O4" s="203"/>
      <c r="P4" s="203"/>
      <c r="Q4" s="211"/>
      <c r="R4" s="211"/>
      <c r="S4" s="211"/>
      <c r="T4" s="211"/>
      <c r="U4" s="211"/>
      <c r="V4" s="211"/>
      <c r="W4" s="211"/>
      <c r="X4" s="206"/>
    </row>
    <row r="5" spans="1:26" s="1" customFormat="1" ht="13.5" customHeight="1" thickBot="1" x14ac:dyDescent="0.25">
      <c r="A5" s="214"/>
      <c r="B5" s="204"/>
      <c r="C5" s="204"/>
      <c r="D5" s="204"/>
      <c r="E5" s="204"/>
      <c r="F5" s="204"/>
      <c r="G5" s="204"/>
      <c r="H5" s="204"/>
      <c r="I5" s="207"/>
      <c r="J5" s="207"/>
      <c r="K5" s="124" t="s">
        <v>85</v>
      </c>
      <c r="L5" s="126" t="s">
        <v>86</v>
      </c>
      <c r="M5" s="126" t="s">
        <v>87</v>
      </c>
      <c r="N5" s="204"/>
      <c r="O5" s="204"/>
      <c r="P5" s="204"/>
      <c r="Q5" s="211"/>
      <c r="R5" s="211"/>
      <c r="S5" s="211"/>
      <c r="T5" s="211"/>
      <c r="U5" s="211"/>
      <c r="V5" s="211"/>
      <c r="W5" s="211"/>
      <c r="X5" s="207"/>
    </row>
    <row r="6" spans="1:26" s="1" customFormat="1" ht="63.75" x14ac:dyDescent="0.2">
      <c r="A6" s="191" t="s">
        <v>186</v>
      </c>
      <c r="B6" s="130" t="s">
        <v>94</v>
      </c>
      <c r="C6" s="125">
        <v>52384751</v>
      </c>
      <c r="D6" s="125" t="s">
        <v>99</v>
      </c>
      <c r="E6" s="125" t="s">
        <v>100</v>
      </c>
      <c r="F6" s="125" t="s">
        <v>101</v>
      </c>
      <c r="G6" s="127" t="s">
        <v>102</v>
      </c>
      <c r="H6" s="125" t="s">
        <v>103</v>
      </c>
      <c r="I6" s="125" t="s">
        <v>104</v>
      </c>
      <c r="J6" s="125" t="s">
        <v>105</v>
      </c>
      <c r="K6" s="125" t="s">
        <v>106</v>
      </c>
      <c r="L6" s="125" t="s">
        <v>107</v>
      </c>
      <c r="M6" s="125" t="s">
        <v>108</v>
      </c>
      <c r="N6" s="125">
        <v>96</v>
      </c>
      <c r="O6" s="125" t="s">
        <v>95</v>
      </c>
      <c r="P6" s="128" t="s">
        <v>159</v>
      </c>
      <c r="Q6" s="131">
        <f>'11'!C10</f>
        <v>4</v>
      </c>
      <c r="R6" s="151">
        <f>'11'!E10</f>
        <v>0</v>
      </c>
      <c r="S6" s="151">
        <f>'11'!F10</f>
        <v>3</v>
      </c>
      <c r="T6" s="151">
        <f>'11'!G10</f>
        <v>1</v>
      </c>
      <c r="U6" s="151">
        <f>'11'!N27</f>
        <v>0</v>
      </c>
      <c r="V6" s="151">
        <f>'11'!N32</f>
        <v>0</v>
      </c>
      <c r="W6" s="151">
        <f>'11'!N37</f>
        <v>0</v>
      </c>
      <c r="X6" s="152">
        <f>'11'!N40</f>
        <v>8</v>
      </c>
    </row>
    <row r="7" spans="1:26" s="2" customFormat="1" ht="38.25" x14ac:dyDescent="0.2">
      <c r="A7" s="192" t="s">
        <v>187</v>
      </c>
      <c r="B7" s="133" t="s">
        <v>94</v>
      </c>
      <c r="C7" s="122">
        <v>43757869</v>
      </c>
      <c r="D7" s="122" t="s">
        <v>109</v>
      </c>
      <c r="E7" s="122" t="s">
        <v>110</v>
      </c>
      <c r="F7" s="122">
        <v>3174273497</v>
      </c>
      <c r="G7" s="153" t="s">
        <v>111</v>
      </c>
      <c r="H7" s="122" t="s">
        <v>112</v>
      </c>
      <c r="I7" s="122" t="s">
        <v>113</v>
      </c>
      <c r="J7" s="122" t="s">
        <v>114</v>
      </c>
      <c r="K7" s="122" t="s">
        <v>115</v>
      </c>
      <c r="L7" s="122" t="s">
        <v>116</v>
      </c>
      <c r="M7" s="122" t="s">
        <v>117</v>
      </c>
      <c r="N7" s="122">
        <v>143</v>
      </c>
      <c r="O7" s="122" t="s">
        <v>95</v>
      </c>
      <c r="P7" s="129"/>
      <c r="Q7" s="132"/>
      <c r="R7" s="133"/>
      <c r="S7" s="133"/>
      <c r="T7" s="133"/>
      <c r="U7" s="133"/>
      <c r="V7" s="133"/>
      <c r="W7" s="133"/>
      <c r="X7" s="134"/>
    </row>
    <row r="8" spans="1:26" s="2" customFormat="1" ht="51" x14ac:dyDescent="0.2">
      <c r="A8" s="192" t="s">
        <v>188</v>
      </c>
      <c r="B8" s="133" t="s">
        <v>94</v>
      </c>
      <c r="C8" s="122">
        <v>93387760</v>
      </c>
      <c r="D8" s="122" t="s">
        <v>118</v>
      </c>
      <c r="E8" s="122" t="s">
        <v>119</v>
      </c>
      <c r="F8" s="122">
        <v>3176828896</v>
      </c>
      <c r="G8" s="153" t="s">
        <v>120</v>
      </c>
      <c r="H8" s="122" t="s">
        <v>121</v>
      </c>
      <c r="I8" s="122" t="s">
        <v>122</v>
      </c>
      <c r="J8" s="122" t="s">
        <v>123</v>
      </c>
      <c r="K8" s="122" t="s">
        <v>106</v>
      </c>
      <c r="L8" s="122" t="s">
        <v>124</v>
      </c>
      <c r="M8" s="122" t="s">
        <v>117</v>
      </c>
      <c r="N8" s="122">
        <v>10</v>
      </c>
      <c r="O8" s="122" t="s">
        <v>95</v>
      </c>
      <c r="P8" s="129" t="s">
        <v>150</v>
      </c>
      <c r="Q8" s="132"/>
      <c r="R8" s="133"/>
      <c r="S8" s="133"/>
      <c r="T8" s="133"/>
      <c r="U8" s="133"/>
      <c r="V8" s="133"/>
      <c r="W8" s="133"/>
      <c r="X8" s="134"/>
    </row>
    <row r="9" spans="1:26" s="2" customFormat="1" ht="51" x14ac:dyDescent="0.2">
      <c r="A9" s="192" t="s">
        <v>189</v>
      </c>
      <c r="B9" s="133" t="s">
        <v>94</v>
      </c>
      <c r="C9" s="122">
        <v>65796071</v>
      </c>
      <c r="D9" s="122" t="s">
        <v>125</v>
      </c>
      <c r="E9" s="122" t="s">
        <v>126</v>
      </c>
      <c r="F9" s="122">
        <v>3124232626</v>
      </c>
      <c r="G9" s="153" t="s">
        <v>127</v>
      </c>
      <c r="H9" s="122" t="s">
        <v>128</v>
      </c>
      <c r="I9" s="122" t="s">
        <v>129</v>
      </c>
      <c r="J9" s="122" t="s">
        <v>130</v>
      </c>
      <c r="K9" s="122" t="s">
        <v>131</v>
      </c>
      <c r="L9" s="122" t="s">
        <v>117</v>
      </c>
      <c r="M9" s="122" t="s">
        <v>117</v>
      </c>
      <c r="N9" s="122">
        <v>12</v>
      </c>
      <c r="O9" s="122" t="s">
        <v>95</v>
      </c>
      <c r="P9" s="129" t="s">
        <v>151</v>
      </c>
      <c r="Q9" s="132"/>
      <c r="R9" s="133"/>
      <c r="S9" s="133"/>
      <c r="T9" s="133"/>
      <c r="U9" s="133"/>
      <c r="V9" s="133"/>
      <c r="W9" s="133"/>
      <c r="X9" s="134"/>
    </row>
    <row r="10" spans="1:26" s="2" customFormat="1" ht="38.25" x14ac:dyDescent="0.2">
      <c r="A10" s="192" t="s">
        <v>190</v>
      </c>
      <c r="B10" s="133" t="s">
        <v>94</v>
      </c>
      <c r="C10" s="122">
        <v>1110442833</v>
      </c>
      <c r="D10" s="122" t="s">
        <v>132</v>
      </c>
      <c r="E10" s="122" t="s">
        <v>133</v>
      </c>
      <c r="F10" s="122">
        <v>3214115257</v>
      </c>
      <c r="G10" s="153" t="s">
        <v>134</v>
      </c>
      <c r="H10" s="122" t="s">
        <v>135</v>
      </c>
      <c r="I10" s="122" t="s">
        <v>136</v>
      </c>
      <c r="J10" s="122" t="s">
        <v>137</v>
      </c>
      <c r="K10" s="122" t="s">
        <v>106</v>
      </c>
      <c r="L10" s="122" t="s">
        <v>138</v>
      </c>
      <c r="M10" s="122" t="s">
        <v>139</v>
      </c>
      <c r="N10" s="122">
        <v>47</v>
      </c>
      <c r="O10" s="122" t="s">
        <v>95</v>
      </c>
      <c r="P10" s="129" t="s">
        <v>151</v>
      </c>
      <c r="Q10" s="132"/>
      <c r="R10" s="133"/>
      <c r="S10" s="133"/>
      <c r="T10" s="133"/>
      <c r="U10" s="133"/>
      <c r="V10" s="133"/>
      <c r="W10" s="133"/>
      <c r="X10" s="134"/>
    </row>
    <row r="11" spans="1:26" s="1" customFormat="1" ht="38.25" x14ac:dyDescent="0.2">
      <c r="A11" s="192" t="s">
        <v>234</v>
      </c>
      <c r="B11" s="133" t="s">
        <v>94</v>
      </c>
      <c r="C11" s="122">
        <v>52491413</v>
      </c>
      <c r="D11" s="122" t="s">
        <v>140</v>
      </c>
      <c r="E11" s="122" t="s">
        <v>141</v>
      </c>
      <c r="F11" s="122" t="s">
        <v>142</v>
      </c>
      <c r="G11" s="153" t="s">
        <v>143</v>
      </c>
      <c r="H11" s="122" t="s">
        <v>144</v>
      </c>
      <c r="I11" s="125" t="s">
        <v>104</v>
      </c>
      <c r="J11" s="122" t="s">
        <v>145</v>
      </c>
      <c r="K11" s="122" t="s">
        <v>106</v>
      </c>
      <c r="L11" s="122" t="s">
        <v>146</v>
      </c>
      <c r="M11" s="122" t="s">
        <v>117</v>
      </c>
      <c r="N11" s="122">
        <v>54</v>
      </c>
      <c r="O11" s="122" t="s">
        <v>147</v>
      </c>
      <c r="P11" s="129"/>
      <c r="Q11" s="135"/>
      <c r="R11" s="136"/>
      <c r="S11" s="136"/>
      <c r="T11" s="136"/>
      <c r="U11" s="136"/>
      <c r="V11" s="136"/>
      <c r="W11" s="136"/>
      <c r="X11" s="137"/>
    </row>
    <row r="12" spans="1:26" s="2" customFormat="1" ht="54" customHeight="1" x14ac:dyDescent="0.2">
      <c r="A12" s="192" t="s">
        <v>191</v>
      </c>
      <c r="B12" s="133" t="s">
        <v>152</v>
      </c>
      <c r="C12" s="122" t="s">
        <v>153</v>
      </c>
      <c r="D12" s="122" t="s">
        <v>154</v>
      </c>
      <c r="E12" s="122" t="s">
        <v>155</v>
      </c>
      <c r="F12" s="122" t="s">
        <v>157</v>
      </c>
      <c r="G12" s="153" t="s">
        <v>158</v>
      </c>
      <c r="H12" s="122" t="s">
        <v>160</v>
      </c>
      <c r="I12" s="122" t="s">
        <v>161</v>
      </c>
      <c r="J12" s="122" t="s">
        <v>162</v>
      </c>
      <c r="K12" s="122" t="s">
        <v>117</v>
      </c>
      <c r="L12" s="122" t="s">
        <v>117</v>
      </c>
      <c r="M12" s="122" t="s">
        <v>163</v>
      </c>
      <c r="N12" s="122">
        <v>4</v>
      </c>
      <c r="O12" s="122" t="s">
        <v>164</v>
      </c>
      <c r="P12" s="129" t="s">
        <v>156</v>
      </c>
      <c r="Q12" s="132"/>
      <c r="R12" s="133"/>
      <c r="S12" s="133"/>
      <c r="T12" s="133"/>
      <c r="U12" s="133"/>
      <c r="V12" s="133"/>
      <c r="W12" s="133"/>
      <c r="X12" s="134"/>
    </row>
    <row r="13" spans="1:26" s="2" customFormat="1" ht="12.75" x14ac:dyDescent="0.2">
      <c r="A13" s="192" t="s">
        <v>186</v>
      </c>
      <c r="B13" s="133"/>
      <c r="C13" s="122"/>
      <c r="D13" s="122"/>
      <c r="E13" s="122"/>
      <c r="F13" s="122"/>
      <c r="G13" s="122"/>
      <c r="H13" s="122"/>
      <c r="I13" s="122"/>
      <c r="J13" s="122"/>
      <c r="K13" s="122"/>
      <c r="L13" s="122"/>
      <c r="M13" s="122"/>
      <c r="N13" s="122"/>
      <c r="O13" s="122"/>
      <c r="P13" s="129"/>
      <c r="Q13" s="132"/>
      <c r="R13" s="133"/>
      <c r="S13" s="133"/>
      <c r="T13" s="133"/>
      <c r="U13" s="133"/>
      <c r="V13" s="133"/>
      <c r="W13" s="133"/>
      <c r="X13" s="134"/>
    </row>
    <row r="14" spans="1:26" s="2" customFormat="1" ht="12.75" x14ac:dyDescent="0.2">
      <c r="A14" s="192" t="s">
        <v>192</v>
      </c>
      <c r="B14" s="133"/>
      <c r="C14" s="122"/>
      <c r="D14" s="122"/>
      <c r="E14" s="122"/>
      <c r="F14" s="122"/>
      <c r="G14" s="122"/>
      <c r="H14" s="122"/>
      <c r="I14" s="122"/>
      <c r="J14" s="122"/>
      <c r="K14" s="122"/>
      <c r="L14" s="122"/>
      <c r="M14" s="122"/>
      <c r="N14" s="122"/>
      <c r="O14" s="122"/>
      <c r="P14" s="129"/>
      <c r="Q14" s="132"/>
      <c r="R14" s="133"/>
      <c r="S14" s="133"/>
      <c r="T14" s="133"/>
      <c r="U14" s="133"/>
      <c r="V14" s="133"/>
      <c r="W14" s="133"/>
      <c r="X14" s="134"/>
    </row>
    <row r="15" spans="1:26" s="2" customFormat="1" ht="12.75" x14ac:dyDescent="0.2">
      <c r="A15" s="192" t="s">
        <v>193</v>
      </c>
      <c r="B15" s="133"/>
      <c r="C15" s="122"/>
      <c r="D15" s="122"/>
      <c r="E15" s="122"/>
      <c r="F15" s="122"/>
      <c r="G15" s="122"/>
      <c r="H15" s="122"/>
      <c r="I15" s="122"/>
      <c r="J15" s="122"/>
      <c r="K15" s="122"/>
      <c r="L15" s="122"/>
      <c r="M15" s="122"/>
      <c r="N15" s="122"/>
      <c r="O15" s="122"/>
      <c r="P15" s="129"/>
      <c r="Q15" s="132"/>
      <c r="R15" s="133"/>
      <c r="S15" s="133"/>
      <c r="T15" s="133"/>
      <c r="U15" s="133"/>
      <c r="V15" s="133"/>
      <c r="W15" s="133"/>
      <c r="X15" s="134"/>
    </row>
    <row r="16" spans="1:26" s="1" customFormat="1" ht="12.75" x14ac:dyDescent="0.2">
      <c r="A16" s="192" t="s">
        <v>194</v>
      </c>
      <c r="B16" s="133"/>
      <c r="C16" s="122"/>
      <c r="D16" s="122"/>
      <c r="E16" s="122"/>
      <c r="F16" s="122"/>
      <c r="G16" s="122"/>
      <c r="H16" s="122"/>
      <c r="I16" s="122"/>
      <c r="J16" s="122"/>
      <c r="K16" s="122"/>
      <c r="L16" s="122"/>
      <c r="M16" s="122"/>
      <c r="N16" s="122"/>
      <c r="O16" s="122"/>
      <c r="P16" s="129"/>
      <c r="Q16" s="135"/>
      <c r="R16" s="136"/>
      <c r="S16" s="136"/>
      <c r="T16" s="136"/>
      <c r="U16" s="136"/>
      <c r="V16" s="136"/>
      <c r="W16" s="136"/>
      <c r="X16" s="137"/>
    </row>
    <row r="17" spans="1:24" s="2" customFormat="1" ht="12.75" x14ac:dyDescent="0.2">
      <c r="A17" s="192" t="s">
        <v>195</v>
      </c>
      <c r="B17" s="133"/>
      <c r="C17" s="122"/>
      <c r="D17" s="122"/>
      <c r="E17" s="122"/>
      <c r="F17" s="122"/>
      <c r="G17" s="122"/>
      <c r="H17" s="122"/>
      <c r="I17" s="122"/>
      <c r="J17" s="122"/>
      <c r="K17" s="122"/>
      <c r="L17" s="122"/>
      <c r="M17" s="122"/>
      <c r="N17" s="122"/>
      <c r="O17" s="122"/>
      <c r="P17" s="129"/>
      <c r="Q17" s="132"/>
      <c r="R17" s="133"/>
      <c r="S17" s="133"/>
      <c r="T17" s="133"/>
      <c r="U17" s="133"/>
      <c r="V17" s="133"/>
      <c r="W17" s="133"/>
      <c r="X17" s="134"/>
    </row>
    <row r="18" spans="1:24" s="2" customFormat="1" ht="12.75" x14ac:dyDescent="0.2">
      <c r="A18" s="192" t="s">
        <v>196</v>
      </c>
      <c r="B18" s="133"/>
      <c r="C18" s="122"/>
      <c r="D18" s="122"/>
      <c r="E18" s="122"/>
      <c r="F18" s="122"/>
      <c r="G18" s="122"/>
      <c r="H18" s="122"/>
      <c r="I18" s="122"/>
      <c r="J18" s="122"/>
      <c r="K18" s="122"/>
      <c r="L18" s="122"/>
      <c r="M18" s="122"/>
      <c r="N18" s="122"/>
      <c r="O18" s="122"/>
      <c r="P18" s="129"/>
      <c r="Q18" s="132"/>
      <c r="R18" s="133"/>
      <c r="S18" s="133"/>
      <c r="T18" s="133"/>
      <c r="U18" s="133"/>
      <c r="V18" s="133"/>
      <c r="W18" s="133"/>
      <c r="X18" s="134"/>
    </row>
    <row r="19" spans="1:24" s="2" customFormat="1" ht="12.75" x14ac:dyDescent="0.2">
      <c r="A19" s="192" t="s">
        <v>197</v>
      </c>
      <c r="B19" s="133"/>
      <c r="C19" s="122"/>
      <c r="D19" s="122"/>
      <c r="E19" s="122"/>
      <c r="F19" s="122"/>
      <c r="G19" s="122"/>
      <c r="H19" s="122"/>
      <c r="I19" s="122"/>
      <c r="J19" s="122"/>
      <c r="K19" s="122"/>
      <c r="L19" s="122"/>
      <c r="M19" s="122"/>
      <c r="N19" s="122"/>
      <c r="O19" s="122"/>
      <c r="P19" s="129"/>
      <c r="Q19" s="132"/>
      <c r="R19" s="133"/>
      <c r="S19" s="133"/>
      <c r="T19" s="133"/>
      <c r="U19" s="133"/>
      <c r="V19" s="133"/>
      <c r="W19" s="133"/>
      <c r="X19" s="134"/>
    </row>
    <row r="20" spans="1:24" s="2" customFormat="1" ht="12.75" x14ac:dyDescent="0.2">
      <c r="A20" s="192" t="s">
        <v>198</v>
      </c>
      <c r="B20" s="133"/>
      <c r="C20" s="122"/>
      <c r="D20" s="122"/>
      <c r="E20" s="122"/>
      <c r="F20" s="122"/>
      <c r="G20" s="122"/>
      <c r="H20" s="122"/>
      <c r="I20" s="122"/>
      <c r="J20" s="122"/>
      <c r="K20" s="122"/>
      <c r="L20" s="122"/>
      <c r="M20" s="122"/>
      <c r="N20" s="122"/>
      <c r="O20" s="122"/>
      <c r="P20" s="129"/>
      <c r="Q20" s="132"/>
      <c r="R20" s="133"/>
      <c r="S20" s="133"/>
      <c r="T20" s="133"/>
      <c r="U20" s="133"/>
      <c r="V20" s="133"/>
      <c r="W20" s="133"/>
      <c r="X20" s="134"/>
    </row>
    <row r="21" spans="1:24" s="1" customFormat="1" ht="12.75" x14ac:dyDescent="0.2">
      <c r="A21" s="192" t="s">
        <v>199</v>
      </c>
      <c r="B21" s="133"/>
      <c r="C21" s="122"/>
      <c r="D21" s="122"/>
      <c r="E21" s="122"/>
      <c r="F21" s="122"/>
      <c r="G21" s="122"/>
      <c r="H21" s="122"/>
      <c r="I21" s="122"/>
      <c r="J21" s="122"/>
      <c r="K21" s="122"/>
      <c r="L21" s="122"/>
      <c r="M21" s="122"/>
      <c r="N21" s="122"/>
      <c r="O21" s="122"/>
      <c r="P21" s="129"/>
      <c r="Q21" s="135"/>
      <c r="R21" s="136"/>
      <c r="S21" s="136"/>
      <c r="T21" s="136"/>
      <c r="U21" s="136"/>
      <c r="V21" s="136"/>
      <c r="W21" s="136"/>
      <c r="X21" s="137"/>
    </row>
    <row r="22" spans="1:24" s="2" customFormat="1" ht="12.75" x14ac:dyDescent="0.2">
      <c r="A22" s="192" t="s">
        <v>200</v>
      </c>
      <c r="B22" s="133"/>
      <c r="C22" s="122"/>
      <c r="D22" s="122"/>
      <c r="E22" s="122"/>
      <c r="F22" s="122"/>
      <c r="G22" s="122"/>
      <c r="H22" s="122"/>
      <c r="I22" s="122"/>
      <c r="J22" s="122"/>
      <c r="K22" s="122"/>
      <c r="L22" s="122"/>
      <c r="M22" s="122"/>
      <c r="N22" s="122"/>
      <c r="O22" s="122"/>
      <c r="P22" s="129"/>
      <c r="Q22" s="132"/>
      <c r="R22" s="133"/>
      <c r="S22" s="133"/>
      <c r="T22" s="133"/>
      <c r="U22" s="133"/>
      <c r="V22" s="133"/>
      <c r="W22" s="133"/>
      <c r="X22" s="134"/>
    </row>
    <row r="23" spans="1:24" s="2" customFormat="1" ht="12.75" x14ac:dyDescent="0.2">
      <c r="A23" s="192" t="s">
        <v>201</v>
      </c>
      <c r="B23" s="133"/>
      <c r="C23" s="122"/>
      <c r="D23" s="122"/>
      <c r="E23" s="122"/>
      <c r="F23" s="122"/>
      <c r="G23" s="122"/>
      <c r="H23" s="122"/>
      <c r="I23" s="122"/>
      <c r="J23" s="122"/>
      <c r="K23" s="122"/>
      <c r="L23" s="122"/>
      <c r="M23" s="122"/>
      <c r="N23" s="122"/>
      <c r="O23" s="122"/>
      <c r="P23" s="129"/>
      <c r="Q23" s="132"/>
      <c r="R23" s="133"/>
      <c r="S23" s="133"/>
      <c r="T23" s="133"/>
      <c r="U23" s="133"/>
      <c r="V23" s="133"/>
      <c r="W23" s="133"/>
      <c r="X23" s="134"/>
    </row>
    <row r="24" spans="1:24" s="2" customFormat="1" ht="12.75" x14ac:dyDescent="0.2">
      <c r="A24" s="192" t="s">
        <v>202</v>
      </c>
      <c r="B24" s="133"/>
      <c r="C24" s="122"/>
      <c r="D24" s="122"/>
      <c r="E24" s="122"/>
      <c r="F24" s="122"/>
      <c r="G24" s="122"/>
      <c r="H24" s="122"/>
      <c r="I24" s="122"/>
      <c r="J24" s="122"/>
      <c r="K24" s="122"/>
      <c r="L24" s="122"/>
      <c r="M24" s="122"/>
      <c r="N24" s="122"/>
      <c r="O24" s="122"/>
      <c r="P24" s="129"/>
      <c r="Q24" s="132"/>
      <c r="R24" s="133"/>
      <c r="S24" s="133"/>
      <c r="T24" s="133"/>
      <c r="U24" s="133"/>
      <c r="V24" s="133"/>
      <c r="W24" s="133"/>
      <c r="X24" s="134"/>
    </row>
    <row r="25" spans="1:24" s="2" customFormat="1" ht="12.75" x14ac:dyDescent="0.2">
      <c r="A25" s="192" t="s">
        <v>203</v>
      </c>
      <c r="B25" s="133"/>
      <c r="C25" s="122"/>
      <c r="D25" s="122"/>
      <c r="E25" s="122"/>
      <c r="F25" s="122"/>
      <c r="G25" s="122"/>
      <c r="H25" s="122"/>
      <c r="I25" s="122"/>
      <c r="J25" s="122"/>
      <c r="K25" s="122"/>
      <c r="L25" s="122"/>
      <c r="M25" s="122"/>
      <c r="N25" s="122"/>
      <c r="O25" s="122"/>
      <c r="P25" s="129"/>
      <c r="Q25" s="132"/>
      <c r="R25" s="133"/>
      <c r="S25" s="133"/>
      <c r="T25" s="133"/>
      <c r="U25" s="133"/>
      <c r="V25" s="133"/>
      <c r="W25" s="133"/>
      <c r="X25" s="134"/>
    </row>
    <row r="26" spans="1:24" x14ac:dyDescent="0.3">
      <c r="A26" s="192" t="s">
        <v>204</v>
      </c>
      <c r="B26" s="138"/>
      <c r="C26" s="139"/>
      <c r="D26" s="139"/>
      <c r="E26" s="140"/>
      <c r="F26" s="140"/>
      <c r="G26" s="140"/>
      <c r="H26" s="140"/>
      <c r="I26" s="140"/>
      <c r="J26" s="138"/>
      <c r="K26" s="138"/>
      <c r="L26" s="138"/>
      <c r="M26" s="138"/>
      <c r="N26" s="138"/>
      <c r="O26" s="138"/>
      <c r="P26" s="141"/>
      <c r="Q26" s="142"/>
      <c r="R26" s="138"/>
      <c r="S26" s="138"/>
      <c r="T26" s="138"/>
      <c r="U26" s="138"/>
      <c r="V26" s="138"/>
      <c r="W26" s="138"/>
      <c r="X26" s="143"/>
    </row>
    <row r="27" spans="1:24" x14ac:dyDescent="0.3">
      <c r="A27" s="192" t="s">
        <v>205</v>
      </c>
      <c r="B27" s="138"/>
      <c r="C27" s="139"/>
      <c r="D27" s="139"/>
      <c r="E27" s="140"/>
      <c r="F27" s="140"/>
      <c r="G27" s="140"/>
      <c r="H27" s="140"/>
      <c r="I27" s="140"/>
      <c r="J27" s="138"/>
      <c r="K27" s="138"/>
      <c r="L27" s="138"/>
      <c r="M27" s="138"/>
      <c r="N27" s="138"/>
      <c r="O27" s="138"/>
      <c r="P27" s="141"/>
      <c r="Q27" s="142"/>
      <c r="R27" s="138"/>
      <c r="S27" s="138"/>
      <c r="T27" s="138"/>
      <c r="U27" s="138"/>
      <c r="V27" s="138"/>
      <c r="W27" s="138"/>
      <c r="X27" s="143"/>
    </row>
    <row r="28" spans="1:24" x14ac:dyDescent="0.3">
      <c r="A28" s="192" t="s">
        <v>206</v>
      </c>
      <c r="B28" s="138"/>
      <c r="C28" s="139"/>
      <c r="D28" s="139"/>
      <c r="E28" s="140"/>
      <c r="F28" s="140"/>
      <c r="G28" s="140"/>
      <c r="H28" s="140"/>
      <c r="I28" s="140"/>
      <c r="J28" s="138"/>
      <c r="K28" s="138"/>
      <c r="L28" s="138"/>
      <c r="M28" s="138"/>
      <c r="N28" s="138"/>
      <c r="O28" s="138"/>
      <c r="P28" s="141"/>
      <c r="Q28" s="142"/>
      <c r="R28" s="138"/>
      <c r="S28" s="138"/>
      <c r="T28" s="138"/>
      <c r="U28" s="138"/>
      <c r="V28" s="138"/>
      <c r="W28" s="138"/>
      <c r="X28" s="143"/>
    </row>
    <row r="29" spans="1:24" x14ac:dyDescent="0.3">
      <c r="A29" s="192" t="s">
        <v>207</v>
      </c>
      <c r="B29" s="138"/>
      <c r="C29" s="139"/>
      <c r="D29" s="139"/>
      <c r="E29" s="140"/>
      <c r="F29" s="140"/>
      <c r="G29" s="140"/>
      <c r="H29" s="140"/>
      <c r="I29" s="140"/>
      <c r="J29" s="138"/>
      <c r="K29" s="138"/>
      <c r="L29" s="138"/>
      <c r="M29" s="138"/>
      <c r="N29" s="138"/>
      <c r="O29" s="138"/>
      <c r="P29" s="141"/>
      <c r="Q29" s="142"/>
      <c r="R29" s="138"/>
      <c r="S29" s="138"/>
      <c r="T29" s="138"/>
      <c r="U29" s="138"/>
      <c r="V29" s="138"/>
      <c r="W29" s="138"/>
      <c r="X29" s="143"/>
    </row>
    <row r="30" spans="1:24" x14ac:dyDescent="0.3">
      <c r="A30" s="192" t="s">
        <v>208</v>
      </c>
      <c r="B30" s="138"/>
      <c r="C30" s="139"/>
      <c r="D30" s="139"/>
      <c r="E30" s="140" t="str">
        <f>TRIM(RIGHT(SUBSTITUTE(E29,"-", REPT("-",LEN(E29))),LEN(E29)))</f>
        <v/>
      </c>
      <c r="F30" s="140"/>
      <c r="G30" s="140"/>
      <c r="H30" s="140"/>
      <c r="I30" s="140"/>
      <c r="J30" s="138"/>
      <c r="K30" s="138"/>
      <c r="L30" s="138"/>
      <c r="M30" s="138"/>
      <c r="N30" s="138"/>
      <c r="O30" s="138"/>
      <c r="P30" s="141"/>
      <c r="Q30" s="142"/>
      <c r="R30" s="138"/>
      <c r="S30" s="138"/>
      <c r="T30" s="138"/>
      <c r="U30" s="138"/>
      <c r="V30" s="138"/>
      <c r="W30" s="138"/>
      <c r="X30" s="143"/>
    </row>
    <row r="31" spans="1:24" x14ac:dyDescent="0.3">
      <c r="A31" s="192" t="s">
        <v>209</v>
      </c>
      <c r="B31" s="138"/>
      <c r="C31" s="139"/>
      <c r="D31" s="139"/>
      <c r="E31" s="144" t="str">
        <f>RIGHT(E29,1)</f>
        <v/>
      </c>
      <c r="F31" s="140"/>
      <c r="G31" s="140"/>
      <c r="H31" s="140"/>
      <c r="I31" s="140"/>
      <c r="J31" s="138"/>
      <c r="K31" s="138"/>
      <c r="L31" s="138"/>
      <c r="M31" s="138"/>
      <c r="N31" s="138"/>
      <c r="O31" s="138"/>
      <c r="P31" s="141"/>
      <c r="Q31" s="142"/>
      <c r="R31" s="138"/>
      <c r="S31" s="138"/>
      <c r="T31" s="138"/>
      <c r="U31" s="138"/>
      <c r="V31" s="138"/>
      <c r="W31" s="138"/>
      <c r="X31" s="143"/>
    </row>
    <row r="32" spans="1:24" x14ac:dyDescent="0.3">
      <c r="A32" s="192" t="s">
        <v>210</v>
      </c>
      <c r="B32" s="138"/>
      <c r="C32" s="139"/>
      <c r="D32" s="139"/>
      <c r="E32" s="140"/>
      <c r="F32" s="140"/>
      <c r="G32" s="140"/>
      <c r="H32" s="140"/>
      <c r="I32" s="140"/>
      <c r="J32" s="138"/>
      <c r="K32" s="138"/>
      <c r="L32" s="138"/>
      <c r="M32" s="138"/>
      <c r="N32" s="138"/>
      <c r="O32" s="138"/>
      <c r="P32" s="141"/>
      <c r="Q32" s="142"/>
      <c r="R32" s="138"/>
      <c r="S32" s="138"/>
      <c r="T32" s="138"/>
      <c r="U32" s="138"/>
      <c r="V32" s="138"/>
      <c r="W32" s="138"/>
      <c r="X32" s="143"/>
    </row>
    <row r="33" spans="1:24" x14ac:dyDescent="0.3">
      <c r="A33" s="192" t="s">
        <v>211</v>
      </c>
      <c r="B33" s="138"/>
      <c r="C33" s="139"/>
      <c r="D33" s="139"/>
      <c r="E33" s="140"/>
      <c r="F33" s="140"/>
      <c r="G33" s="140"/>
      <c r="H33" s="140"/>
      <c r="I33" s="140"/>
      <c r="J33" s="138"/>
      <c r="K33" s="138"/>
      <c r="L33" s="138"/>
      <c r="M33" s="138"/>
      <c r="N33" s="138"/>
      <c r="O33" s="138"/>
      <c r="P33" s="141"/>
      <c r="Q33" s="142"/>
      <c r="R33" s="138"/>
      <c r="S33" s="138"/>
      <c r="T33" s="138"/>
      <c r="U33" s="138"/>
      <c r="V33" s="138"/>
      <c r="W33" s="138"/>
      <c r="X33" s="143"/>
    </row>
    <row r="34" spans="1:24" x14ac:dyDescent="0.3">
      <c r="A34" s="192" t="s">
        <v>212</v>
      </c>
      <c r="B34" s="138"/>
      <c r="C34" s="139"/>
      <c r="D34" s="139"/>
      <c r="E34" s="140"/>
      <c r="F34" s="140"/>
      <c r="G34" s="140"/>
      <c r="H34" s="140"/>
      <c r="I34" s="140"/>
      <c r="J34" s="138"/>
      <c r="K34" s="138"/>
      <c r="L34" s="138"/>
      <c r="M34" s="138"/>
      <c r="N34" s="138"/>
      <c r="O34" s="138"/>
      <c r="P34" s="141"/>
      <c r="Q34" s="142"/>
      <c r="R34" s="138"/>
      <c r="S34" s="138"/>
      <c r="T34" s="138"/>
      <c r="U34" s="138"/>
      <c r="V34" s="138"/>
      <c r="W34" s="138"/>
      <c r="X34" s="143"/>
    </row>
    <row r="35" spans="1:24" x14ac:dyDescent="0.3">
      <c r="A35" s="192" t="s">
        <v>213</v>
      </c>
      <c r="B35" s="138"/>
      <c r="C35" s="139"/>
      <c r="D35" s="139"/>
      <c r="E35" s="140"/>
      <c r="F35" s="140"/>
      <c r="G35" s="140"/>
      <c r="H35" s="140"/>
      <c r="I35" s="140"/>
      <c r="J35" s="138"/>
      <c r="K35" s="138"/>
      <c r="L35" s="138"/>
      <c r="M35" s="138"/>
      <c r="N35" s="138"/>
      <c r="O35" s="138"/>
      <c r="P35" s="141"/>
      <c r="Q35" s="142"/>
      <c r="R35" s="138"/>
      <c r="S35" s="138"/>
      <c r="T35" s="138"/>
      <c r="U35" s="138"/>
      <c r="V35" s="138"/>
      <c r="W35" s="138"/>
      <c r="X35" s="143"/>
    </row>
    <row r="36" spans="1:24" x14ac:dyDescent="0.3">
      <c r="A36" s="192" t="s">
        <v>214</v>
      </c>
      <c r="B36" s="138"/>
      <c r="C36" s="139"/>
      <c r="D36" s="139"/>
      <c r="E36" s="140"/>
      <c r="F36" s="140"/>
      <c r="G36" s="140"/>
      <c r="H36" s="140"/>
      <c r="I36" s="140"/>
      <c r="J36" s="138"/>
      <c r="K36" s="138"/>
      <c r="L36" s="138"/>
      <c r="M36" s="138"/>
      <c r="N36" s="138"/>
      <c r="O36" s="138"/>
      <c r="P36" s="141"/>
      <c r="Q36" s="142"/>
      <c r="R36" s="138"/>
      <c r="S36" s="138"/>
      <c r="T36" s="138"/>
      <c r="U36" s="138"/>
      <c r="V36" s="138"/>
      <c r="W36" s="138"/>
      <c r="X36" s="143"/>
    </row>
    <row r="37" spans="1:24" x14ac:dyDescent="0.3">
      <c r="A37" s="192" t="s">
        <v>215</v>
      </c>
      <c r="B37" s="138"/>
      <c r="C37" s="139"/>
      <c r="D37" s="139"/>
      <c r="E37" s="140"/>
      <c r="F37" s="140"/>
      <c r="G37" s="140"/>
      <c r="H37" s="140"/>
      <c r="I37" s="140"/>
      <c r="J37" s="138"/>
      <c r="K37" s="138"/>
      <c r="L37" s="138"/>
      <c r="M37" s="138"/>
      <c r="N37" s="138"/>
      <c r="O37" s="138"/>
      <c r="P37" s="141"/>
      <c r="Q37" s="142"/>
      <c r="R37" s="138"/>
      <c r="S37" s="138"/>
      <c r="T37" s="138"/>
      <c r="U37" s="138"/>
      <c r="V37" s="138"/>
      <c r="W37" s="138"/>
      <c r="X37" s="143"/>
    </row>
    <row r="38" spans="1:24" x14ac:dyDescent="0.3">
      <c r="A38" s="192" t="s">
        <v>216</v>
      </c>
      <c r="B38" s="138"/>
      <c r="C38" s="139"/>
      <c r="D38" s="139"/>
      <c r="E38" s="140"/>
      <c r="F38" s="140"/>
      <c r="G38" s="140"/>
      <c r="H38" s="140"/>
      <c r="I38" s="140"/>
      <c r="J38" s="138"/>
      <c r="K38" s="138"/>
      <c r="L38" s="138"/>
      <c r="M38" s="138"/>
      <c r="N38" s="138"/>
      <c r="O38" s="138"/>
      <c r="P38" s="141"/>
      <c r="Q38" s="142"/>
      <c r="R38" s="138"/>
      <c r="S38" s="138"/>
      <c r="T38" s="138"/>
      <c r="U38" s="138"/>
      <c r="V38" s="138"/>
      <c r="W38" s="138"/>
      <c r="X38" s="143"/>
    </row>
    <row r="39" spans="1:24" x14ac:dyDescent="0.3">
      <c r="A39" s="192" t="s">
        <v>217</v>
      </c>
      <c r="B39" s="138"/>
      <c r="C39" s="139"/>
      <c r="D39" s="139"/>
      <c r="E39" s="140"/>
      <c r="F39" s="140"/>
      <c r="G39" s="140"/>
      <c r="H39" s="140"/>
      <c r="I39" s="140"/>
      <c r="J39" s="138"/>
      <c r="K39" s="138"/>
      <c r="L39" s="138"/>
      <c r="M39" s="138"/>
      <c r="N39" s="138"/>
      <c r="O39" s="138"/>
      <c r="P39" s="141"/>
      <c r="Q39" s="142"/>
      <c r="R39" s="138"/>
      <c r="S39" s="138"/>
      <c r="T39" s="138"/>
      <c r="U39" s="138"/>
      <c r="V39" s="138"/>
      <c r="W39" s="138"/>
      <c r="X39" s="143"/>
    </row>
    <row r="40" spans="1:24" x14ac:dyDescent="0.3">
      <c r="A40" s="192" t="s">
        <v>218</v>
      </c>
      <c r="B40" s="138"/>
      <c r="C40" s="139"/>
      <c r="D40" s="139"/>
      <c r="E40" s="140"/>
      <c r="F40" s="140"/>
      <c r="G40" s="140"/>
      <c r="H40" s="140"/>
      <c r="I40" s="140"/>
      <c r="J40" s="138"/>
      <c r="K40" s="138"/>
      <c r="L40" s="138"/>
      <c r="M40" s="138"/>
      <c r="N40" s="138"/>
      <c r="O40" s="138"/>
      <c r="P40" s="141"/>
      <c r="Q40" s="142"/>
      <c r="R40" s="138"/>
      <c r="S40" s="138"/>
      <c r="T40" s="138"/>
      <c r="U40" s="138"/>
      <c r="V40" s="138"/>
      <c r="W40" s="138"/>
      <c r="X40" s="143"/>
    </row>
    <row r="41" spans="1:24" x14ac:dyDescent="0.3">
      <c r="A41" s="192" t="s">
        <v>219</v>
      </c>
      <c r="B41" s="138"/>
      <c r="C41" s="139"/>
      <c r="D41" s="139"/>
      <c r="E41" s="140"/>
      <c r="F41" s="140"/>
      <c r="G41" s="140"/>
      <c r="H41" s="140"/>
      <c r="I41" s="140"/>
      <c r="J41" s="138"/>
      <c r="K41" s="138"/>
      <c r="L41" s="138"/>
      <c r="M41" s="138"/>
      <c r="N41" s="138"/>
      <c r="O41" s="138"/>
      <c r="P41" s="141"/>
      <c r="Q41" s="142"/>
      <c r="R41" s="138"/>
      <c r="S41" s="138"/>
      <c r="T41" s="138"/>
      <c r="U41" s="138"/>
      <c r="V41" s="138"/>
      <c r="W41" s="138"/>
      <c r="X41" s="143"/>
    </row>
    <row r="42" spans="1:24" x14ac:dyDescent="0.3">
      <c r="A42" s="192" t="s">
        <v>220</v>
      </c>
      <c r="B42" s="138"/>
      <c r="C42" s="139"/>
      <c r="D42" s="139"/>
      <c r="E42" s="140"/>
      <c r="F42" s="140"/>
      <c r="G42" s="140"/>
      <c r="H42" s="140"/>
      <c r="I42" s="140"/>
      <c r="J42" s="138"/>
      <c r="K42" s="138"/>
      <c r="L42" s="138"/>
      <c r="M42" s="138"/>
      <c r="N42" s="138"/>
      <c r="O42" s="138"/>
      <c r="P42" s="141"/>
      <c r="Q42" s="142"/>
      <c r="R42" s="138"/>
      <c r="S42" s="138"/>
      <c r="T42" s="138"/>
      <c r="U42" s="138"/>
      <c r="V42" s="138"/>
      <c r="W42" s="138"/>
      <c r="X42" s="143"/>
    </row>
    <row r="43" spans="1:24" x14ac:dyDescent="0.3">
      <c r="A43" s="192" t="s">
        <v>221</v>
      </c>
      <c r="B43" s="138"/>
      <c r="C43" s="139"/>
      <c r="D43" s="139"/>
      <c r="E43" s="140"/>
      <c r="F43" s="140"/>
      <c r="G43" s="140"/>
      <c r="H43" s="140"/>
      <c r="I43" s="140"/>
      <c r="J43" s="138"/>
      <c r="K43" s="138"/>
      <c r="L43" s="138"/>
      <c r="M43" s="138"/>
      <c r="N43" s="138"/>
      <c r="O43" s="138"/>
      <c r="P43" s="141"/>
      <c r="Q43" s="142"/>
      <c r="R43" s="138"/>
      <c r="S43" s="138"/>
      <c r="T43" s="138"/>
      <c r="U43" s="138"/>
      <c r="V43" s="138"/>
      <c r="W43" s="138"/>
      <c r="X43" s="143"/>
    </row>
    <row r="44" spans="1:24" x14ac:dyDescent="0.3">
      <c r="A44" s="192" t="s">
        <v>222</v>
      </c>
      <c r="B44" s="138"/>
      <c r="C44" s="139"/>
      <c r="D44" s="139"/>
      <c r="E44" s="140"/>
      <c r="F44" s="140"/>
      <c r="G44" s="140"/>
      <c r="H44" s="140"/>
      <c r="I44" s="140"/>
      <c r="J44" s="138"/>
      <c r="K44" s="138"/>
      <c r="L44" s="138"/>
      <c r="M44" s="138"/>
      <c r="N44" s="138"/>
      <c r="O44" s="138"/>
      <c r="P44" s="141"/>
      <c r="Q44" s="142"/>
      <c r="R44" s="138"/>
      <c r="S44" s="138"/>
      <c r="T44" s="138"/>
      <c r="U44" s="138"/>
      <c r="V44" s="138"/>
      <c r="W44" s="138"/>
      <c r="X44" s="143"/>
    </row>
    <row r="45" spans="1:24" x14ac:dyDescent="0.3">
      <c r="A45" s="192" t="s">
        <v>223</v>
      </c>
      <c r="B45" s="138"/>
      <c r="C45" s="139"/>
      <c r="D45" s="139"/>
      <c r="E45" s="140"/>
      <c r="F45" s="140"/>
      <c r="G45" s="140"/>
      <c r="H45" s="140"/>
      <c r="I45" s="140"/>
      <c r="J45" s="138"/>
      <c r="K45" s="138"/>
      <c r="L45" s="138"/>
      <c r="M45" s="138"/>
      <c r="N45" s="138"/>
      <c r="O45" s="138"/>
      <c r="P45" s="141"/>
      <c r="Q45" s="142"/>
      <c r="R45" s="138"/>
      <c r="S45" s="138"/>
      <c r="T45" s="138"/>
      <c r="U45" s="138"/>
      <c r="V45" s="138"/>
      <c r="W45" s="138"/>
      <c r="X45" s="143"/>
    </row>
    <row r="46" spans="1:24" x14ac:dyDescent="0.3">
      <c r="A46" s="192" t="s">
        <v>224</v>
      </c>
      <c r="B46" s="138"/>
      <c r="C46" s="139"/>
      <c r="D46" s="139"/>
      <c r="E46" s="140"/>
      <c r="F46" s="140"/>
      <c r="G46" s="140"/>
      <c r="H46" s="140"/>
      <c r="I46" s="140"/>
      <c r="J46" s="138"/>
      <c r="K46" s="138"/>
      <c r="L46" s="138"/>
      <c r="M46" s="138"/>
      <c r="N46" s="138"/>
      <c r="O46" s="138"/>
      <c r="P46" s="141"/>
      <c r="Q46" s="142"/>
      <c r="R46" s="138"/>
      <c r="S46" s="138"/>
      <c r="T46" s="138"/>
      <c r="U46" s="138"/>
      <c r="V46" s="138"/>
      <c r="W46" s="138"/>
      <c r="X46" s="143"/>
    </row>
    <row r="47" spans="1:24" x14ac:dyDescent="0.3">
      <c r="A47" s="192" t="s">
        <v>225</v>
      </c>
      <c r="B47" s="138"/>
      <c r="C47" s="139"/>
      <c r="D47" s="139"/>
      <c r="E47" s="140"/>
      <c r="F47" s="140"/>
      <c r="G47" s="140"/>
      <c r="H47" s="140"/>
      <c r="I47" s="140"/>
      <c r="J47" s="138"/>
      <c r="K47" s="138"/>
      <c r="L47" s="138"/>
      <c r="M47" s="138"/>
      <c r="N47" s="138"/>
      <c r="O47" s="138"/>
      <c r="P47" s="141"/>
      <c r="Q47" s="142"/>
      <c r="R47" s="138"/>
      <c r="S47" s="138"/>
      <c r="T47" s="138"/>
      <c r="U47" s="138"/>
      <c r="V47" s="138"/>
      <c r="W47" s="138"/>
      <c r="X47" s="143"/>
    </row>
    <row r="48" spans="1:24" x14ac:dyDescent="0.3">
      <c r="A48" s="192" t="s">
        <v>226</v>
      </c>
      <c r="B48" s="138"/>
      <c r="C48" s="139"/>
      <c r="D48" s="139"/>
      <c r="E48" s="140"/>
      <c r="F48" s="140"/>
      <c r="G48" s="140"/>
      <c r="H48" s="140"/>
      <c r="I48" s="140"/>
      <c r="J48" s="138"/>
      <c r="K48" s="138"/>
      <c r="L48" s="138"/>
      <c r="M48" s="138"/>
      <c r="N48" s="138"/>
      <c r="O48" s="138"/>
      <c r="P48" s="141"/>
      <c r="Q48" s="142"/>
      <c r="R48" s="138"/>
      <c r="S48" s="138"/>
      <c r="T48" s="138"/>
      <c r="U48" s="138"/>
      <c r="V48" s="138"/>
      <c r="W48" s="138"/>
      <c r="X48" s="143"/>
    </row>
    <row r="49" spans="1:24" x14ac:dyDescent="0.3">
      <c r="A49" s="192" t="s">
        <v>227</v>
      </c>
      <c r="B49" s="138"/>
      <c r="C49" s="139"/>
      <c r="D49" s="139"/>
      <c r="E49" s="140"/>
      <c r="F49" s="140"/>
      <c r="G49" s="140"/>
      <c r="H49" s="140"/>
      <c r="I49" s="140"/>
      <c r="J49" s="138"/>
      <c r="K49" s="138"/>
      <c r="L49" s="138"/>
      <c r="M49" s="138"/>
      <c r="N49" s="138"/>
      <c r="O49" s="138"/>
      <c r="P49" s="141"/>
      <c r="Q49" s="142"/>
      <c r="R49" s="138"/>
      <c r="S49" s="138"/>
      <c r="T49" s="138"/>
      <c r="U49" s="138"/>
      <c r="V49" s="138"/>
      <c r="W49" s="138"/>
      <c r="X49" s="143"/>
    </row>
    <row r="50" spans="1:24" x14ac:dyDescent="0.3">
      <c r="A50" s="192" t="s">
        <v>228</v>
      </c>
      <c r="B50" s="138"/>
      <c r="C50" s="139"/>
      <c r="D50" s="139"/>
      <c r="E50" s="140"/>
      <c r="F50" s="140"/>
      <c r="G50" s="140"/>
      <c r="H50" s="140"/>
      <c r="I50" s="140"/>
      <c r="J50" s="138"/>
      <c r="K50" s="138"/>
      <c r="L50" s="138"/>
      <c r="M50" s="138"/>
      <c r="N50" s="138"/>
      <c r="O50" s="138"/>
      <c r="P50" s="141"/>
      <c r="Q50" s="142"/>
      <c r="R50" s="138"/>
      <c r="S50" s="138"/>
      <c r="T50" s="138"/>
      <c r="U50" s="138"/>
      <c r="V50" s="138"/>
      <c r="W50" s="138"/>
      <c r="X50" s="143"/>
    </row>
    <row r="51" spans="1:24" x14ac:dyDescent="0.3">
      <c r="A51" s="192" t="s">
        <v>229</v>
      </c>
      <c r="B51" s="138"/>
      <c r="C51" s="139"/>
      <c r="D51" s="139"/>
      <c r="E51" s="140"/>
      <c r="F51" s="140"/>
      <c r="G51" s="140"/>
      <c r="H51" s="140"/>
      <c r="I51" s="140"/>
      <c r="J51" s="138"/>
      <c r="K51" s="138"/>
      <c r="L51" s="138"/>
      <c r="M51" s="138"/>
      <c r="N51" s="138"/>
      <c r="O51" s="138"/>
      <c r="P51" s="141"/>
      <c r="Q51" s="142"/>
      <c r="R51" s="138"/>
      <c r="S51" s="138"/>
      <c r="T51" s="138"/>
      <c r="U51" s="138"/>
      <c r="V51" s="138"/>
      <c r="W51" s="138"/>
      <c r="X51" s="143"/>
    </row>
    <row r="52" spans="1:24" x14ac:dyDescent="0.3">
      <c r="A52" s="192" t="s">
        <v>230</v>
      </c>
      <c r="B52" s="138"/>
      <c r="C52" s="139"/>
      <c r="D52" s="139"/>
      <c r="E52" s="140"/>
      <c r="F52" s="140"/>
      <c r="G52" s="140"/>
      <c r="H52" s="140"/>
      <c r="I52" s="140"/>
      <c r="J52" s="138"/>
      <c r="K52" s="138"/>
      <c r="L52" s="138"/>
      <c r="M52" s="138"/>
      <c r="N52" s="138"/>
      <c r="O52" s="138"/>
      <c r="P52" s="141"/>
      <c r="Q52" s="142"/>
      <c r="R52" s="138"/>
      <c r="S52" s="138"/>
      <c r="T52" s="138"/>
      <c r="U52" s="138"/>
      <c r="V52" s="138"/>
      <c r="W52" s="138"/>
      <c r="X52" s="143"/>
    </row>
    <row r="53" spans="1:24" x14ac:dyDescent="0.3">
      <c r="A53" s="192" t="s">
        <v>231</v>
      </c>
      <c r="B53" s="138"/>
      <c r="C53" s="139"/>
      <c r="D53" s="139"/>
      <c r="E53" s="140"/>
      <c r="F53" s="140"/>
      <c r="G53" s="140"/>
      <c r="H53" s="140"/>
      <c r="I53" s="140"/>
      <c r="J53" s="138"/>
      <c r="K53" s="138"/>
      <c r="L53" s="138"/>
      <c r="M53" s="138"/>
      <c r="N53" s="138"/>
      <c r="O53" s="138"/>
      <c r="P53" s="141"/>
      <c r="Q53" s="142"/>
      <c r="R53" s="138"/>
      <c r="S53" s="138"/>
      <c r="T53" s="138"/>
      <c r="U53" s="138"/>
      <c r="V53" s="138"/>
      <c r="W53" s="138"/>
      <c r="X53" s="143"/>
    </row>
    <row r="54" spans="1:24" x14ac:dyDescent="0.3">
      <c r="A54" s="192" t="s">
        <v>232</v>
      </c>
      <c r="B54" s="138"/>
      <c r="C54" s="139"/>
      <c r="D54" s="139"/>
      <c r="E54" s="140"/>
      <c r="F54" s="140"/>
      <c r="G54" s="140"/>
      <c r="H54" s="140"/>
      <c r="I54" s="140"/>
      <c r="J54" s="138"/>
      <c r="K54" s="138"/>
      <c r="L54" s="138"/>
      <c r="M54" s="138"/>
      <c r="N54" s="138"/>
      <c r="O54" s="138"/>
      <c r="P54" s="141"/>
      <c r="Q54" s="142"/>
      <c r="R54" s="138"/>
      <c r="S54" s="138"/>
      <c r="T54" s="138"/>
      <c r="U54" s="138"/>
      <c r="V54" s="138"/>
      <c r="W54" s="138"/>
      <c r="X54" s="143"/>
    </row>
    <row r="55" spans="1:24" ht="17.25" thickBot="1" x14ac:dyDescent="0.35">
      <c r="A55" s="193" t="s">
        <v>233</v>
      </c>
      <c r="B55" s="145"/>
      <c r="C55" s="146"/>
      <c r="D55" s="146"/>
      <c r="E55" s="147"/>
      <c r="F55" s="147"/>
      <c r="G55" s="147"/>
      <c r="H55" s="147"/>
      <c r="I55" s="147"/>
      <c r="J55" s="145"/>
      <c r="K55" s="145"/>
      <c r="L55" s="145"/>
      <c r="M55" s="145"/>
      <c r="N55" s="145"/>
      <c r="O55" s="145"/>
      <c r="P55" s="148"/>
      <c r="Q55" s="149"/>
      <c r="R55" s="145"/>
      <c r="S55" s="145"/>
      <c r="T55" s="145"/>
      <c r="U55" s="145"/>
      <c r="V55" s="145"/>
      <c r="W55" s="145"/>
      <c r="X55" s="150"/>
    </row>
  </sheetData>
  <autoFilter ref="B3:WVX6">
    <filterColumn colId="8" showButton="0"/>
    <filterColumn colId="9" showButton="0"/>
    <filterColumn colId="10" showButton="0"/>
  </autoFilter>
  <mergeCells count="24">
    <mergeCell ref="X3:X5"/>
    <mergeCell ref="A1:X1"/>
    <mergeCell ref="A2:X2"/>
    <mergeCell ref="Q3:Q5"/>
    <mergeCell ref="R3:R5"/>
    <mergeCell ref="S3:S5"/>
    <mergeCell ref="T3:T5"/>
    <mergeCell ref="U3:U5"/>
    <mergeCell ref="V3:V5"/>
    <mergeCell ref="W3:W5"/>
    <mergeCell ref="D3:D5"/>
    <mergeCell ref="A3:A5"/>
    <mergeCell ref="J4:J5"/>
    <mergeCell ref="H3:H5"/>
    <mergeCell ref="I3:I5"/>
    <mergeCell ref="J3:M3"/>
    <mergeCell ref="N3:N5"/>
    <mergeCell ref="P3:P5"/>
    <mergeCell ref="B3:B5"/>
    <mergeCell ref="C3:C5"/>
    <mergeCell ref="E3:E5"/>
    <mergeCell ref="O3:O5"/>
    <mergeCell ref="F3:F5"/>
    <mergeCell ref="G3:G5"/>
  </mergeCells>
  <hyperlinks>
    <hyperlink ref="G6" r:id="rId1"/>
    <hyperlink ref="G7" r:id="rId2"/>
    <hyperlink ref="G8" r:id="rId3"/>
    <hyperlink ref="G9" r:id="rId4"/>
    <hyperlink ref="G10" r:id="rId5"/>
    <hyperlink ref="G11" r:id="rId6"/>
    <hyperlink ref="G12" r:id="rId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workbookViewId="0">
      <selection activeCell="F3" sqref="F3:N3"/>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MID(CELL("nombrearchivo",'8'!E9),FIND("]", CELL("nombrearchivo",'8'!E9),1)+1,LEN(CELL("nombrearchivo",'8'!E9))-FIND("]",CELL("nombrearchivo",'8'!E9),1))</f>
        <v>8</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62"/>
      <c r="E8" s="245" t="s">
        <v>17</v>
      </c>
      <c r="F8" s="245" t="s">
        <v>18</v>
      </c>
      <c r="G8" s="245" t="s">
        <v>19</v>
      </c>
      <c r="H8" s="245" t="s">
        <v>20</v>
      </c>
      <c r="I8" s="245" t="s">
        <v>21</v>
      </c>
      <c r="J8" s="247" t="s">
        <v>22</v>
      </c>
      <c r="K8" s="163"/>
      <c r="L8" s="249"/>
      <c r="M8" s="249"/>
      <c r="N8" s="251" t="s">
        <v>23</v>
      </c>
    </row>
    <row r="9" spans="1:16" ht="31.5" customHeight="1" thickBot="1" x14ac:dyDescent="0.3">
      <c r="A9" s="241"/>
      <c r="B9" s="242"/>
      <c r="C9" s="244"/>
      <c r="D9" s="17"/>
      <c r="E9" s="246"/>
      <c r="F9" s="246"/>
      <c r="G9" s="246"/>
      <c r="H9" s="246"/>
      <c r="I9" s="246"/>
      <c r="J9" s="248"/>
      <c r="K9" s="164"/>
      <c r="L9" s="250"/>
      <c r="M9" s="250"/>
      <c r="N9" s="252"/>
    </row>
    <row r="10" spans="1:16" ht="44.25" customHeight="1" thickBot="1" x14ac:dyDescent="0.3">
      <c r="A10" s="253" t="str">
        <f ca="1">CONCATENATE((INDIRECT("GENERAL!D"&amp;P2+5))," ",((INDIRECT("GENERAL!E"&amp;P2+5))))</f>
        <v xml:space="preserve"> </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f ca="1">(INDIRECT("GENERAL!J"&amp;P2+5))</f>
        <v>0</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f ca="1">(INDIRECT("GENERAL!K"&amp;P2+5))</f>
        <v>0</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66"/>
      <c r="E18" s="266">
        <f ca="1">(INDIRECT("GENERAL!L"&amp;P2+5))</f>
        <v>0</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f ca="1">(INDIRECT("GENERAL!M"&amp;P2+5))</f>
        <v>0</v>
      </c>
      <c r="E20" s="269"/>
      <c r="F20" s="269"/>
      <c r="G20" s="269"/>
      <c r="H20" s="269"/>
      <c r="I20" s="269"/>
      <c r="J20" s="269"/>
      <c r="K20" s="269"/>
      <c r="L20" s="270"/>
      <c r="M20" s="29"/>
      <c r="N20" s="30"/>
    </row>
    <row r="21" spans="1:17" ht="16.5" thickBot="1" x14ac:dyDescent="0.3">
      <c r="A21" s="36"/>
      <c r="B21" s="37"/>
      <c r="C21" s="167"/>
      <c r="D21" s="39"/>
      <c r="E21" s="39"/>
      <c r="F21" s="39"/>
      <c r="G21" s="39"/>
      <c r="H21" s="39"/>
      <c r="I21" s="39"/>
      <c r="J21" s="39"/>
      <c r="K21" s="39"/>
      <c r="L21" s="39"/>
      <c r="M21" s="167"/>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67"/>
      <c r="D26" s="39"/>
      <c r="E26" s="39"/>
      <c r="F26" s="39"/>
      <c r="G26" s="39"/>
      <c r="H26" s="39"/>
      <c r="I26" s="39"/>
      <c r="J26" s="39"/>
      <c r="K26" s="39"/>
      <c r="L26" s="39"/>
      <c r="M26" s="167"/>
      <c r="N26" s="40"/>
    </row>
    <row r="27" spans="1:17" ht="19.5" thickTop="1" thickBot="1" x14ac:dyDescent="0.3">
      <c r="A27" s="271" t="s">
        <v>34</v>
      </c>
      <c r="B27" s="272"/>
      <c r="C27" s="272"/>
      <c r="D27" s="272"/>
      <c r="E27" s="272"/>
      <c r="F27" s="272"/>
      <c r="G27" s="272"/>
      <c r="H27" s="272"/>
      <c r="I27" s="272"/>
      <c r="J27" s="272"/>
      <c r="K27" s="272"/>
      <c r="L27" s="273"/>
      <c r="M27" s="167"/>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67"/>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67"/>
      <c r="D36" s="39"/>
      <c r="E36" s="39"/>
      <c r="F36" s="39"/>
      <c r="G36" s="39"/>
      <c r="H36" s="39"/>
      <c r="I36" s="39"/>
      <c r="J36" s="39"/>
      <c r="K36" s="39"/>
      <c r="L36" s="39"/>
      <c r="M36" s="167"/>
      <c r="N36" s="40"/>
    </row>
    <row r="37" spans="1:14" ht="19.5" thickTop="1" thickBot="1" x14ac:dyDescent="0.3">
      <c r="A37" s="271" t="s">
        <v>40</v>
      </c>
      <c r="B37" s="272"/>
      <c r="C37" s="272"/>
      <c r="D37" s="272"/>
      <c r="E37" s="272"/>
      <c r="F37" s="272"/>
      <c r="G37" s="272"/>
      <c r="H37" s="272"/>
      <c r="I37" s="272"/>
      <c r="J37" s="272"/>
      <c r="K37" s="272"/>
      <c r="L37" s="273"/>
      <c r="M37" s="167"/>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63"/>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63"/>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65"/>
    </row>
    <row r="75" spans="1:14" ht="26.25" thickBot="1" x14ac:dyDescent="0.3">
      <c r="A75" s="305" t="s">
        <v>68</v>
      </c>
      <c r="B75" s="306"/>
      <c r="C75" s="306"/>
      <c r="D75" s="306"/>
      <c r="E75" s="306"/>
      <c r="F75" s="306"/>
      <c r="G75" s="307"/>
      <c r="H75" s="93" t="s">
        <v>44</v>
      </c>
      <c r="I75" s="57" t="s">
        <v>45</v>
      </c>
      <c r="J75" s="163"/>
      <c r="K75" s="163"/>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63"/>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4:D4"/>
    <mergeCell ref="F4:N4"/>
    <mergeCell ref="A1:B2"/>
    <mergeCell ref="C1:N1"/>
    <mergeCell ref="C2:N2"/>
    <mergeCell ref="A3:D3"/>
    <mergeCell ref="F3:N3"/>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14:B14"/>
    <mergeCell ref="D14:L14"/>
    <mergeCell ref="A16:B16"/>
    <mergeCell ref="E16:L16"/>
    <mergeCell ref="A18:B18"/>
    <mergeCell ref="E18:L18"/>
    <mergeCell ref="A20:B20"/>
    <mergeCell ref="D20:L20"/>
    <mergeCell ref="A22:L22"/>
    <mergeCell ref="A24:L24"/>
    <mergeCell ref="A25:B25"/>
    <mergeCell ref="D25:L25"/>
    <mergeCell ref="A57:G57"/>
    <mergeCell ref="A27:L27"/>
    <mergeCell ref="A29:L29"/>
    <mergeCell ref="A30:B30"/>
    <mergeCell ref="D30:L30"/>
    <mergeCell ref="A32:L32"/>
    <mergeCell ref="A34:L34"/>
    <mergeCell ref="A35:B35"/>
    <mergeCell ref="D35:L35"/>
    <mergeCell ref="A37:L37"/>
    <mergeCell ref="A40:L40"/>
    <mergeCell ref="A55:N55"/>
    <mergeCell ref="B70:G70"/>
    <mergeCell ref="B58:G58"/>
    <mergeCell ref="B59:G59"/>
    <mergeCell ref="B60:G60"/>
    <mergeCell ref="B61:G61"/>
    <mergeCell ref="B62:G62"/>
    <mergeCell ref="B63:G63"/>
    <mergeCell ref="B64:G64"/>
    <mergeCell ref="A65:H65"/>
    <mergeCell ref="A66:K66"/>
    <mergeCell ref="A68:G68"/>
    <mergeCell ref="B69:G69"/>
    <mergeCell ref="A83:N83"/>
    <mergeCell ref="B71:G71"/>
    <mergeCell ref="B72:H72"/>
    <mergeCell ref="A73:K73"/>
    <mergeCell ref="A74:K74"/>
    <mergeCell ref="A75:G75"/>
    <mergeCell ref="B76:G76"/>
    <mergeCell ref="B77:G77"/>
    <mergeCell ref="B78:G78"/>
    <mergeCell ref="A79:H79"/>
    <mergeCell ref="A80:K80"/>
    <mergeCell ref="E81:N81"/>
    <mergeCell ref="A94:J94"/>
    <mergeCell ref="A95:J95"/>
    <mergeCell ref="A96:J96"/>
    <mergeCell ref="A97:J97"/>
    <mergeCell ref="A85:G85"/>
    <mergeCell ref="B86:G86"/>
    <mergeCell ref="A88:J88"/>
    <mergeCell ref="A90:N90"/>
    <mergeCell ref="A92:J92"/>
    <mergeCell ref="A93:J93"/>
  </mergeCells>
  <dataValidations count="6">
    <dataValidation type="decimal" allowBlank="1" showInputMessage="1" showErrorMessage="1" errorTitle="Error General" error="La evaluación de hoja de vida no puede superar los 30 PUNTOS" sqref="N10">
      <formula1>0</formula1>
      <formula2>30</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Pregado" error="El pregrado no puede superar los 4 PUNTOS" sqref="N14">
      <formula1>0</formula1>
      <formula2>4</formula2>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98"/>
  <sheetViews>
    <sheetView workbookViewId="0">
      <selection activeCell="Q9" sqref="Q9"/>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MID(CELL("nombrearchivo",'11'!E9),FIND("]", CELL("nombrearchivo",'11'!E9),1)+1,LEN(CELL("nombrearchivo",'11'!E9))-FIND("]",CELL("nombrearchivo",'11'!E9),1))</f>
        <v>11</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5"/>
      <c r="E8" s="245" t="s">
        <v>17</v>
      </c>
      <c r="F8" s="245" t="s">
        <v>18</v>
      </c>
      <c r="G8" s="245" t="s">
        <v>19</v>
      </c>
      <c r="H8" s="245" t="s">
        <v>20</v>
      </c>
      <c r="I8" s="245" t="s">
        <v>21</v>
      </c>
      <c r="J8" s="247" t="s">
        <v>22</v>
      </c>
      <c r="K8" s="16"/>
      <c r="L8" s="249"/>
      <c r="M8" s="249"/>
      <c r="N8" s="251" t="s">
        <v>23</v>
      </c>
    </row>
    <row r="9" spans="1:16" ht="31.5" customHeight="1" thickBot="1" x14ac:dyDescent="0.3">
      <c r="A9" s="241"/>
      <c r="B9" s="242"/>
      <c r="C9" s="244"/>
      <c r="D9" s="17"/>
      <c r="E9" s="246"/>
      <c r="F9" s="246"/>
      <c r="G9" s="246"/>
      <c r="H9" s="246"/>
      <c r="I9" s="246"/>
      <c r="J9" s="248"/>
      <c r="K9" s="18"/>
      <c r="L9" s="250"/>
      <c r="M9" s="250"/>
      <c r="N9" s="252"/>
    </row>
    <row r="10" spans="1:16" ht="44.25" customHeight="1" thickBot="1" x14ac:dyDescent="0.3">
      <c r="A10" s="253" t="str">
        <f ca="1">CONCATENATE((INDIRECT("GENERAL!D"&amp;P2+5))," ",((INDIRECT("GENERAL!E"&amp;P2+5))))</f>
        <v xml:space="preserve"> </v>
      </c>
      <c r="B10" s="254"/>
      <c r="C10" s="19">
        <f>N14</f>
        <v>4</v>
      </c>
      <c r="D10" s="20"/>
      <c r="E10" s="21">
        <f>N16</f>
        <v>0</v>
      </c>
      <c r="F10" s="21">
        <f>N18</f>
        <v>3</v>
      </c>
      <c r="G10" s="21">
        <f>N20</f>
        <v>1</v>
      </c>
      <c r="H10" s="21">
        <f>N27</f>
        <v>0</v>
      </c>
      <c r="I10" s="21">
        <f>N32</f>
        <v>0</v>
      </c>
      <c r="J10" s="22">
        <f>N37</f>
        <v>0</v>
      </c>
      <c r="K10" s="23"/>
      <c r="L10" s="23"/>
      <c r="M10" s="23"/>
      <c r="N10" s="24">
        <f>IF( SUM(C10:J10)&lt;=30,SUM(C10:J10),"EXCEDE LOS 30 PUNTOS")</f>
        <v>8</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f ca="1">(INDIRECT("GENERAL!J"&amp;P2+5))</f>
        <v>0</v>
      </c>
      <c r="E14" s="261"/>
      <c r="F14" s="261"/>
      <c r="G14" s="261"/>
      <c r="H14" s="261"/>
      <c r="I14" s="261"/>
      <c r="J14" s="261"/>
      <c r="K14" s="261"/>
      <c r="L14" s="262"/>
      <c r="M14" s="29"/>
      <c r="N14" s="30">
        <v>4</v>
      </c>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f ca="1">(INDIRECT("GENERAL!K"&amp;P2+5))</f>
        <v>0</v>
      </c>
      <c r="F16" s="266"/>
      <c r="G16" s="266"/>
      <c r="H16" s="266"/>
      <c r="I16" s="266"/>
      <c r="J16" s="266"/>
      <c r="K16" s="266"/>
      <c r="L16" s="267"/>
      <c r="M16" s="29"/>
      <c r="N16" s="30">
        <v>0</v>
      </c>
    </row>
    <row r="17" spans="1:19" ht="15.75" thickBot="1" x14ac:dyDescent="0.3">
      <c r="A17" s="31"/>
      <c r="B17" s="8"/>
      <c r="C17" s="8"/>
      <c r="D17" s="32"/>
      <c r="E17" s="8"/>
      <c r="F17" s="8"/>
      <c r="G17" s="8"/>
      <c r="H17" s="8"/>
      <c r="I17" s="8"/>
      <c r="J17" s="8"/>
      <c r="K17" s="8"/>
      <c r="L17" s="8"/>
      <c r="M17" s="8"/>
      <c r="N17" s="33"/>
    </row>
    <row r="18" spans="1:19" ht="34.5" customHeight="1" thickBot="1" x14ac:dyDescent="0.3">
      <c r="A18" s="263" t="s">
        <v>29</v>
      </c>
      <c r="B18" s="264"/>
      <c r="C18" s="28"/>
      <c r="D18" s="35"/>
      <c r="E18" s="266">
        <f ca="1">(INDIRECT("GENERAL!L"&amp;P2+5))</f>
        <v>0</v>
      </c>
      <c r="F18" s="266"/>
      <c r="G18" s="266"/>
      <c r="H18" s="266"/>
      <c r="I18" s="266"/>
      <c r="J18" s="266"/>
      <c r="K18" s="266"/>
      <c r="L18" s="267"/>
      <c r="M18" s="29"/>
      <c r="N18" s="30">
        <v>3</v>
      </c>
    </row>
    <row r="19" spans="1:19" ht="15.75" thickBot="1" x14ac:dyDescent="0.3">
      <c r="A19" s="31"/>
      <c r="B19" s="8"/>
      <c r="C19" s="8"/>
      <c r="D19" s="8"/>
      <c r="E19" s="8"/>
      <c r="F19" s="8"/>
      <c r="G19" s="8"/>
      <c r="H19" s="8"/>
      <c r="I19" s="8"/>
      <c r="J19" s="8"/>
      <c r="K19" s="8"/>
      <c r="L19" s="8"/>
      <c r="M19" s="8"/>
      <c r="N19" s="33"/>
    </row>
    <row r="20" spans="1:19" ht="54" customHeight="1" thickBot="1" x14ac:dyDescent="0.3">
      <c r="A20" s="263" t="s">
        <v>30</v>
      </c>
      <c r="B20" s="264"/>
      <c r="C20" s="28"/>
      <c r="D20" s="268">
        <f ca="1">(INDIRECT("GENERAL!M"&amp;P2+5))</f>
        <v>0</v>
      </c>
      <c r="E20" s="269"/>
      <c r="F20" s="269"/>
      <c r="G20" s="269"/>
      <c r="H20" s="269"/>
      <c r="I20" s="269"/>
      <c r="J20" s="269"/>
      <c r="K20" s="269"/>
      <c r="L20" s="270"/>
      <c r="M20" s="29"/>
      <c r="N20" s="30">
        <v>1</v>
      </c>
    </row>
    <row r="21" spans="1:19" ht="16.5" thickBot="1" x14ac:dyDescent="0.3">
      <c r="A21" s="36"/>
      <c r="B21" s="37"/>
      <c r="C21" s="38"/>
      <c r="D21" s="39"/>
      <c r="E21" s="39"/>
      <c r="F21" s="39"/>
      <c r="G21" s="39"/>
      <c r="H21" s="39"/>
      <c r="I21" s="39"/>
      <c r="J21" s="39"/>
      <c r="K21" s="39"/>
      <c r="L21" s="39"/>
      <c r="M21" s="38"/>
      <c r="N21" s="40"/>
    </row>
    <row r="22" spans="1:19" ht="19.5" thickTop="1" thickBot="1" x14ac:dyDescent="0.3">
      <c r="A22" s="271" t="s">
        <v>31</v>
      </c>
      <c r="B22" s="272"/>
      <c r="C22" s="272"/>
      <c r="D22" s="272"/>
      <c r="E22" s="272"/>
      <c r="F22" s="272"/>
      <c r="G22" s="272"/>
      <c r="H22" s="272"/>
      <c r="I22" s="272"/>
      <c r="J22" s="272"/>
      <c r="K22" s="272"/>
      <c r="L22" s="273"/>
      <c r="M22" s="8"/>
      <c r="N22" s="160">
        <f>IF( SUM(N14:N20)&lt;=10,SUM(N14:N20),"EXCEDE LOS 10 PUNTOS VALIDOS")</f>
        <v>8</v>
      </c>
    </row>
    <row r="23" spans="1:19" ht="18.75" thickBot="1" x14ac:dyDescent="0.3">
      <c r="A23" s="41"/>
      <c r="B23" s="42"/>
      <c r="C23" s="42"/>
      <c r="D23" s="42"/>
      <c r="E23" s="42"/>
      <c r="F23" s="42"/>
      <c r="G23" s="42"/>
      <c r="H23" s="42"/>
      <c r="I23" s="42"/>
      <c r="J23" s="42"/>
      <c r="K23" s="42"/>
      <c r="L23" s="42"/>
      <c r="M23" s="8"/>
      <c r="N23" s="40"/>
    </row>
    <row r="24" spans="1:19" ht="24" thickBot="1" x14ac:dyDescent="0.3">
      <c r="A24" s="233" t="s">
        <v>32</v>
      </c>
      <c r="B24" s="234"/>
      <c r="C24" s="234"/>
      <c r="D24" s="234"/>
      <c r="E24" s="234"/>
      <c r="F24" s="234"/>
      <c r="G24" s="234"/>
      <c r="H24" s="234"/>
      <c r="I24" s="234"/>
      <c r="J24" s="234"/>
      <c r="K24" s="234"/>
      <c r="L24" s="235"/>
      <c r="M24" s="8"/>
      <c r="N24" s="40"/>
    </row>
    <row r="25" spans="1:19" ht="68.25" customHeight="1" thickBot="1" x14ac:dyDescent="0.3">
      <c r="A25" s="258" t="s">
        <v>33</v>
      </c>
      <c r="B25" s="259"/>
      <c r="C25" s="28"/>
      <c r="D25" s="260"/>
      <c r="E25" s="261"/>
      <c r="F25" s="261"/>
      <c r="G25" s="261"/>
      <c r="H25" s="261"/>
      <c r="I25" s="261"/>
      <c r="J25" s="261"/>
      <c r="K25" s="261"/>
      <c r="L25" s="262"/>
      <c r="M25" s="29"/>
      <c r="N25" s="30"/>
      <c r="P25" s="43">
        <v>37396</v>
      </c>
      <c r="Q25" s="43">
        <v>37499</v>
      </c>
      <c r="R25" s="6">
        <f>Q25-P25</f>
        <v>103</v>
      </c>
    </row>
    <row r="26" spans="1:19" ht="16.5" thickBot="1" x14ac:dyDescent="0.3">
      <c r="A26" s="36"/>
      <c r="B26" s="37"/>
      <c r="C26" s="38"/>
      <c r="D26" s="39"/>
      <c r="E26" s="39"/>
      <c r="F26" s="39"/>
      <c r="G26" s="39"/>
      <c r="H26" s="39"/>
      <c r="I26" s="39"/>
      <c r="J26" s="39"/>
      <c r="K26" s="39"/>
      <c r="L26" s="39"/>
      <c r="M26" s="38"/>
      <c r="N26" s="40"/>
      <c r="P26" s="43">
        <v>36907</v>
      </c>
      <c r="Q26" s="43">
        <v>36981</v>
      </c>
      <c r="R26" s="6">
        <f>Q26-P26</f>
        <v>74</v>
      </c>
    </row>
    <row r="27" spans="1:19" ht="19.5" thickTop="1" thickBot="1" x14ac:dyDescent="0.3">
      <c r="A27" s="271" t="s">
        <v>34</v>
      </c>
      <c r="B27" s="272"/>
      <c r="C27" s="272"/>
      <c r="D27" s="272"/>
      <c r="E27" s="272"/>
      <c r="F27" s="272"/>
      <c r="G27" s="272"/>
      <c r="H27" s="272"/>
      <c r="I27" s="272"/>
      <c r="J27" s="272"/>
      <c r="K27" s="272"/>
      <c r="L27" s="273"/>
      <c r="M27" s="38"/>
      <c r="N27" s="160">
        <f>IF(N25&lt;=5,N25,"EXCEDE LOS 5 PUNTOS PERMITIDOS")</f>
        <v>0</v>
      </c>
      <c r="P27" s="43">
        <v>36846</v>
      </c>
      <c r="Q27" s="43">
        <v>36906</v>
      </c>
      <c r="R27" s="6">
        <f>Q27-P27</f>
        <v>60</v>
      </c>
    </row>
    <row r="28" spans="1:19" ht="15.75" thickBot="1" x14ac:dyDescent="0.3">
      <c r="A28" s="44"/>
      <c r="B28" s="45"/>
      <c r="C28" s="45"/>
      <c r="D28" s="45"/>
      <c r="E28" s="45"/>
      <c r="F28" s="45"/>
      <c r="G28" s="45"/>
      <c r="H28" s="45"/>
      <c r="I28" s="45"/>
      <c r="J28" s="45"/>
      <c r="K28" s="45"/>
      <c r="L28" s="45"/>
      <c r="M28" s="45"/>
      <c r="N28" s="40"/>
      <c r="P28" s="43">
        <v>35900</v>
      </c>
      <c r="Q28" s="43">
        <v>35961</v>
      </c>
      <c r="R28" s="6">
        <f>Q28-P28</f>
        <v>61</v>
      </c>
    </row>
    <row r="29" spans="1:19" ht="24" thickBot="1" x14ac:dyDescent="0.3">
      <c r="A29" s="233" t="s">
        <v>35</v>
      </c>
      <c r="B29" s="234"/>
      <c r="C29" s="234"/>
      <c r="D29" s="234"/>
      <c r="E29" s="234"/>
      <c r="F29" s="234"/>
      <c r="G29" s="234"/>
      <c r="H29" s="234"/>
      <c r="I29" s="234"/>
      <c r="J29" s="234"/>
      <c r="K29" s="234"/>
      <c r="L29" s="235"/>
      <c r="M29" s="45"/>
      <c r="N29" s="40"/>
      <c r="P29" s="43">
        <v>35808</v>
      </c>
      <c r="Q29" s="43">
        <v>35898</v>
      </c>
      <c r="R29" s="6">
        <f>Q29-P29</f>
        <v>90</v>
      </c>
    </row>
    <row r="30" spans="1:19" ht="35.25" customHeight="1" thickBot="1" x14ac:dyDescent="0.3">
      <c r="A30" s="258" t="s">
        <v>36</v>
      </c>
      <c r="B30" s="259"/>
      <c r="C30" s="28"/>
      <c r="D30" s="260"/>
      <c r="E30" s="261"/>
      <c r="F30" s="261"/>
      <c r="G30" s="261"/>
      <c r="H30" s="261"/>
      <c r="I30" s="261"/>
      <c r="J30" s="261"/>
      <c r="K30" s="261"/>
      <c r="L30" s="262"/>
      <c r="M30" s="29"/>
      <c r="N30" s="30"/>
      <c r="R30" s="6">
        <f>SUM(R25:R29)</f>
        <v>388</v>
      </c>
      <c r="S30" s="6">
        <f>R30/360</f>
        <v>1.0777777777777777</v>
      </c>
    </row>
    <row r="31" spans="1:19" ht="15.75" thickBot="1" x14ac:dyDescent="0.3">
      <c r="A31" s="46"/>
      <c r="B31" s="8"/>
      <c r="C31" s="8"/>
      <c r="D31" s="8"/>
      <c r="E31" s="8"/>
      <c r="F31" s="8"/>
      <c r="G31" s="8"/>
      <c r="H31" s="8"/>
      <c r="I31" s="8"/>
      <c r="J31" s="8"/>
      <c r="K31" s="8"/>
      <c r="L31" s="8"/>
      <c r="M31" s="8"/>
      <c r="N31" s="40"/>
    </row>
    <row r="32" spans="1:19" ht="19.5" thickTop="1" thickBot="1" x14ac:dyDescent="0.3">
      <c r="A32" s="271" t="s">
        <v>37</v>
      </c>
      <c r="B32" s="272"/>
      <c r="C32" s="272"/>
      <c r="D32" s="272"/>
      <c r="E32" s="272"/>
      <c r="F32" s="272"/>
      <c r="G32" s="272"/>
      <c r="H32" s="272"/>
      <c r="I32" s="272"/>
      <c r="J32" s="272"/>
      <c r="K32" s="272"/>
      <c r="L32" s="273"/>
      <c r="M32" s="38"/>
      <c r="N32" s="160">
        <f>IF(N30&lt;=5,N30,"EXCEDE LOS 5 PUNTOS PERMITIDOS")</f>
        <v>0</v>
      </c>
      <c r="P32" s="43">
        <v>38358</v>
      </c>
      <c r="Q32" s="43">
        <v>38417</v>
      </c>
      <c r="R32" s="6">
        <f>Q32-P32</f>
        <v>59</v>
      </c>
      <c r="S32" s="6">
        <f>R32/360</f>
        <v>0.16388888888888889</v>
      </c>
    </row>
    <row r="33" spans="1:19" ht="15.75" thickBot="1" x14ac:dyDescent="0.3">
      <c r="A33" s="46"/>
      <c r="B33" s="8"/>
      <c r="C33" s="8"/>
      <c r="D33" s="8"/>
      <c r="E33" s="8"/>
      <c r="F33" s="8"/>
      <c r="G33" s="8"/>
      <c r="H33" s="8"/>
      <c r="I33" s="8"/>
      <c r="J33" s="8"/>
      <c r="K33" s="8"/>
      <c r="L33" s="8"/>
      <c r="M33" s="8"/>
      <c r="N33" s="40"/>
    </row>
    <row r="34" spans="1:19" ht="24" thickBot="1" x14ac:dyDescent="0.3">
      <c r="A34" s="233" t="s">
        <v>38</v>
      </c>
      <c r="B34" s="234"/>
      <c r="C34" s="234"/>
      <c r="D34" s="234"/>
      <c r="E34" s="234"/>
      <c r="F34" s="234"/>
      <c r="G34" s="234"/>
      <c r="H34" s="234"/>
      <c r="I34" s="234"/>
      <c r="J34" s="234"/>
      <c r="K34" s="234"/>
      <c r="L34" s="235"/>
      <c r="M34" s="8"/>
      <c r="N34" s="40"/>
      <c r="R34" s="6">
        <v>120</v>
      </c>
      <c r="S34" s="6">
        <f>R34/480</f>
        <v>0.25</v>
      </c>
    </row>
    <row r="35" spans="1:19" ht="39.75" customHeight="1" thickBot="1" x14ac:dyDescent="0.3">
      <c r="A35" s="263" t="s">
        <v>39</v>
      </c>
      <c r="B35" s="264"/>
      <c r="C35" s="28"/>
      <c r="D35" s="260"/>
      <c r="E35" s="261"/>
      <c r="F35" s="261"/>
      <c r="G35" s="261"/>
      <c r="H35" s="261"/>
      <c r="I35" s="261"/>
      <c r="J35" s="261"/>
      <c r="K35" s="261"/>
      <c r="L35" s="262"/>
      <c r="M35" s="29"/>
      <c r="N35" s="30"/>
      <c r="R35" s="6">
        <v>120</v>
      </c>
      <c r="S35" s="6">
        <f>R35/480</f>
        <v>0.25</v>
      </c>
    </row>
    <row r="36" spans="1:19" ht="16.5" thickBot="1" x14ac:dyDescent="0.3">
      <c r="A36" s="36"/>
      <c r="B36" s="37"/>
      <c r="C36" s="38"/>
      <c r="D36" s="39"/>
      <c r="E36" s="39"/>
      <c r="F36" s="39"/>
      <c r="G36" s="39"/>
      <c r="H36" s="39"/>
      <c r="I36" s="39"/>
      <c r="J36" s="39"/>
      <c r="K36" s="39"/>
      <c r="L36" s="39"/>
      <c r="M36" s="38"/>
      <c r="N36" s="40"/>
    </row>
    <row r="37" spans="1:19" ht="19.5" thickTop="1" thickBot="1" x14ac:dyDescent="0.3">
      <c r="A37" s="271" t="s">
        <v>40</v>
      </c>
      <c r="B37" s="272"/>
      <c r="C37" s="272"/>
      <c r="D37" s="272"/>
      <c r="E37" s="272"/>
      <c r="F37" s="272"/>
      <c r="G37" s="272"/>
      <c r="H37" s="272"/>
      <c r="I37" s="272"/>
      <c r="J37" s="272"/>
      <c r="K37" s="272"/>
      <c r="L37" s="273"/>
      <c r="M37" s="38"/>
      <c r="N37" s="160">
        <f>IF(N35&lt;=10,N35,"EXCEDE LOS 10 PUNTOS PERMITIDOS")</f>
        <v>0</v>
      </c>
    </row>
    <row r="38" spans="1:19" x14ac:dyDescent="0.25">
      <c r="A38" s="46"/>
      <c r="B38" s="8"/>
      <c r="C38" s="8"/>
      <c r="D38" s="8"/>
      <c r="E38" s="8"/>
      <c r="F38" s="8"/>
      <c r="G38" s="8"/>
      <c r="H38" s="8"/>
      <c r="I38" s="8"/>
      <c r="J38" s="8"/>
      <c r="K38" s="8"/>
      <c r="L38" s="8"/>
      <c r="M38" s="8"/>
      <c r="N38" s="40"/>
    </row>
    <row r="39" spans="1:19" ht="15.75" thickBot="1" x14ac:dyDescent="0.3">
      <c r="A39" s="46"/>
      <c r="B39" s="8"/>
      <c r="C39" s="8"/>
      <c r="D39" s="8"/>
      <c r="E39" s="8"/>
      <c r="F39" s="8"/>
      <c r="G39" s="8"/>
      <c r="H39" s="8"/>
      <c r="I39" s="8"/>
      <c r="J39" s="8"/>
      <c r="K39" s="8"/>
      <c r="L39" s="8"/>
      <c r="M39" s="8"/>
      <c r="N39" s="47"/>
    </row>
    <row r="40" spans="1:19"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8</v>
      </c>
    </row>
    <row r="41" spans="1:19" x14ac:dyDescent="0.25">
      <c r="A41" s="50"/>
      <c r="B41" s="8"/>
      <c r="C41" s="8"/>
      <c r="D41" s="8"/>
      <c r="E41" s="8"/>
      <c r="F41" s="8"/>
      <c r="G41" s="8"/>
      <c r="H41" s="8"/>
      <c r="I41" s="8"/>
      <c r="J41" s="8"/>
      <c r="K41" s="8"/>
      <c r="L41" s="8"/>
      <c r="M41" s="8"/>
      <c r="N41" s="51"/>
    </row>
    <row r="42" spans="1:19" x14ac:dyDescent="0.25">
      <c r="A42" s="50"/>
      <c r="B42" s="8"/>
      <c r="C42" s="8"/>
      <c r="D42" s="8"/>
      <c r="E42" s="8"/>
      <c r="F42" s="8"/>
      <c r="G42" s="8"/>
      <c r="H42" s="8"/>
      <c r="I42" s="8"/>
      <c r="J42" s="8"/>
      <c r="K42" s="8"/>
      <c r="L42" s="8"/>
      <c r="M42" s="8"/>
      <c r="N42" s="51"/>
    </row>
    <row r="43" spans="1:19" x14ac:dyDescent="0.25">
      <c r="A43" s="50"/>
      <c r="B43" s="8"/>
      <c r="C43" s="8"/>
      <c r="D43" s="8"/>
      <c r="E43" s="8"/>
      <c r="F43" s="8"/>
      <c r="G43" s="8"/>
      <c r="H43" s="8"/>
      <c r="I43" s="8"/>
      <c r="J43" s="8"/>
      <c r="K43" s="8"/>
      <c r="L43" s="8"/>
      <c r="M43" s="8"/>
      <c r="N43" s="51"/>
    </row>
    <row r="44" spans="1:19" x14ac:dyDescent="0.25">
      <c r="A44" s="50"/>
      <c r="B44" s="8"/>
      <c r="C44" s="8"/>
      <c r="D44" s="8"/>
      <c r="E44" s="8"/>
      <c r="F44" s="8"/>
      <c r="G44" s="8"/>
      <c r="H44" s="8"/>
      <c r="I44" s="8"/>
      <c r="J44" s="8"/>
      <c r="K44" s="8"/>
      <c r="L44" s="8"/>
      <c r="M44" s="8"/>
      <c r="N44" s="51"/>
    </row>
    <row r="45" spans="1:19" x14ac:dyDescent="0.25">
      <c r="A45" s="50"/>
      <c r="B45" s="8"/>
      <c r="C45" s="8"/>
      <c r="D45" s="8"/>
      <c r="E45" s="8"/>
      <c r="F45" s="8"/>
      <c r="G45" s="8"/>
      <c r="H45" s="8"/>
      <c r="I45" s="8"/>
      <c r="J45" s="8"/>
      <c r="K45" s="8"/>
      <c r="L45" s="8"/>
      <c r="M45" s="8"/>
      <c r="N45" s="51"/>
    </row>
    <row r="46" spans="1:19" x14ac:dyDescent="0.25">
      <c r="A46" s="50"/>
      <c r="B46" s="8"/>
      <c r="C46" s="8"/>
      <c r="D46" s="8"/>
      <c r="E46" s="8"/>
      <c r="F46" s="8"/>
      <c r="G46" s="8"/>
      <c r="H46" s="8"/>
      <c r="I46" s="8"/>
      <c r="J46" s="8"/>
      <c r="K46" s="8"/>
      <c r="L46" s="8"/>
      <c r="M46" s="8"/>
      <c r="N46" s="51"/>
    </row>
    <row r="47" spans="1:19" x14ac:dyDescent="0.25">
      <c r="A47" s="50"/>
      <c r="B47" s="8"/>
      <c r="C47" s="8"/>
      <c r="D47" s="8"/>
      <c r="E47" s="8"/>
      <c r="F47" s="8"/>
      <c r="G47" s="8"/>
      <c r="H47" s="8"/>
      <c r="I47" s="8"/>
      <c r="J47" s="8"/>
      <c r="K47" s="8"/>
      <c r="L47" s="8"/>
      <c r="M47" s="8"/>
      <c r="N47" s="51"/>
    </row>
    <row r="48" spans="1:19"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6"/>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6"/>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92"/>
    </row>
    <row r="75" spans="1:14" ht="26.25" thickBot="1" x14ac:dyDescent="0.3">
      <c r="A75" s="305" t="s">
        <v>68</v>
      </c>
      <c r="B75" s="306"/>
      <c r="C75" s="306"/>
      <c r="D75" s="306"/>
      <c r="E75" s="306"/>
      <c r="F75" s="306"/>
      <c r="G75" s="307"/>
      <c r="H75" s="93" t="s">
        <v>44</v>
      </c>
      <c r="I75" s="57" t="s">
        <v>45</v>
      </c>
      <c r="J75" s="16"/>
      <c r="K75" s="16"/>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6"/>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8</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8</v>
      </c>
    </row>
    <row r="98" spans="1:14" x14ac:dyDescent="0.25">
      <c r="A98" s="32"/>
      <c r="B98" s="32"/>
      <c r="C98" s="32"/>
      <c r="D98" s="32"/>
      <c r="E98" s="32"/>
      <c r="F98" s="32"/>
      <c r="G98" s="32"/>
      <c r="H98" s="32"/>
      <c r="I98" s="32"/>
      <c r="J98" s="32"/>
      <c r="K98" s="32"/>
      <c r="L98" s="32"/>
      <c r="M98" s="32"/>
      <c r="N98" s="32"/>
    </row>
  </sheetData>
  <mergeCells count="81">
    <mergeCell ref="A94:J94"/>
    <mergeCell ref="A95:J95"/>
    <mergeCell ref="A96:J96"/>
    <mergeCell ref="A97:J97"/>
    <mergeCell ref="A85:G85"/>
    <mergeCell ref="B86:G86"/>
    <mergeCell ref="A88:J88"/>
    <mergeCell ref="A90:N90"/>
    <mergeCell ref="A92:J92"/>
    <mergeCell ref="A93:J93"/>
    <mergeCell ref="A83:N83"/>
    <mergeCell ref="B71:G71"/>
    <mergeCell ref="B72:H72"/>
    <mergeCell ref="A73:K73"/>
    <mergeCell ref="A74:K74"/>
    <mergeCell ref="A75:G75"/>
    <mergeCell ref="B76:G76"/>
    <mergeCell ref="B77:G77"/>
    <mergeCell ref="B78:G78"/>
    <mergeCell ref="A79:H79"/>
    <mergeCell ref="A80:K80"/>
    <mergeCell ref="E81:N81"/>
    <mergeCell ref="B70:G70"/>
    <mergeCell ref="B58:G58"/>
    <mergeCell ref="B59:G59"/>
    <mergeCell ref="B60:G60"/>
    <mergeCell ref="B61:G61"/>
    <mergeCell ref="B62:G62"/>
    <mergeCell ref="B63:G63"/>
    <mergeCell ref="B64:G64"/>
    <mergeCell ref="A65:H65"/>
    <mergeCell ref="A66:K66"/>
    <mergeCell ref="A68:G68"/>
    <mergeCell ref="B69:G69"/>
    <mergeCell ref="A57:G57"/>
    <mergeCell ref="A27:L27"/>
    <mergeCell ref="A29:L29"/>
    <mergeCell ref="A30:B30"/>
    <mergeCell ref="D30:L30"/>
    <mergeCell ref="A32:L32"/>
    <mergeCell ref="A34:L34"/>
    <mergeCell ref="A35:B35"/>
    <mergeCell ref="D35:L35"/>
    <mergeCell ref="A37:L37"/>
    <mergeCell ref="A40:L40"/>
    <mergeCell ref="A55:N55"/>
    <mergeCell ref="A20:B20"/>
    <mergeCell ref="D20:L20"/>
    <mergeCell ref="A22:L22"/>
    <mergeCell ref="A24:L24"/>
    <mergeCell ref="A25:B25"/>
    <mergeCell ref="D25:L25"/>
    <mergeCell ref="A14:B14"/>
    <mergeCell ref="D14:L14"/>
    <mergeCell ref="A16:B16"/>
    <mergeCell ref="E16:L16"/>
    <mergeCell ref="A18:B18"/>
    <mergeCell ref="E18:L18"/>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4:D4"/>
    <mergeCell ref="F4:N4"/>
    <mergeCell ref="A1:B2"/>
    <mergeCell ref="C1:N1"/>
    <mergeCell ref="C2:N2"/>
    <mergeCell ref="A3:D3"/>
    <mergeCell ref="F3:N3"/>
  </mergeCells>
  <dataValidations count="6">
    <dataValidation type="decimal" allowBlank="1" showInputMessage="1" showErrorMessage="1" errorTitle="Error Pregado" error="El pregrado no puede superar los 4 PUNTOS" sqref="N14">
      <formula1>0</formula1>
      <formula2>4</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General" error="La evaluación de hoja de vida no puede superar los 30 PUNTOS" sqref="N10">
      <formula1>0</formula1>
      <formula2>30</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workbookViewId="0">
      <selection activeCell="F3" sqref="F3:N3"/>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MID(CELL("nombrearchivo",'9'!E9),FIND("]", CELL("nombrearchivo",'9'!E9),1)+1,LEN(CELL("nombrearchivo",'9'!E9))-FIND("]",CELL("nombrearchivo",'9'!E9),1))</f>
        <v>9</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62"/>
      <c r="E8" s="245" t="s">
        <v>17</v>
      </c>
      <c r="F8" s="245" t="s">
        <v>18</v>
      </c>
      <c r="G8" s="245" t="s">
        <v>19</v>
      </c>
      <c r="H8" s="245" t="s">
        <v>20</v>
      </c>
      <c r="I8" s="245" t="s">
        <v>21</v>
      </c>
      <c r="J8" s="247" t="s">
        <v>22</v>
      </c>
      <c r="K8" s="163"/>
      <c r="L8" s="249"/>
      <c r="M8" s="249"/>
      <c r="N8" s="251" t="s">
        <v>23</v>
      </c>
    </row>
    <row r="9" spans="1:16" ht="31.5" customHeight="1" thickBot="1" x14ac:dyDescent="0.3">
      <c r="A9" s="241"/>
      <c r="B9" s="242"/>
      <c r="C9" s="244"/>
      <c r="D9" s="17"/>
      <c r="E9" s="246"/>
      <c r="F9" s="246"/>
      <c r="G9" s="246"/>
      <c r="H9" s="246"/>
      <c r="I9" s="246"/>
      <c r="J9" s="248"/>
      <c r="K9" s="164"/>
      <c r="L9" s="250"/>
      <c r="M9" s="250"/>
      <c r="N9" s="252"/>
    </row>
    <row r="10" spans="1:16" ht="44.25" customHeight="1" thickBot="1" x14ac:dyDescent="0.3">
      <c r="A10" s="253" t="str">
        <f ca="1">CONCATENATE((INDIRECT("GENERAL!D"&amp;P2+5))," ",((INDIRECT("GENERAL!E"&amp;P2+5))))</f>
        <v xml:space="preserve"> </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f ca="1">(INDIRECT("GENERAL!J"&amp;P2+5))</f>
        <v>0</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f ca="1">(INDIRECT("GENERAL!K"&amp;P2+5))</f>
        <v>0</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66"/>
      <c r="E18" s="266">
        <f ca="1">(INDIRECT("GENERAL!L"&amp;P2+5))</f>
        <v>0</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f ca="1">(INDIRECT("GENERAL!M"&amp;P2+5))</f>
        <v>0</v>
      </c>
      <c r="E20" s="269"/>
      <c r="F20" s="269"/>
      <c r="G20" s="269"/>
      <c r="H20" s="269"/>
      <c r="I20" s="269"/>
      <c r="J20" s="269"/>
      <c r="K20" s="269"/>
      <c r="L20" s="270"/>
      <c r="M20" s="29"/>
      <c r="N20" s="30"/>
    </row>
    <row r="21" spans="1:17" ht="16.5" thickBot="1" x14ac:dyDescent="0.3">
      <c r="A21" s="36"/>
      <c r="B21" s="37"/>
      <c r="C21" s="167"/>
      <c r="D21" s="39"/>
      <c r="E21" s="39"/>
      <c r="F21" s="39"/>
      <c r="G21" s="39"/>
      <c r="H21" s="39"/>
      <c r="I21" s="39"/>
      <c r="J21" s="39"/>
      <c r="K21" s="39"/>
      <c r="L21" s="39"/>
      <c r="M21" s="167"/>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67"/>
      <c r="D26" s="39"/>
      <c r="E26" s="39"/>
      <c r="F26" s="39"/>
      <c r="G26" s="39"/>
      <c r="H26" s="39"/>
      <c r="I26" s="39"/>
      <c r="J26" s="39"/>
      <c r="K26" s="39"/>
      <c r="L26" s="39"/>
      <c r="M26" s="167"/>
      <c r="N26" s="40"/>
    </row>
    <row r="27" spans="1:17" ht="19.5" thickTop="1" thickBot="1" x14ac:dyDescent="0.3">
      <c r="A27" s="271" t="s">
        <v>34</v>
      </c>
      <c r="B27" s="272"/>
      <c r="C27" s="272"/>
      <c r="D27" s="272"/>
      <c r="E27" s="272"/>
      <c r="F27" s="272"/>
      <c r="G27" s="272"/>
      <c r="H27" s="272"/>
      <c r="I27" s="272"/>
      <c r="J27" s="272"/>
      <c r="K27" s="272"/>
      <c r="L27" s="273"/>
      <c r="M27" s="167"/>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67"/>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67"/>
      <c r="D36" s="39"/>
      <c r="E36" s="39"/>
      <c r="F36" s="39"/>
      <c r="G36" s="39"/>
      <c r="H36" s="39"/>
      <c r="I36" s="39"/>
      <c r="J36" s="39"/>
      <c r="K36" s="39"/>
      <c r="L36" s="39"/>
      <c r="M36" s="167"/>
      <c r="N36" s="40"/>
    </row>
    <row r="37" spans="1:14" ht="19.5" thickTop="1" thickBot="1" x14ac:dyDescent="0.3">
      <c r="A37" s="271" t="s">
        <v>40</v>
      </c>
      <c r="B37" s="272"/>
      <c r="C37" s="272"/>
      <c r="D37" s="272"/>
      <c r="E37" s="272"/>
      <c r="F37" s="272"/>
      <c r="G37" s="272"/>
      <c r="H37" s="272"/>
      <c r="I37" s="272"/>
      <c r="J37" s="272"/>
      <c r="K37" s="272"/>
      <c r="L37" s="273"/>
      <c r="M37" s="167"/>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63"/>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63"/>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65"/>
    </row>
    <row r="75" spans="1:14" ht="26.25" thickBot="1" x14ac:dyDescent="0.3">
      <c r="A75" s="305" t="s">
        <v>68</v>
      </c>
      <c r="B75" s="306"/>
      <c r="C75" s="306"/>
      <c r="D75" s="306"/>
      <c r="E75" s="306"/>
      <c r="F75" s="306"/>
      <c r="G75" s="307"/>
      <c r="H75" s="93" t="s">
        <v>44</v>
      </c>
      <c r="I75" s="57" t="s">
        <v>45</v>
      </c>
      <c r="J75" s="163"/>
      <c r="K75" s="163"/>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63"/>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4:D4"/>
    <mergeCell ref="F4:N4"/>
    <mergeCell ref="A1:B2"/>
    <mergeCell ref="C1:N1"/>
    <mergeCell ref="C2:N2"/>
    <mergeCell ref="A3:D3"/>
    <mergeCell ref="F3:N3"/>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14:B14"/>
    <mergeCell ref="D14:L14"/>
    <mergeCell ref="A16:B16"/>
    <mergeCell ref="E16:L16"/>
    <mergeCell ref="A18:B18"/>
    <mergeCell ref="E18:L18"/>
    <mergeCell ref="A20:B20"/>
    <mergeCell ref="D20:L20"/>
    <mergeCell ref="A22:L22"/>
    <mergeCell ref="A24:L24"/>
    <mergeCell ref="A25:B25"/>
    <mergeCell ref="D25:L25"/>
    <mergeCell ref="A57:G57"/>
    <mergeCell ref="A27:L27"/>
    <mergeCell ref="A29:L29"/>
    <mergeCell ref="A30:B30"/>
    <mergeCell ref="D30:L30"/>
    <mergeCell ref="A32:L32"/>
    <mergeCell ref="A34:L34"/>
    <mergeCell ref="A35:B35"/>
    <mergeCell ref="D35:L35"/>
    <mergeCell ref="A37:L37"/>
    <mergeCell ref="A40:L40"/>
    <mergeCell ref="A55:N55"/>
    <mergeCell ref="B70:G70"/>
    <mergeCell ref="B58:G58"/>
    <mergeCell ref="B59:G59"/>
    <mergeCell ref="B60:G60"/>
    <mergeCell ref="B61:G61"/>
    <mergeCell ref="B62:G62"/>
    <mergeCell ref="B63:G63"/>
    <mergeCell ref="B64:G64"/>
    <mergeCell ref="A65:H65"/>
    <mergeCell ref="A66:K66"/>
    <mergeCell ref="A68:G68"/>
    <mergeCell ref="B69:G69"/>
    <mergeCell ref="A83:N83"/>
    <mergeCell ref="B71:G71"/>
    <mergeCell ref="B72:H72"/>
    <mergeCell ref="A73:K73"/>
    <mergeCell ref="A74:K74"/>
    <mergeCell ref="A75:G75"/>
    <mergeCell ref="B76:G76"/>
    <mergeCell ref="B77:G77"/>
    <mergeCell ref="B78:G78"/>
    <mergeCell ref="A79:H79"/>
    <mergeCell ref="A80:K80"/>
    <mergeCell ref="E81:N81"/>
    <mergeCell ref="A94:J94"/>
    <mergeCell ref="A95:J95"/>
    <mergeCell ref="A96:J96"/>
    <mergeCell ref="A97:J97"/>
    <mergeCell ref="A85:G85"/>
    <mergeCell ref="B86:G86"/>
    <mergeCell ref="A88:J88"/>
    <mergeCell ref="A90:N90"/>
    <mergeCell ref="A92:J92"/>
    <mergeCell ref="A93:J93"/>
  </mergeCells>
  <dataValidations count="6">
    <dataValidation type="decimal" allowBlank="1" showInputMessage="1" showErrorMessage="1" errorTitle="Error Pregado" error="El pregrado no puede superar los 4 PUNTOS" sqref="N14">
      <formula1>0</formula1>
      <formula2>4</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General" error="La evaluación de hoja de vida no puede superar los 30 PUNTOS" sqref="N10">
      <formula1>0</formula1>
      <formula2>30</formula2>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workbookViewId="0">
      <selection activeCell="F3" sqref="F3:N3"/>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MID(CELL("nombrearchivo",'10'!E9),FIND("]", CELL("nombrearchivo",'10'!E9),1)+1,LEN(CELL("nombrearchivo",'10'!E9))-FIND("]",CELL("nombrearchivo",'10'!E9),1))</f>
        <v>10</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62"/>
      <c r="E8" s="245" t="s">
        <v>17</v>
      </c>
      <c r="F8" s="245" t="s">
        <v>18</v>
      </c>
      <c r="G8" s="245" t="s">
        <v>19</v>
      </c>
      <c r="H8" s="245" t="s">
        <v>20</v>
      </c>
      <c r="I8" s="245" t="s">
        <v>21</v>
      </c>
      <c r="J8" s="247" t="s">
        <v>22</v>
      </c>
      <c r="K8" s="163"/>
      <c r="L8" s="249"/>
      <c r="M8" s="249"/>
      <c r="N8" s="251" t="s">
        <v>23</v>
      </c>
    </row>
    <row r="9" spans="1:16" ht="31.5" customHeight="1" thickBot="1" x14ac:dyDescent="0.3">
      <c r="A9" s="241"/>
      <c r="B9" s="242"/>
      <c r="C9" s="244"/>
      <c r="D9" s="17"/>
      <c r="E9" s="246"/>
      <c r="F9" s="246"/>
      <c r="G9" s="246"/>
      <c r="H9" s="246"/>
      <c r="I9" s="246"/>
      <c r="J9" s="248"/>
      <c r="K9" s="164"/>
      <c r="L9" s="250"/>
      <c r="M9" s="250"/>
      <c r="N9" s="252"/>
    </row>
    <row r="10" spans="1:16" ht="44.25" customHeight="1" thickBot="1" x14ac:dyDescent="0.3">
      <c r="A10" s="253" t="str">
        <f ca="1">CONCATENATE((INDIRECT("GENERAL!D"&amp;P2+5))," ",((INDIRECT("GENERAL!E"&amp;P2+5))))</f>
        <v xml:space="preserve"> </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f ca="1">(INDIRECT("GENERAL!J"&amp;P2+5))</f>
        <v>0</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f ca="1">(INDIRECT("GENERAL!K"&amp;P2+5))</f>
        <v>0</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66"/>
      <c r="E18" s="266">
        <f ca="1">(INDIRECT("GENERAL!L"&amp;P2+5))</f>
        <v>0</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f ca="1">(INDIRECT("GENERAL!M"&amp;P2+5))</f>
        <v>0</v>
      </c>
      <c r="E20" s="269"/>
      <c r="F20" s="269"/>
      <c r="G20" s="269"/>
      <c r="H20" s="269"/>
      <c r="I20" s="269"/>
      <c r="J20" s="269"/>
      <c r="K20" s="269"/>
      <c r="L20" s="270"/>
      <c r="M20" s="29"/>
      <c r="N20" s="30"/>
    </row>
    <row r="21" spans="1:17" ht="16.5" thickBot="1" x14ac:dyDescent="0.3">
      <c r="A21" s="36"/>
      <c r="B21" s="37"/>
      <c r="C21" s="167"/>
      <c r="D21" s="39"/>
      <c r="E21" s="39"/>
      <c r="F21" s="39"/>
      <c r="G21" s="39"/>
      <c r="H21" s="39"/>
      <c r="I21" s="39"/>
      <c r="J21" s="39"/>
      <c r="K21" s="39"/>
      <c r="L21" s="39"/>
      <c r="M21" s="167"/>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67"/>
      <c r="D26" s="39"/>
      <c r="E26" s="39"/>
      <c r="F26" s="39"/>
      <c r="G26" s="39"/>
      <c r="H26" s="39"/>
      <c r="I26" s="39"/>
      <c r="J26" s="39"/>
      <c r="K26" s="39"/>
      <c r="L26" s="39"/>
      <c r="M26" s="167"/>
      <c r="N26" s="40"/>
    </row>
    <row r="27" spans="1:17" ht="19.5" thickTop="1" thickBot="1" x14ac:dyDescent="0.3">
      <c r="A27" s="271" t="s">
        <v>34</v>
      </c>
      <c r="B27" s="272"/>
      <c r="C27" s="272"/>
      <c r="D27" s="272"/>
      <c r="E27" s="272"/>
      <c r="F27" s="272"/>
      <c r="G27" s="272"/>
      <c r="H27" s="272"/>
      <c r="I27" s="272"/>
      <c r="J27" s="272"/>
      <c r="K27" s="272"/>
      <c r="L27" s="273"/>
      <c r="M27" s="167"/>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67"/>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67"/>
      <c r="D36" s="39"/>
      <c r="E36" s="39"/>
      <c r="F36" s="39"/>
      <c r="G36" s="39"/>
      <c r="H36" s="39"/>
      <c r="I36" s="39"/>
      <c r="J36" s="39"/>
      <c r="K36" s="39"/>
      <c r="L36" s="39"/>
      <c r="M36" s="167"/>
      <c r="N36" s="40"/>
    </row>
    <row r="37" spans="1:14" ht="19.5" thickTop="1" thickBot="1" x14ac:dyDescent="0.3">
      <c r="A37" s="271" t="s">
        <v>40</v>
      </c>
      <c r="B37" s="272"/>
      <c r="C37" s="272"/>
      <c r="D37" s="272"/>
      <c r="E37" s="272"/>
      <c r="F37" s="272"/>
      <c r="G37" s="272"/>
      <c r="H37" s="272"/>
      <c r="I37" s="272"/>
      <c r="J37" s="272"/>
      <c r="K37" s="272"/>
      <c r="L37" s="273"/>
      <c r="M37" s="167"/>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63"/>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63"/>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65"/>
    </row>
    <row r="75" spans="1:14" ht="26.25" thickBot="1" x14ac:dyDescent="0.3">
      <c r="A75" s="305" t="s">
        <v>68</v>
      </c>
      <c r="B75" s="306"/>
      <c r="C75" s="306"/>
      <c r="D75" s="306"/>
      <c r="E75" s="306"/>
      <c r="F75" s="306"/>
      <c r="G75" s="307"/>
      <c r="H75" s="93" t="s">
        <v>44</v>
      </c>
      <c r="I75" s="57" t="s">
        <v>45</v>
      </c>
      <c r="J75" s="163"/>
      <c r="K75" s="163"/>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63"/>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4:D4"/>
    <mergeCell ref="F4:N4"/>
    <mergeCell ref="A1:B2"/>
    <mergeCell ref="C1:N1"/>
    <mergeCell ref="C2:N2"/>
    <mergeCell ref="A3:D3"/>
    <mergeCell ref="F3:N3"/>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14:B14"/>
    <mergeCell ref="D14:L14"/>
    <mergeCell ref="A16:B16"/>
    <mergeCell ref="E16:L16"/>
    <mergeCell ref="A18:B18"/>
    <mergeCell ref="E18:L18"/>
    <mergeCell ref="A20:B20"/>
    <mergeCell ref="D20:L20"/>
    <mergeCell ref="A22:L22"/>
    <mergeCell ref="A24:L24"/>
    <mergeCell ref="A25:B25"/>
    <mergeCell ref="D25:L25"/>
    <mergeCell ref="A57:G57"/>
    <mergeCell ref="A27:L27"/>
    <mergeCell ref="A29:L29"/>
    <mergeCell ref="A30:B30"/>
    <mergeCell ref="D30:L30"/>
    <mergeCell ref="A32:L32"/>
    <mergeCell ref="A34:L34"/>
    <mergeCell ref="A35:B35"/>
    <mergeCell ref="D35:L35"/>
    <mergeCell ref="A37:L37"/>
    <mergeCell ref="A40:L40"/>
    <mergeCell ref="A55:N55"/>
    <mergeCell ref="B70:G70"/>
    <mergeCell ref="B58:G58"/>
    <mergeCell ref="B59:G59"/>
    <mergeCell ref="B60:G60"/>
    <mergeCell ref="B61:G61"/>
    <mergeCell ref="B62:G62"/>
    <mergeCell ref="B63:G63"/>
    <mergeCell ref="B64:G64"/>
    <mergeCell ref="A65:H65"/>
    <mergeCell ref="A66:K66"/>
    <mergeCell ref="A68:G68"/>
    <mergeCell ref="B69:G69"/>
    <mergeCell ref="A83:N83"/>
    <mergeCell ref="B71:G71"/>
    <mergeCell ref="B72:H72"/>
    <mergeCell ref="A73:K73"/>
    <mergeCell ref="A74:K74"/>
    <mergeCell ref="A75:G75"/>
    <mergeCell ref="B76:G76"/>
    <mergeCell ref="B77:G77"/>
    <mergeCell ref="B78:G78"/>
    <mergeCell ref="A79:H79"/>
    <mergeCell ref="A80:K80"/>
    <mergeCell ref="E81:N81"/>
    <mergeCell ref="A94:J94"/>
    <mergeCell ref="A95:J95"/>
    <mergeCell ref="A96:J96"/>
    <mergeCell ref="A97:J97"/>
    <mergeCell ref="A85:G85"/>
    <mergeCell ref="B86:G86"/>
    <mergeCell ref="A88:J88"/>
    <mergeCell ref="A90:N90"/>
    <mergeCell ref="A92:J92"/>
    <mergeCell ref="A93:J93"/>
  </mergeCells>
  <dataValidations count="6">
    <dataValidation type="decimal" allowBlank="1" showInputMessage="1" showErrorMessage="1" errorTitle="Error General" error="La evaluación de hoja de vida no puede superar los 30 PUNTOS" sqref="N10">
      <formula1>0</formula1>
      <formula2>30</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Pregado" error="El pregrado no puede superar los 4 PUNTOS" sqref="N14">
      <formula1>0</formula1>
      <formula2>4</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98"/>
  <sheetViews>
    <sheetView workbookViewId="0">
      <selection activeCell="O35" sqref="O35"/>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f ca="1">MATCH(MID(CELL("nombrearchivo",'1'!E9),FIND("]",CELL("nombrearchivo",'1'!E9),1)+1,LEN(CELL("nombrearchivo",'1'!E9))-FIND("]",CELL("nombrearchivo",'1'!E9),1)),GENERAL!A6:A55,0)</f>
        <v>2</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56"/>
      <c r="E8" s="245" t="s">
        <v>17</v>
      </c>
      <c r="F8" s="245" t="s">
        <v>18</v>
      </c>
      <c r="G8" s="245" t="s">
        <v>19</v>
      </c>
      <c r="H8" s="245" t="s">
        <v>20</v>
      </c>
      <c r="I8" s="245" t="s">
        <v>21</v>
      </c>
      <c r="J8" s="247" t="s">
        <v>22</v>
      </c>
      <c r="K8" s="157"/>
      <c r="L8" s="249"/>
      <c r="M8" s="249"/>
      <c r="N8" s="251" t="s">
        <v>23</v>
      </c>
    </row>
    <row r="9" spans="1:16" ht="31.5" customHeight="1" thickBot="1" x14ac:dyDescent="0.3">
      <c r="A9" s="241"/>
      <c r="B9" s="242"/>
      <c r="C9" s="244"/>
      <c r="D9" s="17"/>
      <c r="E9" s="246"/>
      <c r="F9" s="246"/>
      <c r="G9" s="246"/>
      <c r="H9" s="246"/>
      <c r="I9" s="246"/>
      <c r="J9" s="248"/>
      <c r="K9" s="158"/>
      <c r="L9" s="250"/>
      <c r="M9" s="250"/>
      <c r="N9" s="252"/>
    </row>
    <row r="10" spans="1:16" ht="44.25" customHeight="1" thickBot="1" x14ac:dyDescent="0.3">
      <c r="A10" s="253" t="str">
        <f ca="1">CONCATENATE((INDIRECT("GENERAL!D"&amp;P2+5))," ",((INDIRECT("GENERAL!E"&amp;P2+5))))</f>
        <v>RAMIREZ ARANGO ALEJANDRA MARIA</v>
      </c>
      <c r="B10" s="254"/>
      <c r="C10" s="19">
        <f>N14</f>
        <v>4</v>
      </c>
      <c r="D10" s="20"/>
      <c r="E10" s="21">
        <f>N16</f>
        <v>1</v>
      </c>
      <c r="F10" s="21">
        <f>N18</f>
        <v>3</v>
      </c>
      <c r="G10" s="21">
        <f>N20</f>
        <v>0</v>
      </c>
      <c r="H10" s="21">
        <f>N27</f>
        <v>5</v>
      </c>
      <c r="I10" s="21">
        <f>N32</f>
        <v>1.85</v>
      </c>
      <c r="J10" s="22">
        <f>N37</f>
        <v>0</v>
      </c>
      <c r="K10" s="23"/>
      <c r="L10" s="23"/>
      <c r="M10" s="23"/>
      <c r="N10" s="24">
        <f>IF( SUM(C10:J10)&lt;=30,SUM(C10:J10),"EXCEDE LOS 30 PUNTOS")</f>
        <v>14.85</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t="str">
        <f ca="1">(INDIRECT("GENERAL!J"&amp;P2+5))</f>
        <v>INGENIERIA FORESTAL/ UNIVERSIDAD NACIONAL DE COLOMBIA/2002</v>
      </c>
      <c r="E14" s="261"/>
      <c r="F14" s="261"/>
      <c r="G14" s="261"/>
      <c r="H14" s="261"/>
      <c r="I14" s="261"/>
      <c r="J14" s="261"/>
      <c r="K14" s="261"/>
      <c r="L14" s="262"/>
      <c r="M14" s="29"/>
      <c r="N14" s="30">
        <v>4</v>
      </c>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t="str">
        <f ca="1">(INDIRECT("GENERAL!K"&amp;P2+5))</f>
        <v>ESPECIALISTA EN GESTION AGROAMBIENTAL/UNIVERSIDAD NACIONAL DE COLOMBIA/2005</v>
      </c>
      <c r="F16" s="266"/>
      <c r="G16" s="266"/>
      <c r="H16" s="266"/>
      <c r="I16" s="266"/>
      <c r="J16" s="266"/>
      <c r="K16" s="266"/>
      <c r="L16" s="267"/>
      <c r="M16" s="29"/>
      <c r="N16" s="30">
        <v>1</v>
      </c>
    </row>
    <row r="17" spans="1:33" ht="15.75" thickBot="1" x14ac:dyDescent="0.3">
      <c r="A17" s="31"/>
      <c r="B17" s="8"/>
      <c r="C17" s="8"/>
      <c r="D17" s="32"/>
      <c r="E17" s="8"/>
      <c r="F17" s="8"/>
      <c r="G17" s="8"/>
      <c r="H17" s="8"/>
      <c r="I17" s="8"/>
      <c r="J17" s="8"/>
      <c r="K17" s="8"/>
      <c r="L17" s="8"/>
      <c r="M17" s="8"/>
      <c r="N17" s="33"/>
    </row>
    <row r="18" spans="1:33" ht="34.5" customHeight="1" thickBot="1" x14ac:dyDescent="0.3">
      <c r="A18" s="263" t="s">
        <v>29</v>
      </c>
      <c r="B18" s="264"/>
      <c r="C18" s="28"/>
      <c r="D18" s="155"/>
      <c r="E18" s="266" t="str">
        <f ca="1">(INDIRECT("GENERAL!L"&amp;P2+5))</f>
        <v>MAESTRIA EN CIENCIAS DE PRODUCTOS FORESTALES/UNIVERSIDAD DE GUADALAJARA (MEXICO)/2010</v>
      </c>
      <c r="F18" s="266"/>
      <c r="G18" s="266"/>
      <c r="H18" s="266"/>
      <c r="I18" s="266"/>
      <c r="J18" s="266"/>
      <c r="K18" s="266"/>
      <c r="L18" s="267"/>
      <c r="M18" s="29"/>
      <c r="N18" s="30">
        <v>3</v>
      </c>
    </row>
    <row r="19" spans="1:33" ht="15.75" thickBot="1" x14ac:dyDescent="0.3">
      <c r="A19" s="31"/>
      <c r="B19" s="8"/>
      <c r="C19" s="8"/>
      <c r="D19" s="8"/>
      <c r="E19" s="8"/>
      <c r="F19" s="8"/>
      <c r="G19" s="8"/>
      <c r="H19" s="8"/>
      <c r="I19" s="8"/>
      <c r="J19" s="8"/>
      <c r="K19" s="8"/>
      <c r="L19" s="8"/>
      <c r="M19" s="8"/>
      <c r="N19" s="33"/>
    </row>
    <row r="20" spans="1:33" ht="54" customHeight="1" thickBot="1" x14ac:dyDescent="0.3">
      <c r="A20" s="263" t="s">
        <v>30</v>
      </c>
      <c r="B20" s="264"/>
      <c r="C20" s="28"/>
      <c r="D20" s="268" t="str">
        <f ca="1">(INDIRECT("GENERAL!M"&amp;P2+5))</f>
        <v>NO REGISTRA</v>
      </c>
      <c r="E20" s="269"/>
      <c r="F20" s="269"/>
      <c r="G20" s="269"/>
      <c r="H20" s="269"/>
      <c r="I20" s="269"/>
      <c r="J20" s="269"/>
      <c r="K20" s="269"/>
      <c r="L20" s="270"/>
      <c r="M20" s="29"/>
      <c r="N20" s="30"/>
    </row>
    <row r="21" spans="1:33" ht="16.5" thickBot="1" x14ac:dyDescent="0.3">
      <c r="A21" s="36"/>
      <c r="B21" s="37"/>
      <c r="C21" s="154"/>
      <c r="D21" s="39"/>
      <c r="E21" s="39"/>
      <c r="F21" s="39"/>
      <c r="G21" s="39"/>
      <c r="H21" s="39"/>
      <c r="I21" s="39"/>
      <c r="J21" s="39"/>
      <c r="K21" s="39"/>
      <c r="L21" s="39"/>
      <c r="M21" s="154"/>
      <c r="N21" s="40"/>
    </row>
    <row r="22" spans="1:33" ht="19.5" thickTop="1" thickBot="1" x14ac:dyDescent="0.3">
      <c r="A22" s="271" t="s">
        <v>31</v>
      </c>
      <c r="B22" s="272"/>
      <c r="C22" s="272"/>
      <c r="D22" s="272"/>
      <c r="E22" s="272"/>
      <c r="F22" s="272"/>
      <c r="G22" s="272"/>
      <c r="H22" s="272"/>
      <c r="I22" s="272"/>
      <c r="J22" s="272"/>
      <c r="K22" s="272"/>
      <c r="L22" s="273"/>
      <c r="M22" s="8"/>
      <c r="N22" s="160">
        <f>IF( SUM(N14:N20)&lt;=10,SUM(N14:N20),"EXCEDE LOS 10 PUNTOS VALIDOS")</f>
        <v>8</v>
      </c>
    </row>
    <row r="23" spans="1:33" ht="18.75" thickBot="1" x14ac:dyDescent="0.3">
      <c r="A23" s="41"/>
      <c r="B23" s="42"/>
      <c r="C23" s="42"/>
      <c r="D23" s="42"/>
      <c r="E23" s="42"/>
      <c r="F23" s="42"/>
      <c r="G23" s="42"/>
      <c r="H23" s="42"/>
      <c r="I23" s="42"/>
      <c r="J23" s="42"/>
      <c r="K23" s="42"/>
      <c r="L23" s="42"/>
      <c r="M23" s="8"/>
      <c r="N23" s="40"/>
    </row>
    <row r="24" spans="1:33" ht="24" thickBot="1" x14ac:dyDescent="0.3">
      <c r="A24" s="233" t="s">
        <v>32</v>
      </c>
      <c r="B24" s="234"/>
      <c r="C24" s="234"/>
      <c r="D24" s="234"/>
      <c r="E24" s="234"/>
      <c r="F24" s="234"/>
      <c r="G24" s="234"/>
      <c r="H24" s="234"/>
      <c r="I24" s="234"/>
      <c r="J24" s="234"/>
      <c r="K24" s="234"/>
      <c r="L24" s="235"/>
      <c r="M24" s="8"/>
      <c r="N24" s="40"/>
    </row>
    <row r="25" spans="1:33" ht="101.25" customHeight="1" thickBot="1" x14ac:dyDescent="0.3">
      <c r="A25" s="258" t="s">
        <v>33</v>
      </c>
      <c r="B25" s="259"/>
      <c r="C25" s="28"/>
      <c r="D25" s="260" t="s">
        <v>184</v>
      </c>
      <c r="E25" s="261"/>
      <c r="F25" s="261"/>
      <c r="G25" s="261"/>
      <c r="H25" s="261"/>
      <c r="I25" s="261"/>
      <c r="J25" s="261"/>
      <c r="K25" s="261"/>
      <c r="L25" s="262"/>
      <c r="M25" s="29"/>
      <c r="N25" s="30">
        <v>5</v>
      </c>
      <c r="P25" s="189">
        <v>37662</v>
      </c>
      <c r="Q25" s="189">
        <v>37787</v>
      </c>
      <c r="R25" s="190">
        <f>Q25-P25</f>
        <v>125</v>
      </c>
      <c r="S25" s="190">
        <f>R25/360</f>
        <v>0.34722222222222221</v>
      </c>
      <c r="T25" s="190">
        <v>0.35</v>
      </c>
      <c r="U25" s="190"/>
      <c r="V25" s="190"/>
      <c r="W25" s="190"/>
      <c r="X25" s="190"/>
      <c r="Y25" s="190"/>
      <c r="Z25" s="190"/>
      <c r="AA25" s="190"/>
      <c r="AB25" s="190"/>
      <c r="AC25" s="190"/>
      <c r="AD25" s="190"/>
      <c r="AE25" s="190"/>
      <c r="AF25" s="190"/>
      <c r="AG25" s="190"/>
    </row>
    <row r="26" spans="1:33" ht="16.5" thickBot="1" x14ac:dyDescent="0.3">
      <c r="A26" s="36"/>
      <c r="B26" s="37"/>
      <c r="C26" s="154"/>
      <c r="D26" s="39"/>
      <c r="E26" s="39"/>
      <c r="F26" s="39"/>
      <c r="G26" s="39"/>
      <c r="H26" s="39"/>
      <c r="I26" s="39"/>
      <c r="J26" s="39"/>
      <c r="K26" s="39"/>
      <c r="L26" s="39"/>
      <c r="M26" s="154"/>
      <c r="N26" s="40"/>
      <c r="P26" s="189">
        <v>38142</v>
      </c>
      <c r="Q26" s="189">
        <v>38260</v>
      </c>
      <c r="R26" s="190">
        <f>Q26-P26</f>
        <v>118</v>
      </c>
      <c r="S26" s="190">
        <f>R26/360</f>
        <v>0.32777777777777778</v>
      </c>
      <c r="T26" s="190">
        <v>0.33</v>
      </c>
      <c r="U26" s="190"/>
      <c r="V26" s="190"/>
      <c r="W26" s="190"/>
      <c r="X26" s="190"/>
      <c r="Y26" s="190"/>
      <c r="Z26" s="190"/>
      <c r="AA26" s="190"/>
      <c r="AB26" s="190"/>
      <c r="AC26" s="190"/>
      <c r="AD26" s="190"/>
      <c r="AE26" s="190"/>
      <c r="AF26" s="190"/>
      <c r="AG26" s="190"/>
    </row>
    <row r="27" spans="1:33" ht="19.5" thickTop="1" thickBot="1" x14ac:dyDescent="0.3">
      <c r="A27" s="271" t="s">
        <v>34</v>
      </c>
      <c r="B27" s="272"/>
      <c r="C27" s="272"/>
      <c r="D27" s="272"/>
      <c r="E27" s="272"/>
      <c r="F27" s="272"/>
      <c r="G27" s="272"/>
      <c r="H27" s="272"/>
      <c r="I27" s="272"/>
      <c r="J27" s="272"/>
      <c r="K27" s="272"/>
      <c r="L27" s="273"/>
      <c r="M27" s="154"/>
      <c r="N27" s="160">
        <f>IF(N25&lt;=5,N25,"EXCEDE LOS 5 PUNTOS PERMITIDOS")</f>
        <v>5</v>
      </c>
      <c r="P27" s="189">
        <v>38363</v>
      </c>
      <c r="Q27" s="189">
        <v>38747</v>
      </c>
      <c r="R27" s="190">
        <f>Q27-P27</f>
        <v>384</v>
      </c>
      <c r="S27" s="190">
        <f>R27/360</f>
        <v>1.0666666666666667</v>
      </c>
      <c r="T27" s="190">
        <v>1.06</v>
      </c>
      <c r="U27" s="190"/>
      <c r="V27" s="190"/>
      <c r="W27" s="190"/>
      <c r="X27" s="190"/>
      <c r="Y27" s="190"/>
      <c r="Z27" s="190"/>
      <c r="AA27" s="190"/>
      <c r="AB27" s="190"/>
      <c r="AC27" s="190"/>
      <c r="AD27" s="190"/>
      <c r="AE27" s="190"/>
      <c r="AF27" s="190"/>
      <c r="AG27" s="190"/>
    </row>
    <row r="28" spans="1:33" ht="15.75" thickBot="1" x14ac:dyDescent="0.3">
      <c r="A28" s="44"/>
      <c r="B28" s="45"/>
      <c r="C28" s="45"/>
      <c r="D28" s="45"/>
      <c r="E28" s="45"/>
      <c r="F28" s="45"/>
      <c r="G28" s="45"/>
      <c r="H28" s="45"/>
      <c r="I28" s="45"/>
      <c r="J28" s="45"/>
      <c r="K28" s="45"/>
      <c r="L28" s="45"/>
      <c r="M28" s="45"/>
      <c r="N28" s="40"/>
      <c r="P28" s="189">
        <v>39142</v>
      </c>
      <c r="Q28" s="189">
        <v>39447</v>
      </c>
      <c r="R28" s="190">
        <f>Q28-P28</f>
        <v>305</v>
      </c>
      <c r="S28" s="190">
        <f>R28/360</f>
        <v>0.84722222222222221</v>
      </c>
      <c r="T28" s="190">
        <v>0.85</v>
      </c>
      <c r="U28" s="190"/>
      <c r="V28" s="190"/>
      <c r="W28" s="190"/>
      <c r="X28" s="190"/>
      <c r="Y28" s="190"/>
      <c r="Z28" s="190"/>
      <c r="AA28" s="190"/>
      <c r="AB28" s="190"/>
      <c r="AC28" s="190"/>
      <c r="AD28" s="190"/>
      <c r="AE28" s="190"/>
      <c r="AF28" s="190"/>
      <c r="AG28" s="190"/>
    </row>
    <row r="29" spans="1:33" ht="24" thickBot="1" x14ac:dyDescent="0.3">
      <c r="A29" s="233" t="s">
        <v>35</v>
      </c>
      <c r="B29" s="234"/>
      <c r="C29" s="234"/>
      <c r="D29" s="234"/>
      <c r="E29" s="234"/>
      <c r="F29" s="234"/>
      <c r="G29" s="234"/>
      <c r="H29" s="234"/>
      <c r="I29" s="234"/>
      <c r="J29" s="234"/>
      <c r="K29" s="234"/>
      <c r="L29" s="235"/>
      <c r="M29" s="45"/>
      <c r="N29" s="40"/>
      <c r="P29" s="190"/>
      <c r="Q29" s="190"/>
      <c r="R29" s="190"/>
      <c r="S29" s="190">
        <f>SUM(S25:S28)</f>
        <v>2.588888888888889</v>
      </c>
      <c r="T29" s="190">
        <f>SUM(T25:T28)</f>
        <v>2.59</v>
      </c>
      <c r="U29" s="190"/>
      <c r="V29" s="190"/>
      <c r="W29" s="190"/>
      <c r="X29" s="190"/>
      <c r="Y29" s="190"/>
      <c r="Z29" s="190"/>
      <c r="AA29" s="190"/>
      <c r="AB29" s="190"/>
      <c r="AC29" s="190"/>
      <c r="AD29" s="190"/>
      <c r="AE29" s="190"/>
      <c r="AF29" s="190"/>
      <c r="AG29" s="190"/>
    </row>
    <row r="30" spans="1:33" ht="48" customHeight="1" thickBot="1" x14ac:dyDescent="0.3">
      <c r="A30" s="258" t="s">
        <v>36</v>
      </c>
      <c r="B30" s="259"/>
      <c r="C30" s="28"/>
      <c r="D30" s="260" t="s">
        <v>236</v>
      </c>
      <c r="E30" s="261"/>
      <c r="F30" s="261"/>
      <c r="G30" s="261"/>
      <c r="H30" s="261"/>
      <c r="I30" s="261"/>
      <c r="J30" s="261"/>
      <c r="K30" s="261"/>
      <c r="L30" s="262"/>
      <c r="M30" s="29"/>
      <c r="N30" s="30">
        <v>1.85</v>
      </c>
      <c r="P30" s="190"/>
      <c r="Q30" s="190"/>
      <c r="R30" s="190"/>
      <c r="S30" s="190"/>
      <c r="T30" s="190"/>
      <c r="U30" s="190"/>
      <c r="V30" s="190"/>
      <c r="W30" s="190"/>
      <c r="X30" s="190"/>
      <c r="Y30" s="190"/>
      <c r="Z30" s="190"/>
      <c r="AA30" s="190"/>
      <c r="AB30" s="190"/>
      <c r="AC30" s="190"/>
      <c r="AD30" s="190"/>
      <c r="AE30" s="190"/>
      <c r="AF30" s="190"/>
      <c r="AG30" s="190"/>
    </row>
    <row r="31" spans="1:33" ht="15.75" thickBot="1" x14ac:dyDescent="0.3">
      <c r="A31" s="46"/>
      <c r="B31" s="8"/>
      <c r="C31" s="8"/>
      <c r="D31" s="8"/>
      <c r="E31" s="8"/>
      <c r="F31" s="8"/>
      <c r="G31" s="8"/>
      <c r="H31" s="8"/>
      <c r="I31" s="8"/>
      <c r="J31" s="8"/>
      <c r="K31" s="8"/>
      <c r="L31" s="8"/>
      <c r="M31" s="8"/>
      <c r="N31" s="40"/>
      <c r="P31" s="189">
        <v>38540</v>
      </c>
      <c r="Q31" s="189">
        <v>38599</v>
      </c>
      <c r="R31" s="190">
        <f>Q31-P31</f>
        <v>59</v>
      </c>
      <c r="S31" s="190"/>
      <c r="T31" s="190"/>
      <c r="U31" s="190"/>
      <c r="V31" s="190"/>
      <c r="W31" s="190"/>
      <c r="X31" s="190"/>
      <c r="Y31" s="190"/>
      <c r="Z31" s="190"/>
      <c r="AA31" s="190"/>
      <c r="AB31" s="190"/>
      <c r="AC31" s="190"/>
      <c r="AD31" s="190"/>
      <c r="AE31" s="190"/>
      <c r="AF31" s="190"/>
      <c r="AG31" s="190"/>
    </row>
    <row r="32" spans="1:33" ht="19.5" thickTop="1" thickBot="1" x14ac:dyDescent="0.3">
      <c r="A32" s="271" t="s">
        <v>37</v>
      </c>
      <c r="B32" s="272"/>
      <c r="C32" s="272"/>
      <c r="D32" s="272"/>
      <c r="E32" s="272"/>
      <c r="F32" s="272"/>
      <c r="G32" s="272"/>
      <c r="H32" s="272"/>
      <c r="I32" s="272"/>
      <c r="J32" s="272"/>
      <c r="K32" s="272"/>
      <c r="L32" s="273"/>
      <c r="M32" s="154"/>
      <c r="N32" s="160">
        <f>IF(N30&lt;=5,N30,"EXCEDE LOS 5 PUNTOS PERMITIDOS")</f>
        <v>1.85</v>
      </c>
      <c r="P32" s="189">
        <v>38607</v>
      </c>
      <c r="Q32" s="189">
        <v>38635</v>
      </c>
      <c r="R32" s="190">
        <f t="shared" ref="R32:R44" si="0">Q32-P32</f>
        <v>28</v>
      </c>
      <c r="S32" s="190"/>
      <c r="T32" s="190"/>
      <c r="U32" s="190"/>
      <c r="V32" s="190"/>
      <c r="W32" s="190"/>
      <c r="X32" s="190"/>
      <c r="Y32" s="190"/>
      <c r="Z32" s="190"/>
      <c r="AA32" s="190"/>
      <c r="AB32" s="190"/>
      <c r="AC32" s="190"/>
      <c r="AD32" s="190"/>
      <c r="AE32" s="190"/>
      <c r="AF32" s="190"/>
      <c r="AG32" s="190"/>
    </row>
    <row r="33" spans="1:33" ht="15.75" thickBot="1" x14ac:dyDescent="0.3">
      <c r="A33" s="46"/>
      <c r="B33" s="8"/>
      <c r="C33" s="8"/>
      <c r="D33" s="8"/>
      <c r="E33" s="8"/>
      <c r="F33" s="8"/>
      <c r="G33" s="8"/>
      <c r="H33" s="8"/>
      <c r="I33" s="8"/>
      <c r="J33" s="8"/>
      <c r="K33" s="8"/>
      <c r="L33" s="8"/>
      <c r="M33" s="8"/>
      <c r="N33" s="40"/>
      <c r="P33" s="189">
        <v>38657</v>
      </c>
      <c r="Q33" s="189">
        <v>38746</v>
      </c>
      <c r="R33" s="190">
        <f t="shared" si="0"/>
        <v>89</v>
      </c>
      <c r="S33" s="190"/>
      <c r="T33" s="190"/>
      <c r="U33" s="190"/>
      <c r="V33" s="190"/>
      <c r="W33" s="190"/>
      <c r="X33" s="190"/>
      <c r="Y33" s="190"/>
      <c r="Z33" s="190"/>
      <c r="AA33" s="190"/>
      <c r="AB33" s="190"/>
      <c r="AC33" s="190"/>
      <c r="AD33" s="190"/>
      <c r="AE33" s="190"/>
      <c r="AF33" s="190"/>
      <c r="AG33" s="190"/>
    </row>
    <row r="34" spans="1:33" ht="24" thickBot="1" x14ac:dyDescent="0.3">
      <c r="A34" s="233" t="s">
        <v>38</v>
      </c>
      <c r="B34" s="234"/>
      <c r="C34" s="234"/>
      <c r="D34" s="234"/>
      <c r="E34" s="234"/>
      <c r="F34" s="234"/>
      <c r="G34" s="234"/>
      <c r="H34" s="234"/>
      <c r="I34" s="234"/>
      <c r="J34" s="234"/>
      <c r="K34" s="234"/>
      <c r="L34" s="235"/>
      <c r="M34" s="8"/>
      <c r="N34" s="40"/>
      <c r="P34" s="189">
        <v>38744</v>
      </c>
      <c r="Q34" s="189">
        <v>38818</v>
      </c>
      <c r="R34" s="190">
        <f t="shared" si="0"/>
        <v>74</v>
      </c>
      <c r="S34" s="190"/>
      <c r="T34" s="190"/>
      <c r="U34" s="190"/>
      <c r="V34" s="190"/>
      <c r="W34" s="190"/>
      <c r="X34" s="190"/>
      <c r="Y34" s="190"/>
      <c r="Z34" s="190"/>
      <c r="AA34" s="190"/>
      <c r="AB34" s="190"/>
      <c r="AC34" s="190"/>
      <c r="AD34" s="190"/>
      <c r="AE34" s="190"/>
      <c r="AF34" s="190"/>
      <c r="AG34" s="190"/>
    </row>
    <row r="35" spans="1:33" ht="39.75" customHeight="1" thickBot="1" x14ac:dyDescent="0.3">
      <c r="A35" s="263" t="s">
        <v>39</v>
      </c>
      <c r="B35" s="264"/>
      <c r="C35" s="28"/>
      <c r="D35" s="260" t="s">
        <v>185</v>
      </c>
      <c r="E35" s="261"/>
      <c r="F35" s="261"/>
      <c r="G35" s="261"/>
      <c r="H35" s="261"/>
      <c r="I35" s="261"/>
      <c r="J35" s="261"/>
      <c r="K35" s="261"/>
      <c r="L35" s="262"/>
      <c r="M35" s="29"/>
      <c r="N35" s="30">
        <v>0</v>
      </c>
      <c r="P35" s="189">
        <v>40662</v>
      </c>
      <c r="Q35" s="189">
        <v>40751</v>
      </c>
      <c r="R35" s="190">
        <f t="shared" si="0"/>
        <v>89</v>
      </c>
      <c r="S35" s="190"/>
      <c r="T35" s="190"/>
      <c r="U35" s="190"/>
      <c r="V35" s="190"/>
      <c r="W35" s="190"/>
      <c r="X35" s="190"/>
      <c r="Y35" s="190"/>
      <c r="Z35" s="190"/>
      <c r="AA35" s="190"/>
      <c r="AB35" s="190"/>
      <c r="AC35" s="190"/>
      <c r="AD35" s="190"/>
      <c r="AE35" s="190"/>
      <c r="AF35" s="190"/>
      <c r="AG35" s="190"/>
    </row>
    <row r="36" spans="1:33" ht="16.5" thickBot="1" x14ac:dyDescent="0.3">
      <c r="A36" s="36"/>
      <c r="B36" s="37"/>
      <c r="C36" s="154"/>
      <c r="D36" s="39"/>
      <c r="E36" s="39"/>
      <c r="F36" s="39"/>
      <c r="G36" s="39"/>
      <c r="H36" s="39"/>
      <c r="I36" s="39"/>
      <c r="J36" s="39"/>
      <c r="K36" s="39"/>
      <c r="L36" s="39"/>
      <c r="M36" s="154"/>
      <c r="N36" s="40"/>
      <c r="P36" s="189">
        <v>40771</v>
      </c>
      <c r="Q36" s="189">
        <v>40821</v>
      </c>
      <c r="R36" s="190">
        <f t="shared" si="0"/>
        <v>50</v>
      </c>
      <c r="S36" s="190"/>
      <c r="T36" s="190"/>
      <c r="U36" s="190"/>
      <c r="V36" s="190"/>
      <c r="W36" s="190"/>
      <c r="X36" s="190"/>
      <c r="Y36" s="190"/>
      <c r="Z36" s="190"/>
      <c r="AA36" s="190"/>
      <c r="AB36" s="190"/>
      <c r="AC36" s="190"/>
      <c r="AD36" s="190"/>
      <c r="AE36" s="190"/>
      <c r="AF36" s="190"/>
      <c r="AG36" s="190"/>
    </row>
    <row r="37" spans="1:33" ht="19.5" thickTop="1" thickBot="1" x14ac:dyDescent="0.3">
      <c r="A37" s="271" t="s">
        <v>40</v>
      </c>
      <c r="B37" s="272"/>
      <c r="C37" s="272"/>
      <c r="D37" s="272"/>
      <c r="E37" s="272"/>
      <c r="F37" s="272"/>
      <c r="G37" s="272"/>
      <c r="H37" s="272"/>
      <c r="I37" s="272"/>
      <c r="J37" s="272"/>
      <c r="K37" s="272"/>
      <c r="L37" s="273"/>
      <c r="M37" s="154"/>
      <c r="N37" s="160">
        <f>IF(N35&lt;=10,N35,"EXCEDE LOS 10 PUNTOS PERMITIDOS")</f>
        <v>0</v>
      </c>
      <c r="P37" s="189">
        <v>40884</v>
      </c>
      <c r="Q37" s="189">
        <v>40963</v>
      </c>
      <c r="R37" s="190">
        <f t="shared" si="0"/>
        <v>79</v>
      </c>
      <c r="S37" s="190"/>
      <c r="T37" s="190"/>
      <c r="U37" s="190"/>
      <c r="V37" s="190"/>
      <c r="W37" s="190"/>
      <c r="X37" s="190"/>
      <c r="Y37" s="190"/>
      <c r="Z37" s="190"/>
      <c r="AA37" s="190"/>
      <c r="AB37" s="190"/>
      <c r="AC37" s="190"/>
      <c r="AD37" s="190"/>
      <c r="AE37" s="190"/>
      <c r="AF37" s="190"/>
      <c r="AG37" s="190"/>
    </row>
    <row r="38" spans="1:33" x14ac:dyDescent="0.25">
      <c r="A38" s="46"/>
      <c r="B38" s="8"/>
      <c r="C38" s="8"/>
      <c r="D38" s="8"/>
      <c r="E38" s="8"/>
      <c r="F38" s="8"/>
      <c r="G38" s="8"/>
      <c r="H38" s="8"/>
      <c r="I38" s="8"/>
      <c r="J38" s="8"/>
      <c r="K38" s="8"/>
      <c r="L38" s="8"/>
      <c r="M38" s="8"/>
      <c r="N38" s="40"/>
      <c r="P38" s="189">
        <v>40980</v>
      </c>
      <c r="Q38" s="189">
        <v>41059</v>
      </c>
      <c r="R38" s="190">
        <f t="shared" si="0"/>
        <v>79</v>
      </c>
      <c r="S38" s="190"/>
      <c r="T38" s="190"/>
      <c r="U38" s="190"/>
      <c r="V38" s="190"/>
      <c r="W38" s="190"/>
      <c r="X38" s="190"/>
      <c r="Y38" s="190"/>
      <c r="Z38" s="190"/>
      <c r="AA38" s="190"/>
      <c r="AB38" s="190"/>
      <c r="AC38" s="190"/>
      <c r="AD38" s="190"/>
      <c r="AE38" s="190"/>
      <c r="AF38" s="190"/>
      <c r="AG38" s="190"/>
    </row>
    <row r="39" spans="1:33" ht="15.75" thickBot="1" x14ac:dyDescent="0.3">
      <c r="A39" s="46"/>
      <c r="B39" s="8"/>
      <c r="C39" s="8"/>
      <c r="D39" s="8"/>
      <c r="E39" s="8"/>
      <c r="F39" s="8"/>
      <c r="G39" s="8"/>
      <c r="H39" s="8"/>
      <c r="I39" s="8"/>
      <c r="J39" s="8"/>
      <c r="K39" s="8"/>
      <c r="L39" s="8"/>
      <c r="M39" s="8"/>
      <c r="N39" s="47"/>
      <c r="P39" s="189"/>
      <c r="Q39" s="189"/>
      <c r="R39" s="190">
        <f t="shared" si="0"/>
        <v>0</v>
      </c>
      <c r="S39" s="190"/>
      <c r="T39" s="190"/>
      <c r="U39" s="190"/>
      <c r="V39" s="190"/>
      <c r="W39" s="190"/>
      <c r="X39" s="190"/>
      <c r="Y39" s="190"/>
      <c r="Z39" s="190"/>
      <c r="AA39" s="190"/>
      <c r="AB39" s="190"/>
      <c r="AC39" s="190"/>
      <c r="AD39" s="190"/>
      <c r="AE39" s="190"/>
      <c r="AF39" s="190"/>
      <c r="AG39" s="190"/>
    </row>
    <row r="40" spans="1:33"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14.85</v>
      </c>
      <c r="P40" s="189">
        <v>41135</v>
      </c>
      <c r="Q40" s="189">
        <v>41224</v>
      </c>
      <c r="R40" s="190">
        <f t="shared" si="0"/>
        <v>89</v>
      </c>
      <c r="S40" s="190"/>
      <c r="T40" s="190"/>
      <c r="U40" s="190"/>
      <c r="V40" s="190"/>
      <c r="W40" s="190"/>
      <c r="X40" s="190"/>
      <c r="Y40" s="190"/>
      <c r="Z40" s="190"/>
      <c r="AA40" s="190"/>
      <c r="AB40" s="190"/>
      <c r="AC40" s="190"/>
      <c r="AD40" s="190"/>
      <c r="AE40" s="190"/>
      <c r="AF40" s="190"/>
      <c r="AG40" s="190"/>
    </row>
    <row r="41" spans="1:33" x14ac:dyDescent="0.25">
      <c r="A41" s="50"/>
      <c r="B41" s="8"/>
      <c r="C41" s="8"/>
      <c r="D41" s="8"/>
      <c r="E41" s="8"/>
      <c r="F41" s="8"/>
      <c r="G41" s="8"/>
      <c r="H41" s="8"/>
      <c r="I41" s="8"/>
      <c r="J41" s="8"/>
      <c r="K41" s="8"/>
      <c r="L41" s="8"/>
      <c r="M41" s="8"/>
      <c r="N41" s="51"/>
      <c r="P41" s="189">
        <v>41233</v>
      </c>
      <c r="Q41" s="189">
        <v>41332</v>
      </c>
      <c r="R41" s="190">
        <f t="shared" si="0"/>
        <v>99</v>
      </c>
      <c r="S41" s="190"/>
      <c r="T41" s="190"/>
      <c r="U41" s="190"/>
      <c r="V41" s="190"/>
      <c r="W41" s="190"/>
      <c r="X41" s="190"/>
      <c r="Y41" s="190"/>
      <c r="Z41" s="190"/>
      <c r="AA41" s="190"/>
      <c r="AB41" s="190"/>
      <c r="AC41" s="190"/>
      <c r="AD41" s="190"/>
      <c r="AE41" s="190"/>
      <c r="AF41" s="190"/>
      <c r="AG41" s="190"/>
    </row>
    <row r="42" spans="1:33" x14ac:dyDescent="0.25">
      <c r="A42" s="50"/>
      <c r="B42" s="8"/>
      <c r="C42" s="8"/>
      <c r="D42" s="8"/>
      <c r="E42" s="8"/>
      <c r="F42" s="8"/>
      <c r="G42" s="8"/>
      <c r="H42" s="8"/>
      <c r="I42" s="8"/>
      <c r="J42" s="8"/>
      <c r="K42" s="8"/>
      <c r="L42" s="8"/>
      <c r="M42" s="8"/>
      <c r="N42" s="51"/>
      <c r="P42" s="189">
        <v>41334</v>
      </c>
      <c r="Q42" s="189">
        <v>41387</v>
      </c>
      <c r="R42" s="190">
        <f t="shared" si="0"/>
        <v>53</v>
      </c>
      <c r="S42" s="190"/>
      <c r="T42" s="190"/>
      <c r="U42" s="190"/>
      <c r="V42" s="190"/>
      <c r="W42" s="190"/>
      <c r="X42" s="190"/>
      <c r="Y42" s="190"/>
      <c r="Z42" s="190"/>
      <c r="AA42" s="190"/>
      <c r="AB42" s="190"/>
      <c r="AC42" s="190"/>
      <c r="AD42" s="190"/>
      <c r="AE42" s="190"/>
      <c r="AF42" s="190"/>
      <c r="AG42" s="190"/>
    </row>
    <row r="43" spans="1:33" x14ac:dyDescent="0.25">
      <c r="A43" s="50"/>
      <c r="B43" s="8"/>
      <c r="C43" s="8"/>
      <c r="D43" s="8"/>
      <c r="E43" s="8"/>
      <c r="F43" s="8"/>
      <c r="G43" s="8"/>
      <c r="H43" s="8"/>
      <c r="I43" s="8"/>
      <c r="J43" s="8"/>
      <c r="K43" s="8"/>
      <c r="L43" s="8"/>
      <c r="M43" s="8"/>
      <c r="N43" s="51"/>
      <c r="P43" s="189">
        <v>41442</v>
      </c>
      <c r="Q43" s="189">
        <v>41486</v>
      </c>
      <c r="R43" s="190">
        <f t="shared" si="0"/>
        <v>44</v>
      </c>
      <c r="S43" s="190"/>
      <c r="T43" s="190"/>
      <c r="U43" s="190"/>
      <c r="V43" s="190"/>
      <c r="W43" s="190"/>
      <c r="X43" s="190"/>
      <c r="Y43" s="190"/>
      <c r="Z43" s="190"/>
      <c r="AA43" s="190"/>
      <c r="AB43" s="190"/>
      <c r="AC43" s="190"/>
      <c r="AD43" s="190"/>
      <c r="AE43" s="190"/>
      <c r="AF43" s="190"/>
      <c r="AG43" s="190"/>
    </row>
    <row r="44" spans="1:33" x14ac:dyDescent="0.25">
      <c r="A44" s="50"/>
      <c r="B44" s="8"/>
      <c r="C44" s="8"/>
      <c r="D44" s="8"/>
      <c r="E44" s="8"/>
      <c r="F44" s="8"/>
      <c r="G44" s="8"/>
      <c r="H44" s="8"/>
      <c r="I44" s="8"/>
      <c r="J44" s="8"/>
      <c r="K44" s="8"/>
      <c r="L44" s="8"/>
      <c r="M44" s="8"/>
      <c r="N44" s="51"/>
      <c r="P44" s="189">
        <v>41549</v>
      </c>
      <c r="Q44" s="189">
        <v>41588</v>
      </c>
      <c r="R44" s="190">
        <f t="shared" si="0"/>
        <v>39</v>
      </c>
      <c r="S44" s="190"/>
      <c r="T44" s="190"/>
      <c r="U44" s="190"/>
      <c r="V44" s="190"/>
      <c r="W44" s="190"/>
      <c r="X44" s="190"/>
      <c r="Y44" s="190"/>
      <c r="Z44" s="190"/>
      <c r="AA44" s="190"/>
      <c r="AB44" s="190"/>
      <c r="AC44" s="190"/>
      <c r="AD44" s="190"/>
      <c r="AE44" s="190"/>
      <c r="AF44" s="190"/>
      <c r="AG44" s="190"/>
    </row>
    <row r="45" spans="1:33" x14ac:dyDescent="0.25">
      <c r="A45" s="50"/>
      <c r="B45" s="8"/>
      <c r="C45" s="8"/>
      <c r="D45" s="8"/>
      <c r="E45" s="8"/>
      <c r="F45" s="8"/>
      <c r="G45" s="8"/>
      <c r="H45" s="8"/>
      <c r="I45" s="8"/>
      <c r="J45" s="8"/>
      <c r="K45" s="8"/>
      <c r="L45" s="8"/>
      <c r="M45" s="8"/>
      <c r="N45" s="51"/>
      <c r="P45" s="190"/>
      <c r="Q45" s="190"/>
      <c r="R45" s="190">
        <f>SUM(R31:R44)</f>
        <v>871</v>
      </c>
      <c r="S45" s="190">
        <f>R45/360</f>
        <v>2.4194444444444443</v>
      </c>
      <c r="T45" s="190">
        <f>2.42+2.59</f>
        <v>5.01</v>
      </c>
      <c r="U45" s="190"/>
      <c r="V45" s="190"/>
      <c r="W45" s="190"/>
      <c r="X45" s="190"/>
      <c r="Y45" s="190"/>
      <c r="Z45" s="190"/>
      <c r="AA45" s="190"/>
      <c r="AB45" s="190"/>
      <c r="AC45" s="190"/>
      <c r="AD45" s="190"/>
      <c r="AE45" s="190"/>
      <c r="AF45" s="190"/>
      <c r="AG45" s="190"/>
    </row>
    <row r="46" spans="1:33" x14ac:dyDescent="0.25">
      <c r="A46" s="50"/>
      <c r="B46" s="8"/>
      <c r="C46" s="8"/>
      <c r="D46" s="8"/>
      <c r="E46" s="8"/>
      <c r="F46" s="8"/>
      <c r="G46" s="8"/>
      <c r="H46" s="8"/>
      <c r="I46" s="8"/>
      <c r="J46" s="8"/>
      <c r="K46" s="8"/>
      <c r="L46" s="8"/>
      <c r="M46" s="8"/>
      <c r="N46" s="51"/>
      <c r="P46" s="190"/>
      <c r="Q46" s="190"/>
      <c r="R46" s="190"/>
      <c r="S46" s="190"/>
      <c r="T46" s="190"/>
      <c r="U46" s="190"/>
      <c r="V46" s="190"/>
      <c r="W46" s="190"/>
      <c r="X46" s="190"/>
      <c r="Y46" s="190"/>
      <c r="Z46" s="190"/>
      <c r="AA46" s="190"/>
      <c r="AB46" s="190"/>
      <c r="AC46" s="190"/>
      <c r="AD46" s="190"/>
      <c r="AE46" s="190"/>
      <c r="AF46" s="190"/>
      <c r="AG46" s="190"/>
    </row>
    <row r="47" spans="1:33" x14ac:dyDescent="0.25">
      <c r="A47" s="50"/>
      <c r="B47" s="8"/>
      <c r="C47" s="8"/>
      <c r="D47" s="8"/>
      <c r="E47" s="8"/>
      <c r="F47" s="8"/>
      <c r="G47" s="8"/>
      <c r="H47" s="8"/>
      <c r="I47" s="8"/>
      <c r="J47" s="8"/>
      <c r="K47" s="8"/>
      <c r="L47" s="8"/>
      <c r="M47" s="8"/>
      <c r="N47" s="51"/>
      <c r="P47" s="189">
        <v>37700</v>
      </c>
      <c r="Q47" s="189">
        <v>37815</v>
      </c>
      <c r="R47" s="190">
        <f>Q47-P47</f>
        <v>115</v>
      </c>
      <c r="S47" s="190">
        <f>R47/5</f>
        <v>23</v>
      </c>
      <c r="T47" s="190">
        <f>S47*6</f>
        <v>138</v>
      </c>
      <c r="U47" s="190">
        <f>T47/480</f>
        <v>0.28749999999999998</v>
      </c>
      <c r="V47" s="190">
        <v>0.28999999999999998</v>
      </c>
      <c r="W47" s="190"/>
      <c r="X47" s="190"/>
      <c r="Y47" s="190"/>
      <c r="Z47" s="190"/>
      <c r="AA47" s="190"/>
      <c r="AB47" s="190"/>
      <c r="AC47" s="190"/>
      <c r="AD47" s="190"/>
      <c r="AE47" s="190"/>
      <c r="AF47" s="190"/>
      <c r="AG47" s="190"/>
    </row>
    <row r="48" spans="1:33" x14ac:dyDescent="0.25">
      <c r="A48" s="50"/>
      <c r="B48" s="8"/>
      <c r="C48" s="8"/>
      <c r="D48" s="8"/>
      <c r="E48" s="8"/>
      <c r="F48" s="8"/>
      <c r="G48" s="8"/>
      <c r="H48" s="8"/>
      <c r="I48" s="8"/>
      <c r="J48" s="8"/>
      <c r="K48" s="8"/>
      <c r="L48" s="8"/>
      <c r="M48" s="8"/>
      <c r="N48" s="51"/>
      <c r="P48" s="189">
        <v>38078</v>
      </c>
      <c r="Q48" s="189">
        <v>38184</v>
      </c>
      <c r="R48" s="190">
        <f>Q48-P48</f>
        <v>106</v>
      </c>
      <c r="S48" s="190">
        <f>R48/5</f>
        <v>21.2</v>
      </c>
      <c r="T48" s="190">
        <f>S48*4</f>
        <v>84.8</v>
      </c>
      <c r="U48" s="190">
        <f>T48/480</f>
        <v>0.17666666666666667</v>
      </c>
      <c r="V48" s="190">
        <v>0.18</v>
      </c>
      <c r="W48" s="190"/>
      <c r="X48" s="190"/>
      <c r="Y48" s="190"/>
      <c r="Z48" s="190"/>
      <c r="AA48" s="190"/>
      <c r="AB48" s="190"/>
      <c r="AC48" s="190"/>
      <c r="AD48" s="190"/>
      <c r="AE48" s="190"/>
      <c r="AF48" s="190"/>
      <c r="AG48" s="190"/>
    </row>
    <row r="49" spans="1:33" x14ac:dyDescent="0.25">
      <c r="A49" s="50"/>
      <c r="B49" s="8"/>
      <c r="C49" s="8"/>
      <c r="D49" s="8"/>
      <c r="E49" s="8"/>
      <c r="F49" s="8"/>
      <c r="G49" s="8"/>
      <c r="H49" s="8"/>
      <c r="I49" s="8"/>
      <c r="J49" s="8"/>
      <c r="K49" s="8"/>
      <c r="L49" s="8"/>
      <c r="M49" s="8"/>
      <c r="N49" s="51"/>
      <c r="P49" s="189">
        <v>38602</v>
      </c>
      <c r="Q49" s="189">
        <v>38714</v>
      </c>
      <c r="R49" s="190">
        <f>Q49-P49</f>
        <v>112</v>
      </c>
      <c r="S49" s="190">
        <f>R49/5</f>
        <v>22.4</v>
      </c>
      <c r="T49" s="190">
        <f>S49*9</f>
        <v>201.6</v>
      </c>
      <c r="U49" s="190">
        <f>T49/480</f>
        <v>0.42</v>
      </c>
      <c r="V49" s="190">
        <v>0.42</v>
      </c>
      <c r="W49" s="190"/>
      <c r="X49" s="190"/>
      <c r="Y49" s="190"/>
      <c r="Z49" s="190"/>
      <c r="AA49" s="190"/>
      <c r="AB49" s="190"/>
      <c r="AC49" s="190"/>
      <c r="AD49" s="190"/>
      <c r="AE49" s="190"/>
      <c r="AF49" s="190"/>
      <c r="AG49" s="190"/>
    </row>
    <row r="50" spans="1:33" x14ac:dyDescent="0.25">
      <c r="A50" s="50"/>
      <c r="B50" s="8"/>
      <c r="C50" s="8"/>
      <c r="D50" s="8"/>
      <c r="E50" s="8"/>
      <c r="F50" s="8"/>
      <c r="G50" s="8"/>
      <c r="H50" s="8"/>
      <c r="I50" s="8"/>
      <c r="J50" s="8"/>
      <c r="K50" s="8"/>
      <c r="L50" s="8"/>
      <c r="M50" s="8"/>
      <c r="N50" s="51"/>
      <c r="P50" s="189">
        <v>39318</v>
      </c>
      <c r="Q50" s="189">
        <v>39434</v>
      </c>
      <c r="R50" s="190">
        <f>Q50-P50</f>
        <v>116</v>
      </c>
      <c r="S50" s="190">
        <f>R50/5</f>
        <v>23.2</v>
      </c>
      <c r="T50" s="190">
        <f>S50*4</f>
        <v>92.8</v>
      </c>
      <c r="U50" s="190">
        <f>T50/480</f>
        <v>0.19333333333333333</v>
      </c>
      <c r="V50" s="190">
        <v>0.19</v>
      </c>
      <c r="W50" s="190"/>
      <c r="X50" s="190"/>
      <c r="Y50" s="190"/>
      <c r="Z50" s="190"/>
      <c r="AA50" s="190"/>
      <c r="AB50" s="190"/>
      <c r="AC50" s="190"/>
      <c r="AD50" s="190"/>
      <c r="AE50" s="190"/>
      <c r="AF50" s="190"/>
      <c r="AG50" s="190"/>
    </row>
    <row r="51" spans="1:33" x14ac:dyDescent="0.25">
      <c r="A51" s="50"/>
      <c r="B51" s="8"/>
      <c r="C51" s="8"/>
      <c r="D51" s="8"/>
      <c r="E51" s="8"/>
      <c r="F51" s="8"/>
      <c r="G51" s="8"/>
      <c r="H51" s="8"/>
      <c r="I51" s="8"/>
      <c r="J51" s="8"/>
      <c r="K51" s="8"/>
      <c r="L51" s="8"/>
      <c r="M51" s="8"/>
      <c r="N51" s="51"/>
      <c r="P51" s="189">
        <v>40427</v>
      </c>
      <c r="Q51" s="189">
        <v>40509</v>
      </c>
      <c r="R51" s="190">
        <f>Q51-P51</f>
        <v>82</v>
      </c>
      <c r="S51" s="190">
        <f>R51/5</f>
        <v>16.399999999999999</v>
      </c>
      <c r="T51" s="190">
        <f>S51*8</f>
        <v>131.19999999999999</v>
      </c>
      <c r="U51" s="190">
        <f>T51/480</f>
        <v>0.27333333333333332</v>
      </c>
      <c r="V51" s="190">
        <v>0.27</v>
      </c>
      <c r="W51" s="190"/>
      <c r="X51" s="190"/>
      <c r="Y51" s="190"/>
      <c r="Z51" s="190"/>
      <c r="AA51" s="190"/>
      <c r="AB51" s="190"/>
      <c r="AC51" s="190"/>
      <c r="AD51" s="190"/>
      <c r="AE51" s="190"/>
      <c r="AF51" s="190"/>
      <c r="AG51" s="190"/>
    </row>
    <row r="52" spans="1:33" x14ac:dyDescent="0.25">
      <c r="A52" s="50"/>
      <c r="B52" s="8"/>
      <c r="C52" s="8"/>
      <c r="D52" s="8"/>
      <c r="E52" s="8"/>
      <c r="F52" s="8"/>
      <c r="G52" s="8"/>
      <c r="H52" s="8"/>
      <c r="I52" s="8"/>
      <c r="J52" s="8"/>
      <c r="K52" s="8"/>
      <c r="L52" s="8"/>
      <c r="M52" s="8"/>
      <c r="N52" s="52" t="s">
        <v>41</v>
      </c>
      <c r="P52" s="190"/>
      <c r="Q52" s="190"/>
      <c r="R52" s="190"/>
      <c r="S52" s="190"/>
      <c r="T52" s="190"/>
      <c r="U52" s="190"/>
      <c r="V52" s="190">
        <f>SUM(V47:V51)</f>
        <v>1.3499999999999999</v>
      </c>
      <c r="W52" s="190"/>
      <c r="X52" s="190"/>
      <c r="Y52" s="190"/>
      <c r="Z52" s="190"/>
      <c r="AA52" s="190"/>
      <c r="AB52" s="190"/>
      <c r="AC52" s="190"/>
      <c r="AD52" s="190"/>
      <c r="AE52" s="190"/>
      <c r="AF52" s="190"/>
      <c r="AG52" s="190"/>
    </row>
    <row r="53" spans="1:33" x14ac:dyDescent="0.25">
      <c r="A53" s="50"/>
      <c r="B53" s="8"/>
      <c r="C53" s="8"/>
      <c r="D53" s="8"/>
      <c r="E53" s="8"/>
      <c r="F53" s="8"/>
      <c r="G53" s="8"/>
      <c r="H53" s="8"/>
      <c r="I53" s="8"/>
      <c r="J53" s="8"/>
      <c r="K53" s="8"/>
      <c r="L53" s="8"/>
      <c r="M53" s="8"/>
      <c r="N53" s="51"/>
      <c r="P53" s="190"/>
      <c r="Q53" s="190"/>
      <c r="R53" s="190"/>
      <c r="S53" s="190"/>
      <c r="T53" s="190"/>
      <c r="U53" s="190"/>
      <c r="V53" s="190"/>
      <c r="W53" s="190"/>
      <c r="X53" s="190"/>
      <c r="Y53" s="190"/>
      <c r="Z53" s="190"/>
      <c r="AA53" s="190"/>
      <c r="AB53" s="190"/>
      <c r="AC53" s="190"/>
      <c r="AD53" s="190"/>
      <c r="AE53" s="190"/>
      <c r="AF53" s="190"/>
      <c r="AG53" s="190"/>
    </row>
    <row r="54" spans="1:33" ht="15.75" thickBot="1" x14ac:dyDescent="0.3">
      <c r="A54" s="50"/>
      <c r="B54" s="8"/>
      <c r="C54" s="8"/>
      <c r="D54" s="8"/>
      <c r="E54" s="8"/>
      <c r="F54" s="8"/>
      <c r="G54" s="8"/>
      <c r="H54" s="8"/>
      <c r="I54" s="8"/>
      <c r="J54" s="8"/>
      <c r="K54" s="8"/>
      <c r="L54" s="8"/>
      <c r="M54" s="8"/>
      <c r="N54" s="51"/>
      <c r="P54" s="190"/>
      <c r="Q54" s="190"/>
      <c r="R54" s="190"/>
      <c r="S54" s="190"/>
      <c r="T54" s="190"/>
      <c r="U54" s="190"/>
      <c r="V54" s="190"/>
      <c r="W54" s="190"/>
      <c r="X54" s="190"/>
      <c r="Y54" s="190"/>
      <c r="Z54" s="190"/>
      <c r="AA54" s="190"/>
      <c r="AB54" s="190"/>
      <c r="AC54" s="190"/>
      <c r="AD54" s="190"/>
      <c r="AE54" s="190"/>
      <c r="AF54" s="190"/>
      <c r="AG54" s="190"/>
    </row>
    <row r="55" spans="1:33" ht="27" thickBot="1" x14ac:dyDescent="0.3">
      <c r="A55" s="236" t="s">
        <v>42</v>
      </c>
      <c r="B55" s="237"/>
      <c r="C55" s="237"/>
      <c r="D55" s="237"/>
      <c r="E55" s="237"/>
      <c r="F55" s="237"/>
      <c r="G55" s="237"/>
      <c r="H55" s="237"/>
      <c r="I55" s="237"/>
      <c r="J55" s="237"/>
      <c r="K55" s="237"/>
      <c r="L55" s="237"/>
      <c r="M55" s="237"/>
      <c r="N55" s="238"/>
      <c r="P55" s="190"/>
      <c r="Q55" s="190"/>
      <c r="R55" s="190"/>
      <c r="S55" s="190"/>
      <c r="T55" s="190"/>
      <c r="U55" s="190"/>
      <c r="V55" s="190"/>
      <c r="W55" s="190"/>
      <c r="X55" s="190"/>
      <c r="Y55" s="190"/>
      <c r="Z55" s="190"/>
      <c r="AA55" s="190"/>
      <c r="AB55" s="190"/>
      <c r="AC55" s="190"/>
      <c r="AD55" s="190"/>
      <c r="AE55" s="190"/>
      <c r="AF55" s="190"/>
      <c r="AG55" s="190"/>
    </row>
    <row r="56" spans="1:33" ht="15.75" thickBot="1" x14ac:dyDescent="0.3">
      <c r="A56" s="46"/>
      <c r="B56" s="8"/>
      <c r="C56" s="8"/>
      <c r="D56" s="8"/>
      <c r="E56" s="8"/>
      <c r="F56" s="8"/>
      <c r="G56" s="8"/>
      <c r="H56" s="8"/>
      <c r="I56" s="8"/>
      <c r="J56" s="8"/>
      <c r="K56" s="8"/>
      <c r="L56" s="8"/>
      <c r="M56" s="8"/>
      <c r="N56" s="26"/>
      <c r="P56" s="190"/>
      <c r="Q56" s="190"/>
      <c r="R56" s="190"/>
      <c r="S56" s="190"/>
      <c r="T56" s="190"/>
      <c r="U56" s="190"/>
      <c r="V56" s="190"/>
      <c r="W56" s="190"/>
      <c r="X56" s="190"/>
      <c r="Y56" s="190"/>
      <c r="Z56" s="190"/>
      <c r="AA56" s="190"/>
      <c r="AB56" s="190"/>
      <c r="AC56" s="190"/>
      <c r="AD56" s="190"/>
      <c r="AE56" s="190"/>
      <c r="AF56" s="190"/>
      <c r="AG56" s="190"/>
    </row>
    <row r="57" spans="1:33" ht="26.25" thickBot="1" x14ac:dyDescent="0.3">
      <c r="A57" s="274" t="s">
        <v>43</v>
      </c>
      <c r="B57" s="275"/>
      <c r="C57" s="275"/>
      <c r="D57" s="275"/>
      <c r="E57" s="275"/>
      <c r="F57" s="276"/>
      <c r="G57" s="277"/>
      <c r="H57" s="53" t="s">
        <v>44</v>
      </c>
      <c r="I57" s="54" t="s">
        <v>45</v>
      </c>
      <c r="J57" s="55" t="s">
        <v>46</v>
      </c>
      <c r="K57" s="56" t="s">
        <v>47</v>
      </c>
      <c r="L57" s="157"/>
      <c r="M57" s="8"/>
      <c r="N57" s="57" t="s">
        <v>48</v>
      </c>
      <c r="P57" s="190"/>
      <c r="Q57" s="190"/>
      <c r="R57" s="190"/>
      <c r="S57" s="190"/>
      <c r="T57" s="190"/>
      <c r="U57" s="190"/>
      <c r="V57" s="190"/>
      <c r="W57" s="190"/>
      <c r="X57" s="190"/>
      <c r="Y57" s="190"/>
      <c r="Z57" s="190"/>
      <c r="AA57" s="190"/>
      <c r="AB57" s="190"/>
      <c r="AC57" s="190"/>
      <c r="AD57" s="190"/>
      <c r="AE57" s="190"/>
      <c r="AF57" s="190"/>
      <c r="AG57" s="190"/>
    </row>
    <row r="58" spans="1:33"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33" ht="16.5" thickTop="1" thickBot="1" x14ac:dyDescent="0.3">
      <c r="A59" s="63">
        <v>2</v>
      </c>
      <c r="B59" s="281" t="s">
        <v>51</v>
      </c>
      <c r="C59" s="285"/>
      <c r="D59" s="285"/>
      <c r="E59" s="285"/>
      <c r="F59" s="282"/>
      <c r="G59" s="282"/>
      <c r="H59" s="64" t="s">
        <v>50</v>
      </c>
      <c r="I59" s="65">
        <v>0</v>
      </c>
      <c r="J59" s="65">
        <v>0</v>
      </c>
      <c r="K59" s="66">
        <v>0</v>
      </c>
      <c r="L59" s="45"/>
      <c r="M59" s="45"/>
      <c r="N59" s="62">
        <f t="shared" ref="N59:N64" si="1">I59+J59+K59</f>
        <v>0</v>
      </c>
    </row>
    <row r="60" spans="1:33" ht="16.5" thickTop="1" thickBot="1" x14ac:dyDescent="0.3">
      <c r="A60" s="63">
        <v>3</v>
      </c>
      <c r="B60" s="285" t="s">
        <v>52</v>
      </c>
      <c r="C60" s="285"/>
      <c r="D60" s="285"/>
      <c r="E60" s="285"/>
      <c r="F60" s="282"/>
      <c r="G60" s="282"/>
      <c r="H60" s="64" t="s">
        <v>53</v>
      </c>
      <c r="I60" s="65">
        <v>0</v>
      </c>
      <c r="J60" s="65">
        <v>0</v>
      </c>
      <c r="K60" s="66">
        <v>0</v>
      </c>
      <c r="L60" s="45"/>
      <c r="M60" s="45"/>
      <c r="N60" s="62">
        <f t="shared" si="1"/>
        <v>0</v>
      </c>
    </row>
    <row r="61" spans="1:33" ht="16.5" thickTop="1" thickBot="1" x14ac:dyDescent="0.3">
      <c r="A61" s="63">
        <v>4</v>
      </c>
      <c r="B61" s="285" t="s">
        <v>54</v>
      </c>
      <c r="C61" s="285"/>
      <c r="D61" s="285"/>
      <c r="E61" s="285"/>
      <c r="F61" s="282"/>
      <c r="G61" s="282"/>
      <c r="H61" s="64" t="s">
        <v>53</v>
      </c>
      <c r="I61" s="65">
        <v>0</v>
      </c>
      <c r="J61" s="65">
        <v>0</v>
      </c>
      <c r="K61" s="66">
        <v>0</v>
      </c>
      <c r="L61" s="45"/>
      <c r="M61" s="45"/>
      <c r="N61" s="62">
        <f t="shared" si="1"/>
        <v>0</v>
      </c>
    </row>
    <row r="62" spans="1:33" ht="16.5" thickTop="1" thickBot="1" x14ac:dyDescent="0.3">
      <c r="A62" s="63">
        <v>5</v>
      </c>
      <c r="B62" s="285" t="s">
        <v>55</v>
      </c>
      <c r="C62" s="285"/>
      <c r="D62" s="285"/>
      <c r="E62" s="285"/>
      <c r="F62" s="282"/>
      <c r="G62" s="282"/>
      <c r="H62" s="64" t="s">
        <v>53</v>
      </c>
      <c r="I62" s="65">
        <v>0</v>
      </c>
      <c r="J62" s="65">
        <v>0</v>
      </c>
      <c r="K62" s="66">
        <v>0</v>
      </c>
      <c r="L62" s="45"/>
      <c r="M62" s="45"/>
      <c r="N62" s="62">
        <f t="shared" si="1"/>
        <v>0</v>
      </c>
    </row>
    <row r="63" spans="1:33" ht="16.5" thickTop="1" thickBot="1" x14ac:dyDescent="0.3">
      <c r="A63" s="63">
        <v>6</v>
      </c>
      <c r="B63" s="285" t="s">
        <v>56</v>
      </c>
      <c r="C63" s="285"/>
      <c r="D63" s="285"/>
      <c r="E63" s="285"/>
      <c r="F63" s="282"/>
      <c r="G63" s="282"/>
      <c r="H63" s="64" t="s">
        <v>57</v>
      </c>
      <c r="I63" s="65">
        <v>0</v>
      </c>
      <c r="J63" s="65">
        <v>0</v>
      </c>
      <c r="K63" s="66">
        <v>0</v>
      </c>
      <c r="L63" s="45"/>
      <c r="M63" s="45"/>
      <c r="N63" s="62">
        <f t="shared" si="1"/>
        <v>0</v>
      </c>
    </row>
    <row r="64" spans="1:33" ht="16.5" thickTop="1" thickBot="1" x14ac:dyDescent="0.3">
      <c r="A64" s="67">
        <v>7</v>
      </c>
      <c r="B64" s="286" t="s">
        <v>58</v>
      </c>
      <c r="C64" s="286"/>
      <c r="D64" s="286"/>
      <c r="E64" s="286"/>
      <c r="F64" s="287"/>
      <c r="G64" s="287"/>
      <c r="H64" s="68" t="s">
        <v>57</v>
      </c>
      <c r="I64" s="69">
        <v>0</v>
      </c>
      <c r="J64" s="69">
        <v>0</v>
      </c>
      <c r="K64" s="70">
        <v>0</v>
      </c>
      <c r="L64" s="45"/>
      <c r="M64" s="45"/>
      <c r="N64" s="62">
        <f t="shared" si="1"/>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57"/>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59"/>
    </row>
    <row r="75" spans="1:14" ht="26.25" thickBot="1" x14ac:dyDescent="0.3">
      <c r="A75" s="305" t="s">
        <v>68</v>
      </c>
      <c r="B75" s="306"/>
      <c r="C75" s="306"/>
      <c r="D75" s="306"/>
      <c r="E75" s="306"/>
      <c r="F75" s="306"/>
      <c r="G75" s="307"/>
      <c r="H75" s="93" t="s">
        <v>44</v>
      </c>
      <c r="I75" s="57" t="s">
        <v>45</v>
      </c>
      <c r="J75" s="157"/>
      <c r="K75" s="157"/>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57"/>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14.85</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14.85</v>
      </c>
    </row>
    <row r="98" spans="1:14" x14ac:dyDescent="0.25">
      <c r="A98" s="32"/>
      <c r="B98" s="32"/>
      <c r="C98" s="32"/>
      <c r="D98" s="32"/>
      <c r="E98" s="32"/>
      <c r="F98" s="32"/>
      <c r="G98" s="32"/>
      <c r="H98" s="32"/>
      <c r="I98" s="32"/>
      <c r="J98" s="32"/>
      <c r="K98" s="32"/>
      <c r="L98" s="32"/>
      <c r="M98" s="32"/>
      <c r="N98" s="32"/>
    </row>
  </sheetData>
  <sheetProtection algorithmName="SHA-512" hashValue="X+qBsN66g1IS+6EqqeQabqjVP/rot2R6RgwQ77jXYKjIDOf+r1+7xRdRl4u2OgTmUQXk04L0KxA8/Izs11Sgng==" saltValue="iNkhNh238faRHYpDYMKuHA==" spinCount="100000" sheet="1" objects="1" scenarios="1" selectLockedCells="1" selectUnlockedCells="1"/>
  <mergeCells count="81">
    <mergeCell ref="A94:J94"/>
    <mergeCell ref="A95:J95"/>
    <mergeCell ref="A96:J96"/>
    <mergeCell ref="A97:J97"/>
    <mergeCell ref="A85:G85"/>
    <mergeCell ref="B86:G86"/>
    <mergeCell ref="A88:J88"/>
    <mergeCell ref="A90:N90"/>
    <mergeCell ref="A92:J92"/>
    <mergeCell ref="A93:J93"/>
    <mergeCell ref="A83:N83"/>
    <mergeCell ref="B71:G71"/>
    <mergeCell ref="B72:H72"/>
    <mergeCell ref="A73:K73"/>
    <mergeCell ref="A74:K74"/>
    <mergeCell ref="A75:G75"/>
    <mergeCell ref="B76:G76"/>
    <mergeCell ref="B77:G77"/>
    <mergeCell ref="B78:G78"/>
    <mergeCell ref="A79:H79"/>
    <mergeCell ref="A80:K80"/>
    <mergeCell ref="E81:N81"/>
    <mergeCell ref="B70:G70"/>
    <mergeCell ref="B58:G58"/>
    <mergeCell ref="B59:G59"/>
    <mergeCell ref="B60:G60"/>
    <mergeCell ref="B61:G61"/>
    <mergeCell ref="B62:G62"/>
    <mergeCell ref="B63:G63"/>
    <mergeCell ref="B64:G64"/>
    <mergeCell ref="A65:H65"/>
    <mergeCell ref="A66:K66"/>
    <mergeCell ref="A68:G68"/>
    <mergeCell ref="B69:G69"/>
    <mergeCell ref="A57:G57"/>
    <mergeCell ref="A27:L27"/>
    <mergeCell ref="A29:L29"/>
    <mergeCell ref="A30:B30"/>
    <mergeCell ref="D30:L30"/>
    <mergeCell ref="A32:L32"/>
    <mergeCell ref="A34:L34"/>
    <mergeCell ref="A35:B35"/>
    <mergeCell ref="D35:L35"/>
    <mergeCell ref="A37:L37"/>
    <mergeCell ref="A40:L40"/>
    <mergeCell ref="A55:N55"/>
    <mergeCell ref="A20:B20"/>
    <mergeCell ref="D20:L20"/>
    <mergeCell ref="A22:L22"/>
    <mergeCell ref="A24:L24"/>
    <mergeCell ref="A25:B25"/>
    <mergeCell ref="D25:L25"/>
    <mergeCell ref="A14:B14"/>
    <mergeCell ref="D14:L14"/>
    <mergeCell ref="A16:B16"/>
    <mergeCell ref="E16:L16"/>
    <mergeCell ref="A18:B18"/>
    <mergeCell ref="E18:L18"/>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4:D4"/>
    <mergeCell ref="F4:N4"/>
    <mergeCell ref="A1:B2"/>
    <mergeCell ref="C1:N1"/>
    <mergeCell ref="C2:N2"/>
    <mergeCell ref="A3:D3"/>
    <mergeCell ref="F3:N3"/>
  </mergeCells>
  <dataValidations count="6">
    <dataValidation type="decimal" allowBlank="1" showInputMessage="1" showErrorMessage="1" errorTitle="Error General" error="La evaluación de hoja de vida no puede superar los 30 PUNTOS" sqref="N10">
      <formula1>0</formula1>
      <formula2>30</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Pregado" error="El pregrado no puede superar los 4 PUNTOS" sqref="N14">
      <formula1>0</formula1>
      <formula2>4</formula2>
    </dataValidation>
  </dataValidations>
  <pageMargins left="0.51181102362204722" right="0" top="0.55118110236220474" bottom="0.55118110236220474"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98"/>
  <sheetViews>
    <sheetView zoomScaleNormal="100" workbookViewId="0">
      <selection activeCell="E4" sqref="E4"/>
    </sheetView>
  </sheetViews>
  <sheetFormatPr baseColWidth="10" defaultRowHeight="15" x14ac:dyDescent="0.25"/>
  <cols>
    <col min="1" max="1" width="9.5703125" style="6" customWidth="1"/>
    <col min="2" max="2" width="11.140625" style="6" customWidth="1"/>
    <col min="3" max="3" width="12" style="6" customWidth="1"/>
    <col min="4" max="4" width="11.42578125" style="6" hidden="1" customWidth="1"/>
    <col min="5" max="5" width="12.28515625" style="6" customWidth="1"/>
    <col min="6" max="7" width="11.42578125" style="6"/>
    <col min="8" max="8" width="13.42578125" style="6" customWidth="1"/>
    <col min="9" max="9" width="12.140625" style="6" customWidth="1"/>
    <col min="10" max="10" width="12.42578125" style="6" customWidth="1"/>
    <col min="11" max="11" width="5.5703125" style="6" customWidth="1"/>
    <col min="12" max="12" width="5.7109375" style="6" customWidth="1"/>
    <col min="13" max="13" width="5.5703125" style="6" customWidth="1"/>
    <col min="14" max="14" width="13.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41.25" customHeight="1" thickBot="1" x14ac:dyDescent="0.3">
      <c r="A2" s="224"/>
      <c r="B2" s="225"/>
      <c r="C2" s="226" t="s">
        <v>10</v>
      </c>
      <c r="D2" s="227"/>
      <c r="E2" s="227"/>
      <c r="F2" s="227"/>
      <c r="G2" s="227"/>
      <c r="H2" s="227"/>
      <c r="I2" s="227"/>
      <c r="J2" s="227"/>
      <c r="K2" s="227"/>
      <c r="L2" s="227"/>
      <c r="M2" s="227"/>
      <c r="N2" s="228"/>
      <c r="P2" s="161">
        <f ca="1">MATCH(MID(CELL("nombrearchivo",'2'!E9),FIND("]", CELL("nombrearchivo",'2'!E9),1)+1,LEN(CELL("nombrearchivo",'2'!E9))-FIND("]",CELL("nombrearchivo",'2'!E9),1)),GENERAL!A6:A55,0)</f>
        <v>6</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62"/>
      <c r="E8" s="245" t="s">
        <v>17</v>
      </c>
      <c r="F8" s="245" t="s">
        <v>18</v>
      </c>
      <c r="G8" s="245" t="s">
        <v>19</v>
      </c>
      <c r="H8" s="245" t="s">
        <v>20</v>
      </c>
      <c r="I8" s="245" t="s">
        <v>21</v>
      </c>
      <c r="J8" s="247" t="s">
        <v>22</v>
      </c>
      <c r="K8" s="163"/>
      <c r="L8" s="249"/>
      <c r="M8" s="249"/>
      <c r="N8" s="251" t="s">
        <v>23</v>
      </c>
    </row>
    <row r="9" spans="1:16" ht="31.5" customHeight="1" thickBot="1" x14ac:dyDescent="0.3">
      <c r="A9" s="241"/>
      <c r="B9" s="242"/>
      <c r="C9" s="244"/>
      <c r="D9" s="17"/>
      <c r="E9" s="246"/>
      <c r="F9" s="246"/>
      <c r="G9" s="246"/>
      <c r="H9" s="246"/>
      <c r="I9" s="246"/>
      <c r="J9" s="248"/>
      <c r="K9" s="164"/>
      <c r="L9" s="250"/>
      <c r="M9" s="250"/>
      <c r="N9" s="252"/>
    </row>
    <row r="10" spans="1:16" ht="44.25" customHeight="1" thickBot="1" x14ac:dyDescent="0.3">
      <c r="A10" s="253" t="str">
        <f ca="1">CONCATENATE((INDIRECT("GENERAL!D"&amp;P2+5))," ",((INDIRECT("GENERAL!E"&amp;P2+5))))</f>
        <v>BLANCO FLOREZ JEIMY</v>
      </c>
      <c r="B10" s="254"/>
      <c r="C10" s="19">
        <f>N14</f>
        <v>4</v>
      </c>
      <c r="D10" s="20"/>
      <c r="E10" s="21">
        <f>N16</f>
        <v>0</v>
      </c>
      <c r="F10" s="21">
        <f>N18</f>
        <v>3</v>
      </c>
      <c r="G10" s="21">
        <f>N20</f>
        <v>0</v>
      </c>
      <c r="H10" s="21">
        <f>N27</f>
        <v>5</v>
      </c>
      <c r="I10" s="21">
        <f>N32</f>
        <v>0</v>
      </c>
      <c r="J10" s="22">
        <f>N37</f>
        <v>1</v>
      </c>
      <c r="K10" s="23"/>
      <c r="L10" s="23"/>
      <c r="M10" s="23"/>
      <c r="N10" s="24">
        <f>IF( SUM(C10:J10)&lt;=30,SUM(C10:J10),"EXCEDE LOS 30 PUNTOS")</f>
        <v>13</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t="str">
        <f ca="1">(INDIRECT("GENERAL!J"&amp;P2+5))</f>
        <v>INGENIERIA FORESTAL /UNIVERSIDAD DISTRITAL /2001</v>
      </c>
      <c r="E14" s="261"/>
      <c r="F14" s="261"/>
      <c r="G14" s="261"/>
      <c r="H14" s="261"/>
      <c r="I14" s="261"/>
      <c r="J14" s="261"/>
      <c r="K14" s="261"/>
      <c r="L14" s="262"/>
      <c r="M14" s="29"/>
      <c r="N14" s="30">
        <v>4</v>
      </c>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t="str">
        <f ca="1">(INDIRECT("GENERAL!K"&amp;P2+5))</f>
        <v xml:space="preserve">NO REGISTRA </v>
      </c>
      <c r="F16" s="266"/>
      <c r="G16" s="266"/>
      <c r="H16" s="266"/>
      <c r="I16" s="266"/>
      <c r="J16" s="266"/>
      <c r="K16" s="266"/>
      <c r="L16" s="267"/>
      <c r="M16" s="29"/>
      <c r="N16" s="30">
        <v>0</v>
      </c>
    </row>
    <row r="17" spans="1:21" ht="15.75" thickBot="1" x14ac:dyDescent="0.3">
      <c r="A17" s="31"/>
      <c r="B17" s="8"/>
      <c r="C17" s="8"/>
      <c r="D17" s="32"/>
      <c r="E17" s="8"/>
      <c r="F17" s="8"/>
      <c r="G17" s="8"/>
      <c r="H17" s="8"/>
      <c r="I17" s="8"/>
      <c r="J17" s="8"/>
      <c r="K17" s="8"/>
      <c r="L17" s="8"/>
      <c r="M17" s="8"/>
      <c r="N17" s="33"/>
    </row>
    <row r="18" spans="1:21" ht="34.5" customHeight="1" thickBot="1" x14ac:dyDescent="0.3">
      <c r="A18" s="263" t="s">
        <v>29</v>
      </c>
      <c r="B18" s="264"/>
      <c r="C18" s="28"/>
      <c r="D18" s="166"/>
      <c r="E18" s="266" t="str">
        <f ca="1">(INDIRECT("GENERAL!L"&amp;P2+5))</f>
        <v>MAGISTER EN CIENCIAS Y TECNOLOGIA DE LA MADERA /UNIVERSIDAD FEDERAL DE LAVRAS /2012</v>
      </c>
      <c r="F18" s="266"/>
      <c r="G18" s="266"/>
      <c r="H18" s="266"/>
      <c r="I18" s="266"/>
      <c r="J18" s="266"/>
      <c r="K18" s="266"/>
      <c r="L18" s="267"/>
      <c r="M18" s="29"/>
      <c r="N18" s="30">
        <v>3</v>
      </c>
    </row>
    <row r="19" spans="1:21" ht="15.75" thickBot="1" x14ac:dyDescent="0.3">
      <c r="A19" s="31"/>
      <c r="B19" s="8"/>
      <c r="C19" s="8"/>
      <c r="D19" s="8"/>
      <c r="E19" s="8"/>
      <c r="F19" s="8"/>
      <c r="G19" s="8"/>
      <c r="H19" s="8"/>
      <c r="I19" s="8"/>
      <c r="J19" s="8"/>
      <c r="K19" s="8"/>
      <c r="L19" s="8"/>
      <c r="M19" s="8"/>
      <c r="N19" s="33"/>
    </row>
    <row r="20" spans="1:21" ht="69" customHeight="1" thickBot="1" x14ac:dyDescent="0.3">
      <c r="A20" s="263" t="s">
        <v>30</v>
      </c>
      <c r="B20" s="264"/>
      <c r="C20" s="28"/>
      <c r="D20" s="268" t="str">
        <f ca="1">(INDIRECT("GENERAL!M"&amp;P2+5))</f>
        <v>NO REGISTRA</v>
      </c>
      <c r="E20" s="269"/>
      <c r="F20" s="269"/>
      <c r="G20" s="269"/>
      <c r="H20" s="269"/>
      <c r="I20" s="269"/>
      <c r="J20" s="269"/>
      <c r="K20" s="269"/>
      <c r="L20" s="270"/>
      <c r="M20" s="29"/>
      <c r="N20" s="30">
        <v>0</v>
      </c>
    </row>
    <row r="21" spans="1:21" ht="16.5" thickBot="1" x14ac:dyDescent="0.3">
      <c r="A21" s="36"/>
      <c r="B21" s="37"/>
      <c r="C21" s="167"/>
      <c r="D21" s="39"/>
      <c r="E21" s="39"/>
      <c r="F21" s="39"/>
      <c r="G21" s="39"/>
      <c r="H21" s="39"/>
      <c r="I21" s="39"/>
      <c r="J21" s="39"/>
      <c r="K21" s="39"/>
      <c r="L21" s="39"/>
      <c r="M21" s="167"/>
      <c r="N21" s="40"/>
    </row>
    <row r="22" spans="1:21" ht="19.5" thickTop="1" thickBot="1" x14ac:dyDescent="0.3">
      <c r="A22" s="271" t="s">
        <v>31</v>
      </c>
      <c r="B22" s="272"/>
      <c r="C22" s="272"/>
      <c r="D22" s="272"/>
      <c r="E22" s="272"/>
      <c r="F22" s="272"/>
      <c r="G22" s="272"/>
      <c r="H22" s="272"/>
      <c r="I22" s="272"/>
      <c r="J22" s="272"/>
      <c r="K22" s="272"/>
      <c r="L22" s="273"/>
      <c r="M22" s="8"/>
      <c r="N22" s="160">
        <f>IF( SUM(N14:N20)&lt;=10,SUM(N14:N20),"EXCEDE LOS 10 PUNTOS VALIDOS")</f>
        <v>7</v>
      </c>
    </row>
    <row r="23" spans="1:21" ht="18.75" thickBot="1" x14ac:dyDescent="0.3">
      <c r="A23" s="41"/>
      <c r="B23" s="42"/>
      <c r="C23" s="42"/>
      <c r="D23" s="42"/>
      <c r="E23" s="42"/>
      <c r="F23" s="42"/>
      <c r="G23" s="42"/>
      <c r="H23" s="42"/>
      <c r="I23" s="42"/>
      <c r="J23" s="42"/>
      <c r="K23" s="42"/>
      <c r="L23" s="42"/>
      <c r="M23" s="8"/>
      <c r="N23" s="40"/>
    </row>
    <row r="24" spans="1:21" ht="24" thickBot="1" x14ac:dyDescent="0.3">
      <c r="A24" s="233" t="s">
        <v>32</v>
      </c>
      <c r="B24" s="234"/>
      <c r="C24" s="234"/>
      <c r="D24" s="234"/>
      <c r="E24" s="234"/>
      <c r="F24" s="234"/>
      <c r="G24" s="234"/>
      <c r="H24" s="234"/>
      <c r="I24" s="234"/>
      <c r="J24" s="234"/>
      <c r="K24" s="234"/>
      <c r="L24" s="235"/>
      <c r="M24" s="8"/>
      <c r="N24" s="40"/>
      <c r="P24" s="190"/>
      <c r="Q24" s="190"/>
      <c r="R24" s="190"/>
      <c r="S24" s="190"/>
      <c r="T24" s="190"/>
      <c r="U24" s="190"/>
    </row>
    <row r="25" spans="1:21" ht="125.25" customHeight="1" thickBot="1" x14ac:dyDescent="0.3">
      <c r="A25" s="258" t="s">
        <v>33</v>
      </c>
      <c r="B25" s="259"/>
      <c r="C25" s="28"/>
      <c r="D25" s="260" t="s">
        <v>148</v>
      </c>
      <c r="E25" s="261"/>
      <c r="F25" s="261"/>
      <c r="G25" s="261"/>
      <c r="H25" s="261"/>
      <c r="I25" s="261"/>
      <c r="J25" s="261"/>
      <c r="K25" s="261"/>
      <c r="L25" s="262"/>
      <c r="M25" s="29"/>
      <c r="N25" s="30">
        <v>5</v>
      </c>
      <c r="P25" s="189">
        <v>37712</v>
      </c>
      <c r="Q25" s="189">
        <v>38548</v>
      </c>
      <c r="R25" s="190">
        <f>Q25-P25</f>
        <v>836</v>
      </c>
      <c r="S25" s="190">
        <f>R25/360</f>
        <v>2.3222222222222224</v>
      </c>
      <c r="T25" s="190"/>
      <c r="U25" s="190"/>
    </row>
    <row r="26" spans="1:21" ht="16.5" thickBot="1" x14ac:dyDescent="0.3">
      <c r="A26" s="36"/>
      <c r="B26" s="37"/>
      <c r="C26" s="167"/>
      <c r="D26" s="39"/>
      <c r="E26" s="39"/>
      <c r="F26" s="39"/>
      <c r="G26" s="39"/>
      <c r="H26" s="39"/>
      <c r="I26" s="39"/>
      <c r="J26" s="39"/>
      <c r="K26" s="39"/>
      <c r="L26" s="39"/>
      <c r="M26" s="167"/>
      <c r="N26" s="40"/>
      <c r="P26" s="189">
        <v>38646</v>
      </c>
      <c r="Q26" s="189">
        <v>40193</v>
      </c>
      <c r="R26" s="190">
        <f>Q26-P26</f>
        <v>1547</v>
      </c>
      <c r="S26" s="190">
        <f>R26/360</f>
        <v>4.2972222222222225</v>
      </c>
      <c r="T26" s="190"/>
      <c r="U26" s="190"/>
    </row>
    <row r="27" spans="1:21" ht="19.5" thickTop="1" thickBot="1" x14ac:dyDescent="0.3">
      <c r="A27" s="271" t="s">
        <v>34</v>
      </c>
      <c r="B27" s="272"/>
      <c r="C27" s="272"/>
      <c r="D27" s="272"/>
      <c r="E27" s="272"/>
      <c r="F27" s="272"/>
      <c r="G27" s="272"/>
      <c r="H27" s="272"/>
      <c r="I27" s="272"/>
      <c r="J27" s="272"/>
      <c r="K27" s="272"/>
      <c r="L27" s="273"/>
      <c r="M27" s="167"/>
      <c r="N27" s="160">
        <f>IF(N25&lt;=5,N25,"EXCEDE LOS 5 PUNTOS PERMITIDOS")</f>
        <v>5</v>
      </c>
      <c r="P27" s="189"/>
      <c r="Q27" s="189"/>
      <c r="R27" s="190"/>
      <c r="S27" s="190"/>
      <c r="T27" s="190"/>
      <c r="U27" s="190"/>
    </row>
    <row r="28" spans="1:21" ht="15.75" thickBot="1" x14ac:dyDescent="0.3">
      <c r="A28" s="44"/>
      <c r="B28" s="45"/>
      <c r="C28" s="45"/>
      <c r="D28" s="45"/>
      <c r="E28" s="45"/>
      <c r="F28" s="45"/>
      <c r="G28" s="45"/>
      <c r="H28" s="45"/>
      <c r="I28" s="45"/>
      <c r="J28" s="45"/>
      <c r="K28" s="45"/>
      <c r="L28" s="45"/>
      <c r="M28" s="45"/>
      <c r="N28" s="40"/>
      <c r="P28" s="190"/>
      <c r="Q28" s="190"/>
      <c r="R28" s="190"/>
      <c r="S28" s="190"/>
      <c r="T28" s="190"/>
      <c r="U28" s="190"/>
    </row>
    <row r="29" spans="1:21" ht="24" thickBot="1" x14ac:dyDescent="0.3">
      <c r="A29" s="233" t="s">
        <v>35</v>
      </c>
      <c r="B29" s="234"/>
      <c r="C29" s="234"/>
      <c r="D29" s="234"/>
      <c r="E29" s="234"/>
      <c r="F29" s="234"/>
      <c r="G29" s="234"/>
      <c r="H29" s="234"/>
      <c r="I29" s="234"/>
      <c r="J29" s="234"/>
      <c r="K29" s="234"/>
      <c r="L29" s="235"/>
      <c r="M29" s="45"/>
      <c r="N29" s="40"/>
      <c r="P29" s="190"/>
      <c r="Q29" s="190"/>
      <c r="R29" s="190"/>
      <c r="S29" s="190"/>
      <c r="T29" s="190"/>
      <c r="U29" s="190"/>
    </row>
    <row r="30" spans="1:21" ht="35.25" customHeight="1" thickBot="1" x14ac:dyDescent="0.3">
      <c r="A30" s="258" t="s">
        <v>36</v>
      </c>
      <c r="B30" s="259"/>
      <c r="C30" s="28"/>
      <c r="D30" s="260" t="s">
        <v>117</v>
      </c>
      <c r="E30" s="261"/>
      <c r="F30" s="261"/>
      <c r="G30" s="261"/>
      <c r="H30" s="261"/>
      <c r="I30" s="261"/>
      <c r="J30" s="261"/>
      <c r="K30" s="261"/>
      <c r="L30" s="262"/>
      <c r="M30" s="29"/>
      <c r="N30" s="30">
        <v>0</v>
      </c>
      <c r="P30" s="190"/>
      <c r="Q30" s="190"/>
      <c r="R30" s="190"/>
      <c r="S30" s="190"/>
      <c r="T30" s="190"/>
      <c r="U30" s="190"/>
    </row>
    <row r="31" spans="1:21" ht="15.75" thickBot="1" x14ac:dyDescent="0.3">
      <c r="A31" s="46"/>
      <c r="B31" s="8"/>
      <c r="C31" s="8"/>
      <c r="D31" s="8"/>
      <c r="E31" s="8"/>
      <c r="F31" s="8"/>
      <c r="G31" s="8"/>
      <c r="H31" s="8"/>
      <c r="I31" s="8"/>
      <c r="J31" s="8"/>
      <c r="K31" s="8"/>
      <c r="L31" s="8"/>
      <c r="M31" s="8"/>
      <c r="N31" s="40"/>
    </row>
    <row r="32" spans="1:21" ht="19.5" thickTop="1" thickBot="1" x14ac:dyDescent="0.3">
      <c r="A32" s="271" t="s">
        <v>37</v>
      </c>
      <c r="B32" s="272"/>
      <c r="C32" s="272"/>
      <c r="D32" s="272"/>
      <c r="E32" s="272"/>
      <c r="F32" s="272"/>
      <c r="G32" s="272"/>
      <c r="H32" s="272"/>
      <c r="I32" s="272"/>
      <c r="J32" s="272"/>
      <c r="K32" s="272"/>
      <c r="L32" s="273"/>
      <c r="M32" s="167"/>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t="s">
        <v>149</v>
      </c>
      <c r="E35" s="261"/>
      <c r="F35" s="261"/>
      <c r="G35" s="261"/>
      <c r="H35" s="261"/>
      <c r="I35" s="261"/>
      <c r="J35" s="261"/>
      <c r="K35" s="261"/>
      <c r="L35" s="262"/>
      <c r="M35" s="29"/>
      <c r="N35" s="30">
        <v>1</v>
      </c>
    </row>
    <row r="36" spans="1:14" ht="16.5" thickBot="1" x14ac:dyDescent="0.3">
      <c r="A36" s="36"/>
      <c r="B36" s="37"/>
      <c r="C36" s="167"/>
      <c r="D36" s="39"/>
      <c r="E36" s="39"/>
      <c r="F36" s="39"/>
      <c r="G36" s="39"/>
      <c r="H36" s="39"/>
      <c r="I36" s="39"/>
      <c r="J36" s="39"/>
      <c r="K36" s="39"/>
      <c r="L36" s="39"/>
      <c r="M36" s="167"/>
      <c r="N36" s="40"/>
    </row>
    <row r="37" spans="1:14" ht="19.5" thickTop="1" thickBot="1" x14ac:dyDescent="0.3">
      <c r="A37" s="271" t="s">
        <v>40</v>
      </c>
      <c r="B37" s="272"/>
      <c r="C37" s="272"/>
      <c r="D37" s="272"/>
      <c r="E37" s="272"/>
      <c r="F37" s="272"/>
      <c r="G37" s="272"/>
      <c r="H37" s="272"/>
      <c r="I37" s="272"/>
      <c r="J37" s="272"/>
      <c r="K37" s="272"/>
      <c r="L37" s="273"/>
      <c r="M37" s="167"/>
      <c r="N37" s="160">
        <f>IF(N35&lt;=10,N35,"EXCEDE LOS 10 PUNTOS PERMITIDOS")</f>
        <v>1</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13</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39" thickBot="1" x14ac:dyDescent="0.3">
      <c r="A57" s="274" t="s">
        <v>43</v>
      </c>
      <c r="B57" s="275"/>
      <c r="C57" s="275"/>
      <c r="D57" s="275"/>
      <c r="E57" s="275"/>
      <c r="F57" s="276"/>
      <c r="G57" s="277"/>
      <c r="H57" s="53" t="s">
        <v>44</v>
      </c>
      <c r="I57" s="54" t="s">
        <v>45</v>
      </c>
      <c r="J57" s="55" t="s">
        <v>46</v>
      </c>
      <c r="K57" s="56" t="s">
        <v>47</v>
      </c>
      <c r="L57" s="163"/>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39" thickBot="1" x14ac:dyDescent="0.3">
      <c r="A68" s="274" t="s">
        <v>61</v>
      </c>
      <c r="B68" s="275"/>
      <c r="C68" s="275"/>
      <c r="D68" s="275"/>
      <c r="E68" s="275"/>
      <c r="F68" s="275"/>
      <c r="G68" s="295"/>
      <c r="H68" s="78" t="s">
        <v>44</v>
      </c>
      <c r="I68" s="54" t="s">
        <v>45</v>
      </c>
      <c r="J68" s="55" t="s">
        <v>46</v>
      </c>
      <c r="K68" s="56" t="s">
        <v>47</v>
      </c>
      <c r="L68" s="163"/>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65"/>
    </row>
    <row r="75" spans="1:14" ht="26.25" thickBot="1" x14ac:dyDescent="0.3">
      <c r="A75" s="305" t="s">
        <v>68</v>
      </c>
      <c r="B75" s="306"/>
      <c r="C75" s="306"/>
      <c r="D75" s="306"/>
      <c r="E75" s="306"/>
      <c r="F75" s="306"/>
      <c r="G75" s="307"/>
      <c r="H75" s="93" t="s">
        <v>44</v>
      </c>
      <c r="I75" s="57" t="s">
        <v>45</v>
      </c>
      <c r="J75" s="163"/>
      <c r="K75" s="163"/>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63"/>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13</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13</v>
      </c>
    </row>
    <row r="98" spans="1:14" x14ac:dyDescent="0.25">
      <c r="A98" s="32"/>
      <c r="B98" s="32"/>
      <c r="C98" s="32"/>
      <c r="D98" s="32"/>
      <c r="E98" s="32"/>
      <c r="F98" s="32"/>
      <c r="G98" s="32"/>
      <c r="H98" s="32"/>
      <c r="I98" s="32"/>
      <c r="J98" s="32"/>
      <c r="K98" s="32"/>
      <c r="L98" s="32"/>
      <c r="M98" s="32"/>
      <c r="N98" s="32"/>
    </row>
  </sheetData>
  <sheetProtection algorithmName="SHA-512" hashValue="PFrzpGjEgfi6YU3KWGW1s62FKU67IqS4oGieoAMXVGZN/HM5N3WqHVR3dJ8w4nvkQ7JX5AU9oFeq3ieAdPzU+Q==" saltValue="+3GXRxLDv6bIv1P0NWgddg==" spinCount="100000" sheet="1" objects="1" scenarios="1" selectLockedCells="1" selectUnlockedCells="1"/>
  <mergeCells count="81">
    <mergeCell ref="A4:D4"/>
    <mergeCell ref="F4:N4"/>
    <mergeCell ref="A1:B2"/>
    <mergeCell ref="C1:N1"/>
    <mergeCell ref="C2:N2"/>
    <mergeCell ref="A3:D3"/>
    <mergeCell ref="F3:N3"/>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14:B14"/>
    <mergeCell ref="D14:L14"/>
    <mergeCell ref="A16:B16"/>
    <mergeCell ref="E16:L16"/>
    <mergeCell ref="A18:B18"/>
    <mergeCell ref="E18:L18"/>
    <mergeCell ref="A20:B20"/>
    <mergeCell ref="D20:L20"/>
    <mergeCell ref="A22:L22"/>
    <mergeCell ref="A24:L24"/>
    <mergeCell ref="A25:B25"/>
    <mergeCell ref="D25:L25"/>
    <mergeCell ref="A57:G57"/>
    <mergeCell ref="A27:L27"/>
    <mergeCell ref="A29:L29"/>
    <mergeCell ref="A30:B30"/>
    <mergeCell ref="D30:L30"/>
    <mergeCell ref="A32:L32"/>
    <mergeCell ref="A34:L34"/>
    <mergeCell ref="A35:B35"/>
    <mergeCell ref="D35:L35"/>
    <mergeCell ref="A37:L37"/>
    <mergeCell ref="A40:L40"/>
    <mergeCell ref="A55:N55"/>
    <mergeCell ref="B70:G70"/>
    <mergeCell ref="B58:G58"/>
    <mergeCell ref="B59:G59"/>
    <mergeCell ref="B60:G60"/>
    <mergeCell ref="B61:G61"/>
    <mergeCell ref="B62:G62"/>
    <mergeCell ref="B63:G63"/>
    <mergeCell ref="B64:G64"/>
    <mergeCell ref="A65:H65"/>
    <mergeCell ref="A66:K66"/>
    <mergeCell ref="A68:G68"/>
    <mergeCell ref="B69:G69"/>
    <mergeCell ref="A83:N83"/>
    <mergeCell ref="B71:G71"/>
    <mergeCell ref="B72:H72"/>
    <mergeCell ref="A73:K73"/>
    <mergeCell ref="A74:K74"/>
    <mergeCell ref="A75:G75"/>
    <mergeCell ref="B76:G76"/>
    <mergeCell ref="B77:G77"/>
    <mergeCell ref="B78:G78"/>
    <mergeCell ref="A79:H79"/>
    <mergeCell ref="A80:K80"/>
    <mergeCell ref="E81:N81"/>
    <mergeCell ref="A94:J94"/>
    <mergeCell ref="A95:J95"/>
    <mergeCell ref="A96:J96"/>
    <mergeCell ref="A97:J97"/>
    <mergeCell ref="A85:G85"/>
    <mergeCell ref="B86:G86"/>
    <mergeCell ref="A88:J88"/>
    <mergeCell ref="A90:N90"/>
    <mergeCell ref="A92:J92"/>
    <mergeCell ref="A93:J93"/>
  </mergeCells>
  <dataValidations count="6">
    <dataValidation type="decimal" allowBlank="1" showInputMessage="1" showErrorMessage="1" errorTitle="Error General" error="La evaluación de hoja de vida no puede superar los 30 PUNTOS" sqref="N10">
      <formula1>0</formula1>
      <formula2>30</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Pregado" error="El pregrado no puede superar los 4 PUNTOS" sqref="N14">
      <formula1>0</formula1>
      <formula2>4</formula2>
    </dataValidation>
  </dataValidations>
  <pageMargins left="0.31496062992125984" right="0" top="0.55118110236220474" bottom="0.55118110236220474" header="0" footer="0"/>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workbookViewId="0">
      <selection activeCell="F7" sqref="F7:F13"/>
    </sheetView>
  </sheetViews>
  <sheetFormatPr baseColWidth="10" defaultRowHeight="15" x14ac:dyDescent="0.25"/>
  <cols>
    <col min="1" max="1" width="4.7109375" customWidth="1"/>
    <col min="2" max="2" width="20.140625" customWidth="1"/>
    <col min="3" max="3" width="14" customWidth="1"/>
    <col min="4" max="4" width="23.5703125" customWidth="1"/>
    <col min="5" max="5" width="36.28515625" customWidth="1"/>
    <col min="6" max="6" width="23.42578125" customWidth="1"/>
    <col min="7" max="8" width="9.7109375" customWidth="1"/>
    <col min="9" max="9" width="14.7109375" customWidth="1"/>
    <col min="10" max="10" width="29.28515625" customWidth="1"/>
  </cols>
  <sheetData>
    <row r="1" spans="1:10" ht="18" x14ac:dyDescent="0.25">
      <c r="A1" s="353" t="s">
        <v>165</v>
      </c>
      <c r="B1" s="353"/>
      <c r="C1" s="353"/>
      <c r="D1" s="353"/>
      <c r="E1" s="353"/>
      <c r="F1" s="353"/>
      <c r="G1" s="353"/>
      <c r="H1" s="353"/>
      <c r="I1" s="353"/>
      <c r="J1" s="353"/>
    </row>
    <row r="2" spans="1:10" ht="17.25" customHeight="1" x14ac:dyDescent="0.25">
      <c r="A2" s="354" t="s">
        <v>178</v>
      </c>
      <c r="B2" s="354"/>
      <c r="C2" s="354"/>
      <c r="D2" s="354"/>
      <c r="E2" s="354"/>
      <c r="F2" s="354"/>
      <c r="G2" s="354"/>
      <c r="H2" s="354"/>
      <c r="I2" s="354"/>
      <c r="J2" s="354"/>
    </row>
    <row r="3" spans="1:10" ht="12" customHeight="1" x14ac:dyDescent="0.25">
      <c r="A3" s="188"/>
      <c r="B3" s="188"/>
      <c r="C3" s="188"/>
      <c r="D3" s="188"/>
      <c r="E3" s="188"/>
      <c r="F3" s="188"/>
      <c r="G3" s="188"/>
      <c r="H3" s="188"/>
      <c r="I3" s="188"/>
      <c r="J3" s="188"/>
    </row>
    <row r="4" spans="1:10" ht="12" customHeight="1" thickBot="1" x14ac:dyDescent="0.3">
      <c r="A4" s="168"/>
      <c r="B4" s="168"/>
      <c r="C4" s="168"/>
      <c r="D4" s="168"/>
      <c r="E4" s="168"/>
      <c r="F4" s="168"/>
      <c r="G4" s="168"/>
      <c r="H4" s="168"/>
      <c r="I4" s="168"/>
      <c r="J4" s="168"/>
    </row>
    <row r="5" spans="1:10" ht="43.5" customHeight="1" thickBot="1" x14ac:dyDescent="0.3">
      <c r="A5" s="355" t="s">
        <v>166</v>
      </c>
      <c r="B5" s="355" t="s">
        <v>167</v>
      </c>
      <c r="C5" s="355" t="s">
        <v>168</v>
      </c>
      <c r="D5" s="357" t="s">
        <v>169</v>
      </c>
      <c r="E5" s="358"/>
      <c r="F5" s="359" t="s">
        <v>170</v>
      </c>
      <c r="G5" s="357" t="s">
        <v>171</v>
      </c>
      <c r="H5" s="358"/>
      <c r="I5" s="361" t="s">
        <v>172</v>
      </c>
      <c r="J5" s="359" t="s">
        <v>6</v>
      </c>
    </row>
    <row r="6" spans="1:10" ht="15.75" thickBot="1" x14ac:dyDescent="0.3">
      <c r="A6" s="356"/>
      <c r="B6" s="356"/>
      <c r="C6" s="356"/>
      <c r="D6" s="169" t="s">
        <v>7</v>
      </c>
      <c r="E6" s="169" t="s">
        <v>8</v>
      </c>
      <c r="F6" s="360"/>
      <c r="G6" s="170" t="s">
        <v>173</v>
      </c>
      <c r="H6" s="170" t="s">
        <v>174</v>
      </c>
      <c r="I6" s="362"/>
      <c r="J6" s="360"/>
    </row>
    <row r="7" spans="1:10" ht="63.75" x14ac:dyDescent="0.25">
      <c r="A7" s="196">
        <f>+A6+1</f>
        <v>1</v>
      </c>
      <c r="B7" s="197" t="s">
        <v>182</v>
      </c>
      <c r="C7" s="347" t="s">
        <v>247</v>
      </c>
      <c r="D7" s="194" t="s">
        <v>114</v>
      </c>
      <c r="E7" s="194" t="s">
        <v>183</v>
      </c>
      <c r="F7" s="350" t="s">
        <v>179</v>
      </c>
      <c r="G7" s="171" t="s">
        <v>175</v>
      </c>
      <c r="H7" s="171"/>
      <c r="I7" s="172">
        <v>14.85</v>
      </c>
      <c r="J7" s="173" t="s">
        <v>176</v>
      </c>
    </row>
    <row r="8" spans="1:10" ht="38.25" x14ac:dyDescent="0.25">
      <c r="A8" s="198">
        <f>+A7+1</f>
        <v>2</v>
      </c>
      <c r="B8" s="199" t="s">
        <v>235</v>
      </c>
      <c r="C8" s="348"/>
      <c r="D8" s="122" t="s">
        <v>145</v>
      </c>
      <c r="E8" s="122" t="s">
        <v>146</v>
      </c>
      <c r="F8" s="351"/>
      <c r="G8" s="174" t="s">
        <v>175</v>
      </c>
      <c r="H8" s="174"/>
      <c r="I8" s="175">
        <v>13</v>
      </c>
      <c r="J8" s="176" t="s">
        <v>176</v>
      </c>
    </row>
    <row r="9" spans="1:10" ht="69" x14ac:dyDescent="0.25">
      <c r="A9" s="198">
        <f t="shared" ref="A9:A13" si="0">+A8+1</f>
        <v>3</v>
      </c>
      <c r="B9" s="199" t="s">
        <v>237</v>
      </c>
      <c r="C9" s="348"/>
      <c r="D9" s="122" t="s">
        <v>123</v>
      </c>
      <c r="E9" s="122" t="s">
        <v>124</v>
      </c>
      <c r="F9" s="351"/>
      <c r="G9" s="174"/>
      <c r="H9" s="174" t="s">
        <v>175</v>
      </c>
      <c r="I9" s="175">
        <v>0</v>
      </c>
      <c r="J9" s="176" t="s">
        <v>241</v>
      </c>
    </row>
    <row r="10" spans="1:10" ht="38.25" x14ac:dyDescent="0.25">
      <c r="A10" s="198">
        <f t="shared" si="0"/>
        <v>4</v>
      </c>
      <c r="B10" s="199" t="s">
        <v>238</v>
      </c>
      <c r="C10" s="348"/>
      <c r="D10" s="122" t="s">
        <v>130</v>
      </c>
      <c r="E10" s="122" t="s">
        <v>131</v>
      </c>
      <c r="F10" s="351"/>
      <c r="G10" s="174"/>
      <c r="H10" s="174" t="s">
        <v>175</v>
      </c>
      <c r="I10" s="175">
        <v>0</v>
      </c>
      <c r="J10" s="176" t="s">
        <v>242</v>
      </c>
    </row>
    <row r="11" spans="1:10" ht="76.5" x14ac:dyDescent="0.25">
      <c r="A11" s="198">
        <f t="shared" si="0"/>
        <v>5</v>
      </c>
      <c r="B11" s="199" t="s">
        <v>239</v>
      </c>
      <c r="C11" s="348"/>
      <c r="D11" s="122" t="s">
        <v>137</v>
      </c>
      <c r="E11" s="122" t="s">
        <v>243</v>
      </c>
      <c r="F11" s="351"/>
      <c r="G11" s="174"/>
      <c r="H11" s="174" t="s">
        <v>175</v>
      </c>
      <c r="I11" s="175">
        <v>0</v>
      </c>
      <c r="J11" s="176" t="s">
        <v>244</v>
      </c>
    </row>
    <row r="12" spans="1:10" ht="80.25" x14ac:dyDescent="0.25">
      <c r="A12" s="198">
        <f t="shared" si="0"/>
        <v>6</v>
      </c>
      <c r="B12" s="199" t="s">
        <v>240</v>
      </c>
      <c r="C12" s="348"/>
      <c r="D12" s="122" t="s">
        <v>162</v>
      </c>
      <c r="E12" s="122" t="s">
        <v>163</v>
      </c>
      <c r="F12" s="351"/>
      <c r="G12" s="174"/>
      <c r="H12" s="174" t="s">
        <v>175</v>
      </c>
      <c r="I12" s="175">
        <v>0</v>
      </c>
      <c r="J12" s="176" t="s">
        <v>245</v>
      </c>
    </row>
    <row r="13" spans="1:10" ht="102.75" thickBot="1" x14ac:dyDescent="0.3">
      <c r="A13" s="200">
        <f t="shared" si="0"/>
        <v>7</v>
      </c>
      <c r="B13" s="201" t="s">
        <v>180</v>
      </c>
      <c r="C13" s="349"/>
      <c r="D13" s="195" t="s">
        <v>105</v>
      </c>
      <c r="E13" s="195" t="s">
        <v>181</v>
      </c>
      <c r="F13" s="352"/>
      <c r="G13" s="177"/>
      <c r="H13" s="177" t="s">
        <v>175</v>
      </c>
      <c r="I13" s="178">
        <v>0</v>
      </c>
      <c r="J13" s="179" t="s">
        <v>246</v>
      </c>
    </row>
    <row r="14" spans="1:10" ht="18" x14ac:dyDescent="0.25">
      <c r="A14" s="180" t="s">
        <v>177</v>
      </c>
      <c r="B14" s="181"/>
      <c r="C14" s="181"/>
      <c r="D14" s="181"/>
      <c r="E14" s="181"/>
      <c r="F14" s="182"/>
      <c r="G14" s="183"/>
      <c r="H14" s="184"/>
      <c r="I14" s="185"/>
      <c r="J14" s="186"/>
    </row>
    <row r="15" spans="1:10" x14ac:dyDescent="0.25">
      <c r="B15" s="187"/>
    </row>
    <row r="18" spans="2:2" x14ac:dyDescent="0.25">
      <c r="B18" s="187"/>
    </row>
  </sheetData>
  <sheetProtection algorithmName="SHA-512" hashValue="cN5Ts1+mq4Nj94tz6SohuC/mOlnEes51JD2HHnpWaBilL5i/NW+fO1DqB3SJCw7Uy7UcNJZucOmQn8olkvXGEw==" saltValue="Wsrg9D7gc/M0EOofzcet9Q==" spinCount="100000" sheet="1" objects="1" scenarios="1" selectLockedCells="1" selectUnlockedCells="1"/>
  <mergeCells count="12">
    <mergeCell ref="C7:C13"/>
    <mergeCell ref="F7:F13"/>
    <mergeCell ref="A1:J1"/>
    <mergeCell ref="A2:J2"/>
    <mergeCell ref="A5:A6"/>
    <mergeCell ref="B5:B6"/>
    <mergeCell ref="C5:C6"/>
    <mergeCell ref="D5:E5"/>
    <mergeCell ref="F5:F6"/>
    <mergeCell ref="G5:H5"/>
    <mergeCell ref="I5:I6"/>
    <mergeCell ref="J5:J6"/>
  </mergeCells>
  <pageMargins left="0.31496062992125984" right="0" top="0.35433070866141736" bottom="0.35433070866141736" header="0" footer="0"/>
  <pageSetup paperSize="14"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election activeCell="K17" sqref="K17"/>
    </sheetView>
  </sheetViews>
  <sheetFormatPr baseColWidth="10" defaultRowHeight="15" x14ac:dyDescent="0.25"/>
  <sheetData/>
  <sheetProtection algorithmName="SHA-512" hashValue="6vLwhOJMBeMAtT7i2WuFZKy+d9df+12/DP5DGZWiNAdWy2o94drDNpU7IK9gFSjTzjperzHdgXhm98X072kaHA==" saltValue="C1zsCaiv2q75dtYnyVRfug==" spinCount="100000" sheet="1" objects="1" scenarios="1" selectLockedCells="1" selectUn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topLeftCell="A10" workbookViewId="0">
      <selection activeCell="P2" sqref="P2"/>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MID(CELL("nombrearchivo",'3'!E9),FIND("]", CELL("nombrearchivo",'3'!E9),1)+1,LEN(CELL("nombrearchivo",'3'!E9))-FIND("]",CELL("nombrearchivo",'3'!E9),1))</f>
        <v>3</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56"/>
      <c r="E8" s="245" t="s">
        <v>17</v>
      </c>
      <c r="F8" s="245" t="s">
        <v>18</v>
      </c>
      <c r="G8" s="245" t="s">
        <v>19</v>
      </c>
      <c r="H8" s="245" t="s">
        <v>20</v>
      </c>
      <c r="I8" s="245" t="s">
        <v>21</v>
      </c>
      <c r="J8" s="247" t="s">
        <v>22</v>
      </c>
      <c r="K8" s="157"/>
      <c r="L8" s="249"/>
      <c r="M8" s="249"/>
      <c r="N8" s="251" t="s">
        <v>23</v>
      </c>
    </row>
    <row r="9" spans="1:16" ht="31.5" customHeight="1" thickBot="1" x14ac:dyDescent="0.3">
      <c r="A9" s="241"/>
      <c r="B9" s="242"/>
      <c r="C9" s="244"/>
      <c r="D9" s="17"/>
      <c r="E9" s="246"/>
      <c r="F9" s="246"/>
      <c r="G9" s="246"/>
      <c r="H9" s="246"/>
      <c r="I9" s="246"/>
      <c r="J9" s="248"/>
      <c r="K9" s="158"/>
      <c r="L9" s="250"/>
      <c r="M9" s="250"/>
      <c r="N9" s="252"/>
    </row>
    <row r="10" spans="1:16" ht="44.25" customHeight="1" thickBot="1" x14ac:dyDescent="0.3">
      <c r="A10" s="253" t="str">
        <f ca="1">CONCATENATE((INDIRECT("GENERAL!D"&amp;P2+5))," ",((INDIRECT("GENERAL!E"&amp;P2+5))))</f>
        <v>GARCIA ANDRADE WILLIAM FERNANDO</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t="str">
        <f ca="1">(INDIRECT("GENERAL!J"&amp;P2+5))</f>
        <v>INGENIERO FORESTAL/ UNIVERSIDAD DEL TOLIMA/1998</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t="str">
        <f ca="1">(INDIRECT("GENERAL!K"&amp;P2+5))</f>
        <v xml:space="preserve">NO REGISTRA </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55"/>
      <c r="E18" s="266" t="str">
        <f ca="1">(INDIRECT("GENERAL!L"&amp;P2+5))</f>
        <v>MAESTRIA EN CIENCIA E INGENIIERIA DE PROCESOS DE RECURSOS NATURALES/UNIVERSIDAD DE SHIMANE (JAPON)/2007</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t="str">
        <f ca="1">(INDIRECT("GENERAL!M"&amp;P2+5))</f>
        <v>NO REGISTRA</v>
      </c>
      <c r="E20" s="269"/>
      <c r="F20" s="269"/>
      <c r="G20" s="269"/>
      <c r="H20" s="269"/>
      <c r="I20" s="269"/>
      <c r="J20" s="269"/>
      <c r="K20" s="269"/>
      <c r="L20" s="270"/>
      <c r="M20" s="29"/>
      <c r="N20" s="30"/>
    </row>
    <row r="21" spans="1:17" ht="16.5" thickBot="1" x14ac:dyDescent="0.3">
      <c r="A21" s="36"/>
      <c r="B21" s="37"/>
      <c r="C21" s="154"/>
      <c r="D21" s="39"/>
      <c r="E21" s="39"/>
      <c r="F21" s="39"/>
      <c r="G21" s="39"/>
      <c r="H21" s="39"/>
      <c r="I21" s="39"/>
      <c r="J21" s="39"/>
      <c r="K21" s="39"/>
      <c r="L21" s="39"/>
      <c r="M21" s="154"/>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54"/>
      <c r="D26" s="39"/>
      <c r="E26" s="39"/>
      <c r="F26" s="39"/>
      <c r="G26" s="39"/>
      <c r="H26" s="39"/>
      <c r="I26" s="39"/>
      <c r="J26" s="39"/>
      <c r="K26" s="39"/>
      <c r="L26" s="39"/>
      <c r="M26" s="154"/>
      <c r="N26" s="40"/>
    </row>
    <row r="27" spans="1:17" ht="19.5" thickTop="1" thickBot="1" x14ac:dyDescent="0.3">
      <c r="A27" s="271" t="s">
        <v>34</v>
      </c>
      <c r="B27" s="272"/>
      <c r="C27" s="272"/>
      <c r="D27" s="272"/>
      <c r="E27" s="272"/>
      <c r="F27" s="272"/>
      <c r="G27" s="272"/>
      <c r="H27" s="272"/>
      <c r="I27" s="272"/>
      <c r="J27" s="272"/>
      <c r="K27" s="272"/>
      <c r="L27" s="273"/>
      <c r="M27" s="154"/>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54"/>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54"/>
      <c r="D36" s="39"/>
      <c r="E36" s="39"/>
      <c r="F36" s="39"/>
      <c r="G36" s="39"/>
      <c r="H36" s="39"/>
      <c r="I36" s="39"/>
      <c r="J36" s="39"/>
      <c r="K36" s="39"/>
      <c r="L36" s="39"/>
      <c r="M36" s="154"/>
      <c r="N36" s="40"/>
    </row>
    <row r="37" spans="1:14" ht="19.5" thickTop="1" thickBot="1" x14ac:dyDescent="0.3">
      <c r="A37" s="271" t="s">
        <v>40</v>
      </c>
      <c r="B37" s="272"/>
      <c r="C37" s="272"/>
      <c r="D37" s="272"/>
      <c r="E37" s="272"/>
      <c r="F37" s="272"/>
      <c r="G37" s="272"/>
      <c r="H37" s="272"/>
      <c r="I37" s="272"/>
      <c r="J37" s="272"/>
      <c r="K37" s="272"/>
      <c r="L37" s="273"/>
      <c r="M37" s="154"/>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57"/>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57"/>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59"/>
    </row>
    <row r="75" spans="1:14" ht="26.25" thickBot="1" x14ac:dyDescent="0.3">
      <c r="A75" s="305" t="s">
        <v>68</v>
      </c>
      <c r="B75" s="306"/>
      <c r="C75" s="306"/>
      <c r="D75" s="306"/>
      <c r="E75" s="306"/>
      <c r="F75" s="306"/>
      <c r="G75" s="307"/>
      <c r="H75" s="93" t="s">
        <v>44</v>
      </c>
      <c r="I75" s="57" t="s">
        <v>45</v>
      </c>
      <c r="J75" s="157"/>
      <c r="K75" s="157"/>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57"/>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94:J94"/>
    <mergeCell ref="A95:J95"/>
    <mergeCell ref="A96:J96"/>
    <mergeCell ref="A97:J97"/>
    <mergeCell ref="A85:G85"/>
    <mergeCell ref="B86:G86"/>
    <mergeCell ref="A88:J88"/>
    <mergeCell ref="A90:N90"/>
    <mergeCell ref="A92:J92"/>
    <mergeCell ref="A93:J93"/>
    <mergeCell ref="A83:N83"/>
    <mergeCell ref="B71:G71"/>
    <mergeCell ref="B72:H72"/>
    <mergeCell ref="A73:K73"/>
    <mergeCell ref="A74:K74"/>
    <mergeCell ref="A75:G75"/>
    <mergeCell ref="B76:G76"/>
    <mergeCell ref="B77:G77"/>
    <mergeCell ref="B78:G78"/>
    <mergeCell ref="A79:H79"/>
    <mergeCell ref="A80:K80"/>
    <mergeCell ref="E81:N81"/>
    <mergeCell ref="B70:G70"/>
    <mergeCell ref="B58:G58"/>
    <mergeCell ref="B59:G59"/>
    <mergeCell ref="B60:G60"/>
    <mergeCell ref="B61:G61"/>
    <mergeCell ref="B62:G62"/>
    <mergeCell ref="B63:G63"/>
    <mergeCell ref="B64:G64"/>
    <mergeCell ref="A65:H65"/>
    <mergeCell ref="A66:K66"/>
    <mergeCell ref="A68:G68"/>
    <mergeCell ref="B69:G69"/>
    <mergeCell ref="A57:G57"/>
    <mergeCell ref="A27:L27"/>
    <mergeCell ref="A29:L29"/>
    <mergeCell ref="A30:B30"/>
    <mergeCell ref="D30:L30"/>
    <mergeCell ref="A32:L32"/>
    <mergeCell ref="A34:L34"/>
    <mergeCell ref="A35:B35"/>
    <mergeCell ref="D35:L35"/>
    <mergeCell ref="A37:L37"/>
    <mergeCell ref="A40:L40"/>
    <mergeCell ref="A55:N55"/>
    <mergeCell ref="A20:B20"/>
    <mergeCell ref="D20:L20"/>
    <mergeCell ref="A22:L22"/>
    <mergeCell ref="A24:L24"/>
    <mergeCell ref="A25:B25"/>
    <mergeCell ref="D25:L25"/>
    <mergeCell ref="A14:B14"/>
    <mergeCell ref="D14:L14"/>
    <mergeCell ref="A16:B16"/>
    <mergeCell ref="E16:L16"/>
    <mergeCell ref="A18:B18"/>
    <mergeCell ref="E18:L18"/>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4:D4"/>
    <mergeCell ref="F4:N4"/>
    <mergeCell ref="A1:B2"/>
    <mergeCell ref="C1:N1"/>
    <mergeCell ref="C2:N2"/>
    <mergeCell ref="A3:D3"/>
    <mergeCell ref="F3:N3"/>
  </mergeCells>
  <dataValidations count="6">
    <dataValidation type="decimal" allowBlank="1" showInputMessage="1" showErrorMessage="1" errorTitle="Error Pregado" error="El pregrado no puede superar los 4 PUNTOS" sqref="N14">
      <formula1>0</formula1>
      <formula2>4</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General" error="La evaluación de hoja de vida no puede superar los 30 PUNTOS" sqref="N10">
      <formula1>0</formula1>
      <formula2>30</formula2>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topLeftCell="A4" workbookViewId="0">
      <selection activeCell="P2" sqref="P2"/>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MID(CELL("nombrearchivo",'4'!E9),FIND("]", CELL("nombrearchivo",'4'!E9),1)+1,LEN(CELL("nombrearchivo",'4'!E9))-FIND("]",CELL("nombrearchivo",'4'!E9),1))</f>
        <v>4</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56"/>
      <c r="E8" s="245" t="s">
        <v>17</v>
      </c>
      <c r="F8" s="245" t="s">
        <v>18</v>
      </c>
      <c r="G8" s="245" t="s">
        <v>19</v>
      </c>
      <c r="H8" s="245" t="s">
        <v>20</v>
      </c>
      <c r="I8" s="245" t="s">
        <v>21</v>
      </c>
      <c r="J8" s="247" t="s">
        <v>22</v>
      </c>
      <c r="K8" s="157"/>
      <c r="L8" s="249"/>
      <c r="M8" s="249"/>
      <c r="N8" s="251" t="s">
        <v>23</v>
      </c>
    </row>
    <row r="9" spans="1:16" ht="31.5" customHeight="1" thickBot="1" x14ac:dyDescent="0.3">
      <c r="A9" s="241"/>
      <c r="B9" s="242"/>
      <c r="C9" s="244"/>
      <c r="D9" s="17"/>
      <c r="E9" s="246"/>
      <c r="F9" s="246"/>
      <c r="G9" s="246"/>
      <c r="H9" s="246"/>
      <c r="I9" s="246"/>
      <c r="J9" s="248"/>
      <c r="K9" s="158"/>
      <c r="L9" s="250"/>
      <c r="M9" s="250"/>
      <c r="N9" s="252"/>
    </row>
    <row r="10" spans="1:16" ht="44.25" customHeight="1" thickBot="1" x14ac:dyDescent="0.3">
      <c r="A10" s="253" t="str">
        <f ca="1">CONCATENATE((INDIRECT("GENERAL!D"&amp;P2+5))," ",((INDIRECT("GENERAL!E"&amp;P2+5))))</f>
        <v>ALDANA MORENO JENNY ASTRID</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t="str">
        <f ca="1">(INDIRECT("GENERAL!J"&amp;P2+5))</f>
        <v>INGENIERIA FORESTAL/UNIVERSIDAD DEL TOLIMA/2008</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t="str">
        <f ca="1">(INDIRECT("GENERAL!K"&amp;P2+5))</f>
        <v>ESPECIALISTA EN PRODUCCION TRANSFORMACION Y COMERCIALIZACION DE LA MADERA/ UNIVERSIDAD DEL TOLIMA/2010</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55"/>
      <c r="E18" s="266" t="str">
        <f ca="1">(INDIRECT("GENERAL!L"&amp;P2+5))</f>
        <v>NO REGISTRA</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t="str">
        <f ca="1">(INDIRECT("GENERAL!M"&amp;P2+5))</f>
        <v>NO REGISTRA</v>
      </c>
      <c r="E20" s="269"/>
      <c r="F20" s="269"/>
      <c r="G20" s="269"/>
      <c r="H20" s="269"/>
      <c r="I20" s="269"/>
      <c r="J20" s="269"/>
      <c r="K20" s="269"/>
      <c r="L20" s="270"/>
      <c r="M20" s="29"/>
      <c r="N20" s="30"/>
    </row>
    <row r="21" spans="1:17" ht="16.5" thickBot="1" x14ac:dyDescent="0.3">
      <c r="A21" s="36"/>
      <c r="B21" s="37"/>
      <c r="C21" s="154"/>
      <c r="D21" s="39"/>
      <c r="E21" s="39"/>
      <c r="F21" s="39"/>
      <c r="G21" s="39"/>
      <c r="H21" s="39"/>
      <c r="I21" s="39"/>
      <c r="J21" s="39"/>
      <c r="K21" s="39"/>
      <c r="L21" s="39"/>
      <c r="M21" s="154"/>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54"/>
      <c r="D26" s="39"/>
      <c r="E26" s="39"/>
      <c r="F26" s="39"/>
      <c r="G26" s="39"/>
      <c r="H26" s="39"/>
      <c r="I26" s="39"/>
      <c r="J26" s="39"/>
      <c r="K26" s="39"/>
      <c r="L26" s="39"/>
      <c r="M26" s="154"/>
      <c r="N26" s="40"/>
    </row>
    <row r="27" spans="1:17" ht="19.5" thickTop="1" thickBot="1" x14ac:dyDescent="0.3">
      <c r="A27" s="271" t="s">
        <v>34</v>
      </c>
      <c r="B27" s="272"/>
      <c r="C27" s="272"/>
      <c r="D27" s="272"/>
      <c r="E27" s="272"/>
      <c r="F27" s="272"/>
      <c r="G27" s="272"/>
      <c r="H27" s="272"/>
      <c r="I27" s="272"/>
      <c r="J27" s="272"/>
      <c r="K27" s="272"/>
      <c r="L27" s="273"/>
      <c r="M27" s="154"/>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54"/>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54"/>
      <c r="D36" s="39"/>
      <c r="E36" s="39"/>
      <c r="F36" s="39"/>
      <c r="G36" s="39"/>
      <c r="H36" s="39"/>
      <c r="I36" s="39"/>
      <c r="J36" s="39"/>
      <c r="K36" s="39"/>
      <c r="L36" s="39"/>
      <c r="M36" s="154"/>
      <c r="N36" s="40"/>
    </row>
    <row r="37" spans="1:14" ht="19.5" thickTop="1" thickBot="1" x14ac:dyDescent="0.3">
      <c r="A37" s="271" t="s">
        <v>40</v>
      </c>
      <c r="B37" s="272"/>
      <c r="C37" s="272"/>
      <c r="D37" s="272"/>
      <c r="E37" s="272"/>
      <c r="F37" s="272"/>
      <c r="G37" s="272"/>
      <c r="H37" s="272"/>
      <c r="I37" s="272"/>
      <c r="J37" s="272"/>
      <c r="K37" s="272"/>
      <c r="L37" s="273"/>
      <c r="M37" s="154"/>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57"/>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57"/>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59"/>
    </row>
    <row r="75" spans="1:14" ht="26.25" thickBot="1" x14ac:dyDescent="0.3">
      <c r="A75" s="305" t="s">
        <v>68</v>
      </c>
      <c r="B75" s="306"/>
      <c r="C75" s="306"/>
      <c r="D75" s="306"/>
      <c r="E75" s="306"/>
      <c r="F75" s="306"/>
      <c r="G75" s="307"/>
      <c r="H75" s="93" t="s">
        <v>44</v>
      </c>
      <c r="I75" s="57" t="s">
        <v>45</v>
      </c>
      <c r="J75" s="157"/>
      <c r="K75" s="157"/>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57"/>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94:J94"/>
    <mergeCell ref="A95:J95"/>
    <mergeCell ref="A96:J96"/>
    <mergeCell ref="A97:J97"/>
    <mergeCell ref="A85:G85"/>
    <mergeCell ref="B86:G86"/>
    <mergeCell ref="A88:J88"/>
    <mergeCell ref="A90:N90"/>
    <mergeCell ref="A92:J92"/>
    <mergeCell ref="A93:J93"/>
    <mergeCell ref="A83:N83"/>
    <mergeCell ref="B71:G71"/>
    <mergeCell ref="B72:H72"/>
    <mergeCell ref="A73:K73"/>
    <mergeCell ref="A74:K74"/>
    <mergeCell ref="A75:G75"/>
    <mergeCell ref="B76:G76"/>
    <mergeCell ref="B77:G77"/>
    <mergeCell ref="B78:G78"/>
    <mergeCell ref="A79:H79"/>
    <mergeCell ref="A80:K80"/>
    <mergeCell ref="E81:N81"/>
    <mergeCell ref="B70:G70"/>
    <mergeCell ref="B58:G58"/>
    <mergeCell ref="B59:G59"/>
    <mergeCell ref="B60:G60"/>
    <mergeCell ref="B61:G61"/>
    <mergeCell ref="B62:G62"/>
    <mergeCell ref="B63:G63"/>
    <mergeCell ref="B64:G64"/>
    <mergeCell ref="A65:H65"/>
    <mergeCell ref="A66:K66"/>
    <mergeCell ref="A68:G68"/>
    <mergeCell ref="B69:G69"/>
    <mergeCell ref="A57:G57"/>
    <mergeCell ref="A27:L27"/>
    <mergeCell ref="A29:L29"/>
    <mergeCell ref="A30:B30"/>
    <mergeCell ref="D30:L30"/>
    <mergeCell ref="A32:L32"/>
    <mergeCell ref="A34:L34"/>
    <mergeCell ref="A35:B35"/>
    <mergeCell ref="D35:L35"/>
    <mergeCell ref="A37:L37"/>
    <mergeCell ref="A40:L40"/>
    <mergeCell ref="A55:N55"/>
    <mergeCell ref="A20:B20"/>
    <mergeCell ref="D20:L20"/>
    <mergeCell ref="A22:L22"/>
    <mergeCell ref="A24:L24"/>
    <mergeCell ref="A25:B25"/>
    <mergeCell ref="D25:L25"/>
    <mergeCell ref="A14:B14"/>
    <mergeCell ref="D14:L14"/>
    <mergeCell ref="A16:B16"/>
    <mergeCell ref="E16:L16"/>
    <mergeCell ref="A18:B18"/>
    <mergeCell ref="E18:L18"/>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4:D4"/>
    <mergeCell ref="F4:N4"/>
    <mergeCell ref="A1:B2"/>
    <mergeCell ref="C1:N1"/>
    <mergeCell ref="C2:N2"/>
    <mergeCell ref="A3:D3"/>
    <mergeCell ref="F3:N3"/>
  </mergeCells>
  <dataValidations count="6">
    <dataValidation type="decimal" allowBlank="1" showInputMessage="1" showErrorMessage="1" errorTitle="Error General" error="La evaluación de hoja de vida no puede superar los 30 PUNTOS" sqref="N10">
      <formula1>0</formula1>
      <formula2>30</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Pregado" error="El pregrado no puede superar los 4 PUNTOS" sqref="N14">
      <formula1>0</formula1>
      <formula2>4</formula2>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topLeftCell="A4" workbookViewId="0">
      <selection activeCell="F3" sqref="F3:N3"/>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MID(CELL("nombrearchivo",'5'!E9),FIND("]", CELL("nombrearchivo",'5'!E9),1)+1,LEN(CELL("nombrearchivo",'5'!E9))-FIND("]",CELL("nombrearchivo",'5'!E9),1))</f>
        <v>5</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56"/>
      <c r="E8" s="245" t="s">
        <v>17</v>
      </c>
      <c r="F8" s="245" t="s">
        <v>18</v>
      </c>
      <c r="G8" s="245" t="s">
        <v>19</v>
      </c>
      <c r="H8" s="245" t="s">
        <v>20</v>
      </c>
      <c r="I8" s="245" t="s">
        <v>21</v>
      </c>
      <c r="J8" s="247" t="s">
        <v>22</v>
      </c>
      <c r="K8" s="157"/>
      <c r="L8" s="249"/>
      <c r="M8" s="249"/>
      <c r="N8" s="251" t="s">
        <v>23</v>
      </c>
    </row>
    <row r="9" spans="1:16" ht="31.5" customHeight="1" thickBot="1" x14ac:dyDescent="0.3">
      <c r="A9" s="241"/>
      <c r="B9" s="242"/>
      <c r="C9" s="244"/>
      <c r="D9" s="17"/>
      <c r="E9" s="246"/>
      <c r="F9" s="246"/>
      <c r="G9" s="246"/>
      <c r="H9" s="246"/>
      <c r="I9" s="246"/>
      <c r="J9" s="248"/>
      <c r="K9" s="158"/>
      <c r="L9" s="250"/>
      <c r="M9" s="250"/>
      <c r="N9" s="252"/>
    </row>
    <row r="10" spans="1:16" ht="44.25" customHeight="1" thickBot="1" x14ac:dyDescent="0.3">
      <c r="A10" s="253" t="str">
        <f ca="1">CONCATENATE((INDIRECT("GENERAL!D"&amp;P2+5))," ",((INDIRECT("GENERAL!E"&amp;P2+5))))</f>
        <v>BRICEÑO JIMENEZ ANA MARIA</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t="str">
        <f ca="1">(INDIRECT("GENERAL!J"&amp;P2+5))</f>
        <v>INGENIERO FORESTAL/ UNIVERSIDAD DEL TOLIMA/2008</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t="str">
        <f ca="1">(INDIRECT("GENERAL!K"&amp;P2+5))</f>
        <v xml:space="preserve">NO REGISTRA </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55"/>
      <c r="E18" s="266" t="str">
        <f ca="1">(INDIRECT("GENERAL!L"&amp;P2+5))</f>
        <v>MAGISTER EN CIENCIAS BIOLOGICAS /UNIVERSIDAD DEL TOLIMA/2010</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t="str">
        <f ca="1">(INDIRECT("GENERAL!M"&amp;P2+5))</f>
        <v>DOCTORA EN CIENCIAS - BIOLOGIA/ UNIVERSIDAD NACIONAL DE COLOMBIA/PENDIENTE TITULO DEL DOCTORADO</v>
      </c>
      <c r="E20" s="269"/>
      <c r="F20" s="269"/>
      <c r="G20" s="269"/>
      <c r="H20" s="269"/>
      <c r="I20" s="269"/>
      <c r="J20" s="269"/>
      <c r="K20" s="269"/>
      <c r="L20" s="270"/>
      <c r="M20" s="29"/>
      <c r="N20" s="30"/>
    </row>
    <row r="21" spans="1:17" ht="16.5" thickBot="1" x14ac:dyDescent="0.3">
      <c r="A21" s="36"/>
      <c r="B21" s="37"/>
      <c r="C21" s="154"/>
      <c r="D21" s="39"/>
      <c r="E21" s="39"/>
      <c r="F21" s="39"/>
      <c r="G21" s="39"/>
      <c r="H21" s="39"/>
      <c r="I21" s="39"/>
      <c r="J21" s="39"/>
      <c r="K21" s="39"/>
      <c r="L21" s="39"/>
      <c r="M21" s="154"/>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54"/>
      <c r="D26" s="39"/>
      <c r="E26" s="39"/>
      <c r="F26" s="39"/>
      <c r="G26" s="39"/>
      <c r="H26" s="39"/>
      <c r="I26" s="39"/>
      <c r="J26" s="39"/>
      <c r="K26" s="39"/>
      <c r="L26" s="39"/>
      <c r="M26" s="154"/>
      <c r="N26" s="40"/>
    </row>
    <row r="27" spans="1:17" ht="19.5" thickTop="1" thickBot="1" x14ac:dyDescent="0.3">
      <c r="A27" s="271" t="s">
        <v>34</v>
      </c>
      <c r="B27" s="272"/>
      <c r="C27" s="272"/>
      <c r="D27" s="272"/>
      <c r="E27" s="272"/>
      <c r="F27" s="272"/>
      <c r="G27" s="272"/>
      <c r="H27" s="272"/>
      <c r="I27" s="272"/>
      <c r="J27" s="272"/>
      <c r="K27" s="272"/>
      <c r="L27" s="273"/>
      <c r="M27" s="154"/>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54"/>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54"/>
      <c r="D36" s="39"/>
      <c r="E36" s="39"/>
      <c r="F36" s="39"/>
      <c r="G36" s="39"/>
      <c r="H36" s="39"/>
      <c r="I36" s="39"/>
      <c r="J36" s="39"/>
      <c r="K36" s="39"/>
      <c r="L36" s="39"/>
      <c r="M36" s="154"/>
      <c r="N36" s="40"/>
    </row>
    <row r="37" spans="1:14" ht="19.5" thickTop="1" thickBot="1" x14ac:dyDescent="0.3">
      <c r="A37" s="271" t="s">
        <v>40</v>
      </c>
      <c r="B37" s="272"/>
      <c r="C37" s="272"/>
      <c r="D37" s="272"/>
      <c r="E37" s="272"/>
      <c r="F37" s="272"/>
      <c r="G37" s="272"/>
      <c r="H37" s="272"/>
      <c r="I37" s="272"/>
      <c r="J37" s="272"/>
      <c r="K37" s="272"/>
      <c r="L37" s="273"/>
      <c r="M37" s="154"/>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57"/>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57"/>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59"/>
    </row>
    <row r="75" spans="1:14" ht="26.25" thickBot="1" x14ac:dyDescent="0.3">
      <c r="A75" s="305" t="s">
        <v>68</v>
      </c>
      <c r="B75" s="306"/>
      <c r="C75" s="306"/>
      <c r="D75" s="306"/>
      <c r="E75" s="306"/>
      <c r="F75" s="306"/>
      <c r="G75" s="307"/>
      <c r="H75" s="93" t="s">
        <v>44</v>
      </c>
      <c r="I75" s="57" t="s">
        <v>45</v>
      </c>
      <c r="J75" s="157"/>
      <c r="K75" s="157"/>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57"/>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94:J94"/>
    <mergeCell ref="A95:J95"/>
    <mergeCell ref="A96:J96"/>
    <mergeCell ref="A97:J97"/>
    <mergeCell ref="A85:G85"/>
    <mergeCell ref="B86:G86"/>
    <mergeCell ref="A88:J88"/>
    <mergeCell ref="A90:N90"/>
    <mergeCell ref="A92:J92"/>
    <mergeCell ref="A93:J93"/>
    <mergeCell ref="A83:N83"/>
    <mergeCell ref="B71:G71"/>
    <mergeCell ref="B72:H72"/>
    <mergeCell ref="A73:K73"/>
    <mergeCell ref="A74:K74"/>
    <mergeCell ref="A75:G75"/>
    <mergeCell ref="B76:G76"/>
    <mergeCell ref="B77:G77"/>
    <mergeCell ref="B78:G78"/>
    <mergeCell ref="A79:H79"/>
    <mergeCell ref="A80:K80"/>
    <mergeCell ref="E81:N81"/>
    <mergeCell ref="B70:G70"/>
    <mergeCell ref="B58:G58"/>
    <mergeCell ref="B59:G59"/>
    <mergeCell ref="B60:G60"/>
    <mergeCell ref="B61:G61"/>
    <mergeCell ref="B62:G62"/>
    <mergeCell ref="B63:G63"/>
    <mergeCell ref="B64:G64"/>
    <mergeCell ref="A65:H65"/>
    <mergeCell ref="A66:K66"/>
    <mergeCell ref="A68:G68"/>
    <mergeCell ref="B69:G69"/>
    <mergeCell ref="A57:G57"/>
    <mergeCell ref="A27:L27"/>
    <mergeCell ref="A29:L29"/>
    <mergeCell ref="A30:B30"/>
    <mergeCell ref="D30:L30"/>
    <mergeCell ref="A32:L32"/>
    <mergeCell ref="A34:L34"/>
    <mergeCell ref="A35:B35"/>
    <mergeCell ref="D35:L35"/>
    <mergeCell ref="A37:L37"/>
    <mergeCell ref="A40:L40"/>
    <mergeCell ref="A55:N55"/>
    <mergeCell ref="A20:B20"/>
    <mergeCell ref="D20:L20"/>
    <mergeCell ref="A22:L22"/>
    <mergeCell ref="A24:L24"/>
    <mergeCell ref="A25:B25"/>
    <mergeCell ref="D25:L25"/>
    <mergeCell ref="A14:B14"/>
    <mergeCell ref="D14:L14"/>
    <mergeCell ref="A16:B16"/>
    <mergeCell ref="E16:L16"/>
    <mergeCell ref="A18:B18"/>
    <mergeCell ref="E18:L18"/>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4:D4"/>
    <mergeCell ref="F4:N4"/>
    <mergeCell ref="A1:B2"/>
    <mergeCell ref="C1:N1"/>
    <mergeCell ref="C2:N2"/>
    <mergeCell ref="A3:D3"/>
    <mergeCell ref="F3:N3"/>
  </mergeCells>
  <dataValidations disablePrompts="1" count="6">
    <dataValidation type="decimal" allowBlank="1" showInputMessage="1" showErrorMessage="1" errorTitle="Error Pregado" error="El pregrado no puede superar los 4 PUNTOS" sqref="N14">
      <formula1>0</formula1>
      <formula2>4</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General" error="La evaluación de hoja de vida no puede superar los 30 PUNTOS" sqref="N10">
      <formula1>0</formula1>
      <formula2>30</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98"/>
  <sheetViews>
    <sheetView workbookViewId="0">
      <selection activeCell="F3" sqref="F3:N3"/>
    </sheetView>
  </sheetViews>
  <sheetFormatPr baseColWidth="10" defaultRowHeight="15" x14ac:dyDescent="0.25"/>
  <cols>
    <col min="1" max="1" width="9.5703125" style="6" customWidth="1"/>
    <col min="2" max="2" width="11.140625" style="6" customWidth="1"/>
    <col min="3" max="3" width="14.5703125" style="6" customWidth="1"/>
    <col min="4" max="4" width="11.42578125" style="6" hidden="1" customWidth="1"/>
    <col min="5" max="5" width="12.28515625" style="6" customWidth="1"/>
    <col min="6" max="7" width="11.42578125" style="6"/>
    <col min="8" max="8" width="13.42578125" style="6" customWidth="1"/>
    <col min="9" max="9" width="12.140625" style="6" customWidth="1"/>
    <col min="10" max="11" width="12.42578125" style="6" customWidth="1"/>
    <col min="12" max="12" width="11.42578125" style="6"/>
    <col min="13" max="13" width="5.5703125" style="6" customWidth="1"/>
    <col min="14" max="14" width="14.5703125" style="6" customWidth="1"/>
    <col min="15" max="15" width="11.42578125" style="6"/>
    <col min="16" max="16" width="11.85546875" style="6" bestFit="1" customWidth="1"/>
    <col min="17" max="256" width="11.42578125" style="6"/>
    <col min="257" max="257" width="10.140625" style="6" customWidth="1"/>
    <col min="258" max="258" width="10.5703125" style="6" customWidth="1"/>
    <col min="259" max="259" width="12.5703125" style="6" customWidth="1"/>
    <col min="260" max="260" width="0" style="6" hidden="1" customWidth="1"/>
    <col min="261" max="261" width="11.28515625" style="6" customWidth="1"/>
    <col min="262" max="263" width="11.42578125" style="6"/>
    <col min="264" max="264" width="13.42578125" style="6" customWidth="1"/>
    <col min="265" max="265" width="12.140625" style="6" customWidth="1"/>
    <col min="266" max="267" width="12.42578125" style="6" customWidth="1"/>
    <col min="268" max="268" width="11.42578125" style="6"/>
    <col min="269" max="269" width="5.5703125" style="6" customWidth="1"/>
    <col min="270" max="270" width="14.140625" style="6" customWidth="1"/>
    <col min="271" max="512" width="11.42578125" style="6"/>
    <col min="513" max="513" width="10.140625" style="6" customWidth="1"/>
    <col min="514" max="514" width="10.5703125" style="6" customWidth="1"/>
    <col min="515" max="515" width="12.5703125" style="6" customWidth="1"/>
    <col min="516" max="516" width="0" style="6" hidden="1" customWidth="1"/>
    <col min="517" max="517" width="11.28515625" style="6" customWidth="1"/>
    <col min="518" max="519" width="11.42578125" style="6"/>
    <col min="520" max="520" width="13.42578125" style="6" customWidth="1"/>
    <col min="521" max="521" width="12.140625" style="6" customWidth="1"/>
    <col min="522" max="523" width="12.42578125" style="6" customWidth="1"/>
    <col min="524" max="524" width="11.42578125" style="6"/>
    <col min="525" max="525" width="5.5703125" style="6" customWidth="1"/>
    <col min="526" max="526" width="14.140625" style="6" customWidth="1"/>
    <col min="527" max="768" width="11.42578125" style="6"/>
    <col min="769" max="769" width="10.140625" style="6" customWidth="1"/>
    <col min="770" max="770" width="10.5703125" style="6" customWidth="1"/>
    <col min="771" max="771" width="12.5703125" style="6" customWidth="1"/>
    <col min="772" max="772" width="0" style="6" hidden="1" customWidth="1"/>
    <col min="773" max="773" width="11.28515625" style="6" customWidth="1"/>
    <col min="774" max="775" width="11.42578125" style="6"/>
    <col min="776" max="776" width="13.42578125" style="6" customWidth="1"/>
    <col min="777" max="777" width="12.140625" style="6" customWidth="1"/>
    <col min="778" max="779" width="12.42578125" style="6" customWidth="1"/>
    <col min="780" max="780" width="11.42578125" style="6"/>
    <col min="781" max="781" width="5.5703125" style="6" customWidth="1"/>
    <col min="782" max="782" width="14.140625" style="6" customWidth="1"/>
    <col min="783" max="1024" width="11.42578125" style="6"/>
    <col min="1025" max="1025" width="10.140625" style="6" customWidth="1"/>
    <col min="1026" max="1026" width="10.5703125" style="6" customWidth="1"/>
    <col min="1027" max="1027" width="12.5703125" style="6" customWidth="1"/>
    <col min="1028" max="1028" width="0" style="6" hidden="1" customWidth="1"/>
    <col min="1029" max="1029" width="11.28515625" style="6" customWidth="1"/>
    <col min="1030" max="1031" width="11.42578125" style="6"/>
    <col min="1032" max="1032" width="13.42578125" style="6" customWidth="1"/>
    <col min="1033" max="1033" width="12.140625" style="6" customWidth="1"/>
    <col min="1034" max="1035" width="12.42578125" style="6" customWidth="1"/>
    <col min="1036" max="1036" width="11.42578125" style="6"/>
    <col min="1037" max="1037" width="5.5703125" style="6" customWidth="1"/>
    <col min="1038" max="1038" width="14.140625" style="6" customWidth="1"/>
    <col min="1039" max="1280" width="11.42578125" style="6"/>
    <col min="1281" max="1281" width="10.140625" style="6" customWidth="1"/>
    <col min="1282" max="1282" width="10.5703125" style="6" customWidth="1"/>
    <col min="1283" max="1283" width="12.5703125" style="6" customWidth="1"/>
    <col min="1284" max="1284" width="0" style="6" hidden="1" customWidth="1"/>
    <col min="1285" max="1285" width="11.28515625" style="6" customWidth="1"/>
    <col min="1286" max="1287" width="11.42578125" style="6"/>
    <col min="1288" max="1288" width="13.42578125" style="6" customWidth="1"/>
    <col min="1289" max="1289" width="12.140625" style="6" customWidth="1"/>
    <col min="1290" max="1291" width="12.42578125" style="6" customWidth="1"/>
    <col min="1292" max="1292" width="11.42578125" style="6"/>
    <col min="1293" max="1293" width="5.5703125" style="6" customWidth="1"/>
    <col min="1294" max="1294" width="14.140625" style="6" customWidth="1"/>
    <col min="1295" max="1536" width="11.42578125" style="6"/>
    <col min="1537" max="1537" width="10.140625" style="6" customWidth="1"/>
    <col min="1538" max="1538" width="10.5703125" style="6" customWidth="1"/>
    <col min="1539" max="1539" width="12.5703125" style="6" customWidth="1"/>
    <col min="1540" max="1540" width="0" style="6" hidden="1" customWidth="1"/>
    <col min="1541" max="1541" width="11.28515625" style="6" customWidth="1"/>
    <col min="1542" max="1543" width="11.42578125" style="6"/>
    <col min="1544" max="1544" width="13.42578125" style="6" customWidth="1"/>
    <col min="1545" max="1545" width="12.140625" style="6" customWidth="1"/>
    <col min="1546" max="1547" width="12.42578125" style="6" customWidth="1"/>
    <col min="1548" max="1548" width="11.42578125" style="6"/>
    <col min="1549" max="1549" width="5.5703125" style="6" customWidth="1"/>
    <col min="1550" max="1550" width="14.140625" style="6" customWidth="1"/>
    <col min="1551" max="1792" width="11.42578125" style="6"/>
    <col min="1793" max="1793" width="10.140625" style="6" customWidth="1"/>
    <col min="1794" max="1794" width="10.5703125" style="6" customWidth="1"/>
    <col min="1795" max="1795" width="12.5703125" style="6" customWidth="1"/>
    <col min="1796" max="1796" width="0" style="6" hidden="1" customWidth="1"/>
    <col min="1797" max="1797" width="11.28515625" style="6" customWidth="1"/>
    <col min="1798" max="1799" width="11.42578125" style="6"/>
    <col min="1800" max="1800" width="13.42578125" style="6" customWidth="1"/>
    <col min="1801" max="1801" width="12.140625" style="6" customWidth="1"/>
    <col min="1802" max="1803" width="12.42578125" style="6" customWidth="1"/>
    <col min="1804" max="1804" width="11.42578125" style="6"/>
    <col min="1805" max="1805" width="5.5703125" style="6" customWidth="1"/>
    <col min="1806" max="1806" width="14.140625" style="6" customWidth="1"/>
    <col min="1807" max="2048" width="11.42578125" style="6"/>
    <col min="2049" max="2049" width="10.140625" style="6" customWidth="1"/>
    <col min="2050" max="2050" width="10.5703125" style="6" customWidth="1"/>
    <col min="2051" max="2051" width="12.5703125" style="6" customWidth="1"/>
    <col min="2052" max="2052" width="0" style="6" hidden="1" customWidth="1"/>
    <col min="2053" max="2053" width="11.28515625" style="6" customWidth="1"/>
    <col min="2054" max="2055" width="11.42578125" style="6"/>
    <col min="2056" max="2056" width="13.42578125" style="6" customWidth="1"/>
    <col min="2057" max="2057" width="12.140625" style="6" customWidth="1"/>
    <col min="2058" max="2059" width="12.42578125" style="6" customWidth="1"/>
    <col min="2060" max="2060" width="11.42578125" style="6"/>
    <col min="2061" max="2061" width="5.5703125" style="6" customWidth="1"/>
    <col min="2062" max="2062" width="14.140625" style="6" customWidth="1"/>
    <col min="2063" max="2304" width="11.42578125" style="6"/>
    <col min="2305" max="2305" width="10.140625" style="6" customWidth="1"/>
    <col min="2306" max="2306" width="10.5703125" style="6" customWidth="1"/>
    <col min="2307" max="2307" width="12.5703125" style="6" customWidth="1"/>
    <col min="2308" max="2308" width="0" style="6" hidden="1" customWidth="1"/>
    <col min="2309" max="2309" width="11.28515625" style="6" customWidth="1"/>
    <col min="2310" max="2311" width="11.42578125" style="6"/>
    <col min="2312" max="2312" width="13.42578125" style="6" customWidth="1"/>
    <col min="2313" max="2313" width="12.140625" style="6" customWidth="1"/>
    <col min="2314" max="2315" width="12.42578125" style="6" customWidth="1"/>
    <col min="2316" max="2316" width="11.42578125" style="6"/>
    <col min="2317" max="2317" width="5.5703125" style="6" customWidth="1"/>
    <col min="2318" max="2318" width="14.140625" style="6" customWidth="1"/>
    <col min="2319" max="2560" width="11.42578125" style="6"/>
    <col min="2561" max="2561" width="10.140625" style="6" customWidth="1"/>
    <col min="2562" max="2562" width="10.5703125" style="6" customWidth="1"/>
    <col min="2563" max="2563" width="12.5703125" style="6" customWidth="1"/>
    <col min="2564" max="2564" width="0" style="6" hidden="1" customWidth="1"/>
    <col min="2565" max="2565" width="11.28515625" style="6" customWidth="1"/>
    <col min="2566" max="2567" width="11.42578125" style="6"/>
    <col min="2568" max="2568" width="13.42578125" style="6" customWidth="1"/>
    <col min="2569" max="2569" width="12.140625" style="6" customWidth="1"/>
    <col min="2570" max="2571" width="12.42578125" style="6" customWidth="1"/>
    <col min="2572" max="2572" width="11.42578125" style="6"/>
    <col min="2573" max="2573" width="5.5703125" style="6" customWidth="1"/>
    <col min="2574" max="2574" width="14.140625" style="6" customWidth="1"/>
    <col min="2575" max="2816" width="11.42578125" style="6"/>
    <col min="2817" max="2817" width="10.140625" style="6" customWidth="1"/>
    <col min="2818" max="2818" width="10.5703125" style="6" customWidth="1"/>
    <col min="2819" max="2819" width="12.5703125" style="6" customWidth="1"/>
    <col min="2820" max="2820" width="0" style="6" hidden="1" customWidth="1"/>
    <col min="2821" max="2821" width="11.28515625" style="6" customWidth="1"/>
    <col min="2822" max="2823" width="11.42578125" style="6"/>
    <col min="2824" max="2824" width="13.42578125" style="6" customWidth="1"/>
    <col min="2825" max="2825" width="12.140625" style="6" customWidth="1"/>
    <col min="2826" max="2827" width="12.42578125" style="6" customWidth="1"/>
    <col min="2828" max="2828" width="11.42578125" style="6"/>
    <col min="2829" max="2829" width="5.5703125" style="6" customWidth="1"/>
    <col min="2830" max="2830" width="14.140625" style="6" customWidth="1"/>
    <col min="2831" max="3072" width="11.42578125" style="6"/>
    <col min="3073" max="3073" width="10.140625" style="6" customWidth="1"/>
    <col min="3074" max="3074" width="10.5703125" style="6" customWidth="1"/>
    <col min="3075" max="3075" width="12.5703125" style="6" customWidth="1"/>
    <col min="3076" max="3076" width="0" style="6" hidden="1" customWidth="1"/>
    <col min="3077" max="3077" width="11.28515625" style="6" customWidth="1"/>
    <col min="3078" max="3079" width="11.42578125" style="6"/>
    <col min="3080" max="3080" width="13.42578125" style="6" customWidth="1"/>
    <col min="3081" max="3081" width="12.140625" style="6" customWidth="1"/>
    <col min="3082" max="3083" width="12.42578125" style="6" customWidth="1"/>
    <col min="3084" max="3084" width="11.42578125" style="6"/>
    <col min="3085" max="3085" width="5.5703125" style="6" customWidth="1"/>
    <col min="3086" max="3086" width="14.140625" style="6" customWidth="1"/>
    <col min="3087" max="3328" width="11.42578125" style="6"/>
    <col min="3329" max="3329" width="10.140625" style="6" customWidth="1"/>
    <col min="3330" max="3330" width="10.5703125" style="6" customWidth="1"/>
    <col min="3331" max="3331" width="12.5703125" style="6" customWidth="1"/>
    <col min="3332" max="3332" width="0" style="6" hidden="1" customWidth="1"/>
    <col min="3333" max="3333" width="11.28515625" style="6" customWidth="1"/>
    <col min="3334" max="3335" width="11.42578125" style="6"/>
    <col min="3336" max="3336" width="13.42578125" style="6" customWidth="1"/>
    <col min="3337" max="3337" width="12.140625" style="6" customWidth="1"/>
    <col min="3338" max="3339" width="12.42578125" style="6" customWidth="1"/>
    <col min="3340" max="3340" width="11.42578125" style="6"/>
    <col min="3341" max="3341" width="5.5703125" style="6" customWidth="1"/>
    <col min="3342" max="3342" width="14.140625" style="6" customWidth="1"/>
    <col min="3343" max="3584" width="11.42578125" style="6"/>
    <col min="3585" max="3585" width="10.140625" style="6" customWidth="1"/>
    <col min="3586" max="3586" width="10.5703125" style="6" customWidth="1"/>
    <col min="3587" max="3587" width="12.5703125" style="6" customWidth="1"/>
    <col min="3588" max="3588" width="0" style="6" hidden="1" customWidth="1"/>
    <col min="3589" max="3589" width="11.28515625" style="6" customWidth="1"/>
    <col min="3590" max="3591" width="11.42578125" style="6"/>
    <col min="3592" max="3592" width="13.42578125" style="6" customWidth="1"/>
    <col min="3593" max="3593" width="12.140625" style="6" customWidth="1"/>
    <col min="3594" max="3595" width="12.42578125" style="6" customWidth="1"/>
    <col min="3596" max="3596" width="11.42578125" style="6"/>
    <col min="3597" max="3597" width="5.5703125" style="6" customWidth="1"/>
    <col min="3598" max="3598" width="14.140625" style="6" customWidth="1"/>
    <col min="3599" max="3840" width="11.42578125" style="6"/>
    <col min="3841" max="3841" width="10.140625" style="6" customWidth="1"/>
    <col min="3842" max="3842" width="10.5703125" style="6" customWidth="1"/>
    <col min="3843" max="3843" width="12.5703125" style="6" customWidth="1"/>
    <col min="3844" max="3844" width="0" style="6" hidden="1" customWidth="1"/>
    <col min="3845" max="3845" width="11.28515625" style="6" customWidth="1"/>
    <col min="3846" max="3847" width="11.42578125" style="6"/>
    <col min="3848" max="3848" width="13.42578125" style="6" customWidth="1"/>
    <col min="3849" max="3849" width="12.140625" style="6" customWidth="1"/>
    <col min="3850" max="3851" width="12.42578125" style="6" customWidth="1"/>
    <col min="3852" max="3852" width="11.42578125" style="6"/>
    <col min="3853" max="3853" width="5.5703125" style="6" customWidth="1"/>
    <col min="3854" max="3854" width="14.140625" style="6" customWidth="1"/>
    <col min="3855" max="4096" width="11.42578125" style="6"/>
    <col min="4097" max="4097" width="10.140625" style="6" customWidth="1"/>
    <col min="4098" max="4098" width="10.5703125" style="6" customWidth="1"/>
    <col min="4099" max="4099" width="12.5703125" style="6" customWidth="1"/>
    <col min="4100" max="4100" width="0" style="6" hidden="1" customWidth="1"/>
    <col min="4101" max="4101" width="11.28515625" style="6" customWidth="1"/>
    <col min="4102" max="4103" width="11.42578125" style="6"/>
    <col min="4104" max="4104" width="13.42578125" style="6" customWidth="1"/>
    <col min="4105" max="4105" width="12.140625" style="6" customWidth="1"/>
    <col min="4106" max="4107" width="12.42578125" style="6" customWidth="1"/>
    <col min="4108" max="4108" width="11.42578125" style="6"/>
    <col min="4109" max="4109" width="5.5703125" style="6" customWidth="1"/>
    <col min="4110" max="4110" width="14.140625" style="6" customWidth="1"/>
    <col min="4111" max="4352" width="11.42578125" style="6"/>
    <col min="4353" max="4353" width="10.140625" style="6" customWidth="1"/>
    <col min="4354" max="4354" width="10.5703125" style="6" customWidth="1"/>
    <col min="4355" max="4355" width="12.5703125" style="6" customWidth="1"/>
    <col min="4356" max="4356" width="0" style="6" hidden="1" customWidth="1"/>
    <col min="4357" max="4357" width="11.28515625" style="6" customWidth="1"/>
    <col min="4358" max="4359" width="11.42578125" style="6"/>
    <col min="4360" max="4360" width="13.42578125" style="6" customWidth="1"/>
    <col min="4361" max="4361" width="12.140625" style="6" customWidth="1"/>
    <col min="4362" max="4363" width="12.42578125" style="6" customWidth="1"/>
    <col min="4364" max="4364" width="11.42578125" style="6"/>
    <col min="4365" max="4365" width="5.5703125" style="6" customWidth="1"/>
    <col min="4366" max="4366" width="14.140625" style="6" customWidth="1"/>
    <col min="4367" max="4608" width="11.42578125" style="6"/>
    <col min="4609" max="4609" width="10.140625" style="6" customWidth="1"/>
    <col min="4610" max="4610" width="10.5703125" style="6" customWidth="1"/>
    <col min="4611" max="4611" width="12.5703125" style="6" customWidth="1"/>
    <col min="4612" max="4612" width="0" style="6" hidden="1" customWidth="1"/>
    <col min="4613" max="4613" width="11.28515625" style="6" customWidth="1"/>
    <col min="4614" max="4615" width="11.42578125" style="6"/>
    <col min="4616" max="4616" width="13.42578125" style="6" customWidth="1"/>
    <col min="4617" max="4617" width="12.140625" style="6" customWidth="1"/>
    <col min="4618" max="4619" width="12.42578125" style="6" customWidth="1"/>
    <col min="4620" max="4620" width="11.42578125" style="6"/>
    <col min="4621" max="4621" width="5.5703125" style="6" customWidth="1"/>
    <col min="4622" max="4622" width="14.140625" style="6" customWidth="1"/>
    <col min="4623" max="4864" width="11.42578125" style="6"/>
    <col min="4865" max="4865" width="10.140625" style="6" customWidth="1"/>
    <col min="4866" max="4866" width="10.5703125" style="6" customWidth="1"/>
    <col min="4867" max="4867" width="12.5703125" style="6" customWidth="1"/>
    <col min="4868" max="4868" width="0" style="6" hidden="1" customWidth="1"/>
    <col min="4869" max="4869" width="11.28515625" style="6" customWidth="1"/>
    <col min="4870" max="4871" width="11.42578125" style="6"/>
    <col min="4872" max="4872" width="13.42578125" style="6" customWidth="1"/>
    <col min="4873" max="4873" width="12.140625" style="6" customWidth="1"/>
    <col min="4874" max="4875" width="12.42578125" style="6" customWidth="1"/>
    <col min="4876" max="4876" width="11.42578125" style="6"/>
    <col min="4877" max="4877" width="5.5703125" style="6" customWidth="1"/>
    <col min="4878" max="4878" width="14.140625" style="6" customWidth="1"/>
    <col min="4879" max="5120" width="11.42578125" style="6"/>
    <col min="5121" max="5121" width="10.140625" style="6" customWidth="1"/>
    <col min="5122" max="5122" width="10.5703125" style="6" customWidth="1"/>
    <col min="5123" max="5123" width="12.5703125" style="6" customWidth="1"/>
    <col min="5124" max="5124" width="0" style="6" hidden="1" customWidth="1"/>
    <col min="5125" max="5125" width="11.28515625" style="6" customWidth="1"/>
    <col min="5126" max="5127" width="11.42578125" style="6"/>
    <col min="5128" max="5128" width="13.42578125" style="6" customWidth="1"/>
    <col min="5129" max="5129" width="12.140625" style="6" customWidth="1"/>
    <col min="5130" max="5131" width="12.42578125" style="6" customWidth="1"/>
    <col min="5132" max="5132" width="11.42578125" style="6"/>
    <col min="5133" max="5133" width="5.5703125" style="6" customWidth="1"/>
    <col min="5134" max="5134" width="14.140625" style="6" customWidth="1"/>
    <col min="5135" max="5376" width="11.42578125" style="6"/>
    <col min="5377" max="5377" width="10.140625" style="6" customWidth="1"/>
    <col min="5378" max="5378" width="10.5703125" style="6" customWidth="1"/>
    <col min="5379" max="5379" width="12.5703125" style="6" customWidth="1"/>
    <col min="5380" max="5380" width="0" style="6" hidden="1" customWidth="1"/>
    <col min="5381" max="5381" width="11.28515625" style="6" customWidth="1"/>
    <col min="5382" max="5383" width="11.42578125" style="6"/>
    <col min="5384" max="5384" width="13.42578125" style="6" customWidth="1"/>
    <col min="5385" max="5385" width="12.140625" style="6" customWidth="1"/>
    <col min="5386" max="5387" width="12.42578125" style="6" customWidth="1"/>
    <col min="5388" max="5388" width="11.42578125" style="6"/>
    <col min="5389" max="5389" width="5.5703125" style="6" customWidth="1"/>
    <col min="5390" max="5390" width="14.140625" style="6" customWidth="1"/>
    <col min="5391" max="5632" width="11.42578125" style="6"/>
    <col min="5633" max="5633" width="10.140625" style="6" customWidth="1"/>
    <col min="5634" max="5634" width="10.5703125" style="6" customWidth="1"/>
    <col min="5635" max="5635" width="12.5703125" style="6" customWidth="1"/>
    <col min="5636" max="5636" width="0" style="6" hidden="1" customWidth="1"/>
    <col min="5637" max="5637" width="11.28515625" style="6" customWidth="1"/>
    <col min="5638" max="5639" width="11.42578125" style="6"/>
    <col min="5640" max="5640" width="13.42578125" style="6" customWidth="1"/>
    <col min="5641" max="5641" width="12.140625" style="6" customWidth="1"/>
    <col min="5642" max="5643" width="12.42578125" style="6" customWidth="1"/>
    <col min="5644" max="5644" width="11.42578125" style="6"/>
    <col min="5645" max="5645" width="5.5703125" style="6" customWidth="1"/>
    <col min="5646" max="5646" width="14.140625" style="6" customWidth="1"/>
    <col min="5647" max="5888" width="11.42578125" style="6"/>
    <col min="5889" max="5889" width="10.140625" style="6" customWidth="1"/>
    <col min="5890" max="5890" width="10.5703125" style="6" customWidth="1"/>
    <col min="5891" max="5891" width="12.5703125" style="6" customWidth="1"/>
    <col min="5892" max="5892" width="0" style="6" hidden="1" customWidth="1"/>
    <col min="5893" max="5893" width="11.28515625" style="6" customWidth="1"/>
    <col min="5894" max="5895" width="11.42578125" style="6"/>
    <col min="5896" max="5896" width="13.42578125" style="6" customWidth="1"/>
    <col min="5897" max="5897" width="12.140625" style="6" customWidth="1"/>
    <col min="5898" max="5899" width="12.42578125" style="6" customWidth="1"/>
    <col min="5900" max="5900" width="11.42578125" style="6"/>
    <col min="5901" max="5901" width="5.5703125" style="6" customWidth="1"/>
    <col min="5902" max="5902" width="14.140625" style="6" customWidth="1"/>
    <col min="5903" max="6144" width="11.42578125" style="6"/>
    <col min="6145" max="6145" width="10.140625" style="6" customWidth="1"/>
    <col min="6146" max="6146" width="10.5703125" style="6" customWidth="1"/>
    <col min="6147" max="6147" width="12.5703125" style="6" customWidth="1"/>
    <col min="6148" max="6148" width="0" style="6" hidden="1" customWidth="1"/>
    <col min="6149" max="6149" width="11.28515625" style="6" customWidth="1"/>
    <col min="6150" max="6151" width="11.42578125" style="6"/>
    <col min="6152" max="6152" width="13.42578125" style="6" customWidth="1"/>
    <col min="6153" max="6153" width="12.140625" style="6" customWidth="1"/>
    <col min="6154" max="6155" width="12.42578125" style="6" customWidth="1"/>
    <col min="6156" max="6156" width="11.42578125" style="6"/>
    <col min="6157" max="6157" width="5.5703125" style="6" customWidth="1"/>
    <col min="6158" max="6158" width="14.140625" style="6" customWidth="1"/>
    <col min="6159" max="6400" width="11.42578125" style="6"/>
    <col min="6401" max="6401" width="10.140625" style="6" customWidth="1"/>
    <col min="6402" max="6402" width="10.5703125" style="6" customWidth="1"/>
    <col min="6403" max="6403" width="12.5703125" style="6" customWidth="1"/>
    <col min="6404" max="6404" width="0" style="6" hidden="1" customWidth="1"/>
    <col min="6405" max="6405" width="11.28515625" style="6" customWidth="1"/>
    <col min="6406" max="6407" width="11.42578125" style="6"/>
    <col min="6408" max="6408" width="13.42578125" style="6" customWidth="1"/>
    <col min="6409" max="6409" width="12.140625" style="6" customWidth="1"/>
    <col min="6410" max="6411" width="12.42578125" style="6" customWidth="1"/>
    <col min="6412" max="6412" width="11.42578125" style="6"/>
    <col min="6413" max="6413" width="5.5703125" style="6" customWidth="1"/>
    <col min="6414" max="6414" width="14.140625" style="6" customWidth="1"/>
    <col min="6415" max="6656" width="11.42578125" style="6"/>
    <col min="6657" max="6657" width="10.140625" style="6" customWidth="1"/>
    <col min="6658" max="6658" width="10.5703125" style="6" customWidth="1"/>
    <col min="6659" max="6659" width="12.5703125" style="6" customWidth="1"/>
    <col min="6660" max="6660" width="0" style="6" hidden="1" customWidth="1"/>
    <col min="6661" max="6661" width="11.28515625" style="6" customWidth="1"/>
    <col min="6662" max="6663" width="11.42578125" style="6"/>
    <col min="6664" max="6664" width="13.42578125" style="6" customWidth="1"/>
    <col min="6665" max="6665" width="12.140625" style="6" customWidth="1"/>
    <col min="6666" max="6667" width="12.42578125" style="6" customWidth="1"/>
    <col min="6668" max="6668" width="11.42578125" style="6"/>
    <col min="6669" max="6669" width="5.5703125" style="6" customWidth="1"/>
    <col min="6670" max="6670" width="14.140625" style="6" customWidth="1"/>
    <col min="6671" max="6912" width="11.42578125" style="6"/>
    <col min="6913" max="6913" width="10.140625" style="6" customWidth="1"/>
    <col min="6914" max="6914" width="10.5703125" style="6" customWidth="1"/>
    <col min="6915" max="6915" width="12.5703125" style="6" customWidth="1"/>
    <col min="6916" max="6916" width="0" style="6" hidden="1" customWidth="1"/>
    <col min="6917" max="6917" width="11.28515625" style="6" customWidth="1"/>
    <col min="6918" max="6919" width="11.42578125" style="6"/>
    <col min="6920" max="6920" width="13.42578125" style="6" customWidth="1"/>
    <col min="6921" max="6921" width="12.140625" style="6" customWidth="1"/>
    <col min="6922" max="6923" width="12.42578125" style="6" customWidth="1"/>
    <col min="6924" max="6924" width="11.42578125" style="6"/>
    <col min="6925" max="6925" width="5.5703125" style="6" customWidth="1"/>
    <col min="6926" max="6926" width="14.140625" style="6" customWidth="1"/>
    <col min="6927" max="7168" width="11.42578125" style="6"/>
    <col min="7169" max="7169" width="10.140625" style="6" customWidth="1"/>
    <col min="7170" max="7170" width="10.5703125" style="6" customWidth="1"/>
    <col min="7171" max="7171" width="12.5703125" style="6" customWidth="1"/>
    <col min="7172" max="7172" width="0" style="6" hidden="1" customWidth="1"/>
    <col min="7173" max="7173" width="11.28515625" style="6" customWidth="1"/>
    <col min="7174" max="7175" width="11.42578125" style="6"/>
    <col min="7176" max="7176" width="13.42578125" style="6" customWidth="1"/>
    <col min="7177" max="7177" width="12.140625" style="6" customWidth="1"/>
    <col min="7178" max="7179" width="12.42578125" style="6" customWidth="1"/>
    <col min="7180" max="7180" width="11.42578125" style="6"/>
    <col min="7181" max="7181" width="5.5703125" style="6" customWidth="1"/>
    <col min="7182" max="7182" width="14.140625" style="6" customWidth="1"/>
    <col min="7183" max="7424" width="11.42578125" style="6"/>
    <col min="7425" max="7425" width="10.140625" style="6" customWidth="1"/>
    <col min="7426" max="7426" width="10.5703125" style="6" customWidth="1"/>
    <col min="7427" max="7427" width="12.5703125" style="6" customWidth="1"/>
    <col min="7428" max="7428" width="0" style="6" hidden="1" customWidth="1"/>
    <col min="7429" max="7429" width="11.28515625" style="6" customWidth="1"/>
    <col min="7430" max="7431" width="11.42578125" style="6"/>
    <col min="7432" max="7432" width="13.42578125" style="6" customWidth="1"/>
    <col min="7433" max="7433" width="12.140625" style="6" customWidth="1"/>
    <col min="7434" max="7435" width="12.42578125" style="6" customWidth="1"/>
    <col min="7436" max="7436" width="11.42578125" style="6"/>
    <col min="7437" max="7437" width="5.5703125" style="6" customWidth="1"/>
    <col min="7438" max="7438" width="14.140625" style="6" customWidth="1"/>
    <col min="7439" max="7680" width="11.42578125" style="6"/>
    <col min="7681" max="7681" width="10.140625" style="6" customWidth="1"/>
    <col min="7682" max="7682" width="10.5703125" style="6" customWidth="1"/>
    <col min="7683" max="7683" width="12.5703125" style="6" customWidth="1"/>
    <col min="7684" max="7684" width="0" style="6" hidden="1" customWidth="1"/>
    <col min="7685" max="7685" width="11.28515625" style="6" customWidth="1"/>
    <col min="7686" max="7687" width="11.42578125" style="6"/>
    <col min="7688" max="7688" width="13.42578125" style="6" customWidth="1"/>
    <col min="7689" max="7689" width="12.140625" style="6" customWidth="1"/>
    <col min="7690" max="7691" width="12.42578125" style="6" customWidth="1"/>
    <col min="7692" max="7692" width="11.42578125" style="6"/>
    <col min="7693" max="7693" width="5.5703125" style="6" customWidth="1"/>
    <col min="7694" max="7694" width="14.140625" style="6" customWidth="1"/>
    <col min="7695" max="7936" width="11.42578125" style="6"/>
    <col min="7937" max="7937" width="10.140625" style="6" customWidth="1"/>
    <col min="7938" max="7938" width="10.5703125" style="6" customWidth="1"/>
    <col min="7939" max="7939" width="12.5703125" style="6" customWidth="1"/>
    <col min="7940" max="7940" width="0" style="6" hidden="1" customWidth="1"/>
    <col min="7941" max="7941" width="11.28515625" style="6" customWidth="1"/>
    <col min="7942" max="7943" width="11.42578125" style="6"/>
    <col min="7944" max="7944" width="13.42578125" style="6" customWidth="1"/>
    <col min="7945" max="7945" width="12.140625" style="6" customWidth="1"/>
    <col min="7946" max="7947" width="12.42578125" style="6" customWidth="1"/>
    <col min="7948" max="7948" width="11.42578125" style="6"/>
    <col min="7949" max="7949" width="5.5703125" style="6" customWidth="1"/>
    <col min="7950" max="7950" width="14.140625" style="6" customWidth="1"/>
    <col min="7951" max="8192" width="11.42578125" style="6"/>
    <col min="8193" max="8193" width="10.140625" style="6" customWidth="1"/>
    <col min="8194" max="8194" width="10.5703125" style="6" customWidth="1"/>
    <col min="8195" max="8195" width="12.5703125" style="6" customWidth="1"/>
    <col min="8196" max="8196" width="0" style="6" hidden="1" customWidth="1"/>
    <col min="8197" max="8197" width="11.28515625" style="6" customWidth="1"/>
    <col min="8198" max="8199" width="11.42578125" style="6"/>
    <col min="8200" max="8200" width="13.42578125" style="6" customWidth="1"/>
    <col min="8201" max="8201" width="12.140625" style="6" customWidth="1"/>
    <col min="8202" max="8203" width="12.42578125" style="6" customWidth="1"/>
    <col min="8204" max="8204" width="11.42578125" style="6"/>
    <col min="8205" max="8205" width="5.5703125" style="6" customWidth="1"/>
    <col min="8206" max="8206" width="14.140625" style="6" customWidth="1"/>
    <col min="8207" max="8448" width="11.42578125" style="6"/>
    <col min="8449" max="8449" width="10.140625" style="6" customWidth="1"/>
    <col min="8450" max="8450" width="10.5703125" style="6" customWidth="1"/>
    <col min="8451" max="8451" width="12.5703125" style="6" customWidth="1"/>
    <col min="8452" max="8452" width="0" style="6" hidden="1" customWidth="1"/>
    <col min="8453" max="8453" width="11.28515625" style="6" customWidth="1"/>
    <col min="8454" max="8455" width="11.42578125" style="6"/>
    <col min="8456" max="8456" width="13.42578125" style="6" customWidth="1"/>
    <col min="8457" max="8457" width="12.140625" style="6" customWidth="1"/>
    <col min="8458" max="8459" width="12.42578125" style="6" customWidth="1"/>
    <col min="8460" max="8460" width="11.42578125" style="6"/>
    <col min="8461" max="8461" width="5.5703125" style="6" customWidth="1"/>
    <col min="8462" max="8462" width="14.140625" style="6" customWidth="1"/>
    <col min="8463" max="8704" width="11.42578125" style="6"/>
    <col min="8705" max="8705" width="10.140625" style="6" customWidth="1"/>
    <col min="8706" max="8706" width="10.5703125" style="6" customWidth="1"/>
    <col min="8707" max="8707" width="12.5703125" style="6" customWidth="1"/>
    <col min="8708" max="8708" width="0" style="6" hidden="1" customWidth="1"/>
    <col min="8709" max="8709" width="11.28515625" style="6" customWidth="1"/>
    <col min="8710" max="8711" width="11.42578125" style="6"/>
    <col min="8712" max="8712" width="13.42578125" style="6" customWidth="1"/>
    <col min="8713" max="8713" width="12.140625" style="6" customWidth="1"/>
    <col min="8714" max="8715" width="12.42578125" style="6" customWidth="1"/>
    <col min="8716" max="8716" width="11.42578125" style="6"/>
    <col min="8717" max="8717" width="5.5703125" style="6" customWidth="1"/>
    <col min="8718" max="8718" width="14.140625" style="6" customWidth="1"/>
    <col min="8719" max="8960" width="11.42578125" style="6"/>
    <col min="8961" max="8961" width="10.140625" style="6" customWidth="1"/>
    <col min="8962" max="8962" width="10.5703125" style="6" customWidth="1"/>
    <col min="8963" max="8963" width="12.5703125" style="6" customWidth="1"/>
    <col min="8964" max="8964" width="0" style="6" hidden="1" customWidth="1"/>
    <col min="8965" max="8965" width="11.28515625" style="6" customWidth="1"/>
    <col min="8966" max="8967" width="11.42578125" style="6"/>
    <col min="8968" max="8968" width="13.42578125" style="6" customWidth="1"/>
    <col min="8969" max="8969" width="12.140625" style="6" customWidth="1"/>
    <col min="8970" max="8971" width="12.42578125" style="6" customWidth="1"/>
    <col min="8972" max="8972" width="11.42578125" style="6"/>
    <col min="8973" max="8973" width="5.5703125" style="6" customWidth="1"/>
    <col min="8974" max="8974" width="14.140625" style="6" customWidth="1"/>
    <col min="8975" max="9216" width="11.42578125" style="6"/>
    <col min="9217" max="9217" width="10.140625" style="6" customWidth="1"/>
    <col min="9218" max="9218" width="10.5703125" style="6" customWidth="1"/>
    <col min="9219" max="9219" width="12.5703125" style="6" customWidth="1"/>
    <col min="9220" max="9220" width="0" style="6" hidden="1" customWidth="1"/>
    <col min="9221" max="9221" width="11.28515625" style="6" customWidth="1"/>
    <col min="9222" max="9223" width="11.42578125" style="6"/>
    <col min="9224" max="9224" width="13.42578125" style="6" customWidth="1"/>
    <col min="9225" max="9225" width="12.140625" style="6" customWidth="1"/>
    <col min="9226" max="9227" width="12.42578125" style="6" customWidth="1"/>
    <col min="9228" max="9228" width="11.42578125" style="6"/>
    <col min="9229" max="9229" width="5.5703125" style="6" customWidth="1"/>
    <col min="9230" max="9230" width="14.140625" style="6" customWidth="1"/>
    <col min="9231" max="9472" width="11.42578125" style="6"/>
    <col min="9473" max="9473" width="10.140625" style="6" customWidth="1"/>
    <col min="9474" max="9474" width="10.5703125" style="6" customWidth="1"/>
    <col min="9475" max="9475" width="12.5703125" style="6" customWidth="1"/>
    <col min="9476" max="9476" width="0" style="6" hidden="1" customWidth="1"/>
    <col min="9477" max="9477" width="11.28515625" style="6" customWidth="1"/>
    <col min="9478" max="9479" width="11.42578125" style="6"/>
    <col min="9480" max="9480" width="13.42578125" style="6" customWidth="1"/>
    <col min="9481" max="9481" width="12.140625" style="6" customWidth="1"/>
    <col min="9482" max="9483" width="12.42578125" style="6" customWidth="1"/>
    <col min="9484" max="9484" width="11.42578125" style="6"/>
    <col min="9485" max="9485" width="5.5703125" style="6" customWidth="1"/>
    <col min="9486" max="9486" width="14.140625" style="6" customWidth="1"/>
    <col min="9487" max="9728" width="11.42578125" style="6"/>
    <col min="9729" max="9729" width="10.140625" style="6" customWidth="1"/>
    <col min="9730" max="9730" width="10.5703125" style="6" customWidth="1"/>
    <col min="9731" max="9731" width="12.5703125" style="6" customWidth="1"/>
    <col min="9732" max="9732" width="0" style="6" hidden="1" customWidth="1"/>
    <col min="9733" max="9733" width="11.28515625" style="6" customWidth="1"/>
    <col min="9734" max="9735" width="11.42578125" style="6"/>
    <col min="9736" max="9736" width="13.42578125" style="6" customWidth="1"/>
    <col min="9737" max="9737" width="12.140625" style="6" customWidth="1"/>
    <col min="9738" max="9739" width="12.42578125" style="6" customWidth="1"/>
    <col min="9740" max="9740" width="11.42578125" style="6"/>
    <col min="9741" max="9741" width="5.5703125" style="6" customWidth="1"/>
    <col min="9742" max="9742" width="14.140625" style="6" customWidth="1"/>
    <col min="9743" max="9984" width="11.42578125" style="6"/>
    <col min="9985" max="9985" width="10.140625" style="6" customWidth="1"/>
    <col min="9986" max="9986" width="10.5703125" style="6" customWidth="1"/>
    <col min="9987" max="9987" width="12.5703125" style="6" customWidth="1"/>
    <col min="9988" max="9988" width="0" style="6" hidden="1" customWidth="1"/>
    <col min="9989" max="9989" width="11.28515625" style="6" customWidth="1"/>
    <col min="9990" max="9991" width="11.42578125" style="6"/>
    <col min="9992" max="9992" width="13.42578125" style="6" customWidth="1"/>
    <col min="9993" max="9993" width="12.140625" style="6" customWidth="1"/>
    <col min="9994" max="9995" width="12.42578125" style="6" customWidth="1"/>
    <col min="9996" max="9996" width="11.42578125" style="6"/>
    <col min="9997" max="9997" width="5.5703125" style="6" customWidth="1"/>
    <col min="9998" max="9998" width="14.140625" style="6" customWidth="1"/>
    <col min="9999" max="10240" width="11.42578125" style="6"/>
    <col min="10241" max="10241" width="10.140625" style="6" customWidth="1"/>
    <col min="10242" max="10242" width="10.5703125" style="6" customWidth="1"/>
    <col min="10243" max="10243" width="12.5703125" style="6" customWidth="1"/>
    <col min="10244" max="10244" width="0" style="6" hidden="1" customWidth="1"/>
    <col min="10245" max="10245" width="11.28515625" style="6" customWidth="1"/>
    <col min="10246" max="10247" width="11.42578125" style="6"/>
    <col min="10248" max="10248" width="13.42578125" style="6" customWidth="1"/>
    <col min="10249" max="10249" width="12.140625" style="6" customWidth="1"/>
    <col min="10250" max="10251" width="12.42578125" style="6" customWidth="1"/>
    <col min="10252" max="10252" width="11.42578125" style="6"/>
    <col min="10253" max="10253" width="5.5703125" style="6" customWidth="1"/>
    <col min="10254" max="10254" width="14.140625" style="6" customWidth="1"/>
    <col min="10255" max="10496" width="11.42578125" style="6"/>
    <col min="10497" max="10497" width="10.140625" style="6" customWidth="1"/>
    <col min="10498" max="10498" width="10.5703125" style="6" customWidth="1"/>
    <col min="10499" max="10499" width="12.5703125" style="6" customWidth="1"/>
    <col min="10500" max="10500" width="0" style="6" hidden="1" customWidth="1"/>
    <col min="10501" max="10501" width="11.28515625" style="6" customWidth="1"/>
    <col min="10502" max="10503" width="11.42578125" style="6"/>
    <col min="10504" max="10504" width="13.42578125" style="6" customWidth="1"/>
    <col min="10505" max="10505" width="12.140625" style="6" customWidth="1"/>
    <col min="10506" max="10507" width="12.42578125" style="6" customWidth="1"/>
    <col min="10508" max="10508" width="11.42578125" style="6"/>
    <col min="10509" max="10509" width="5.5703125" style="6" customWidth="1"/>
    <col min="10510" max="10510" width="14.140625" style="6" customWidth="1"/>
    <col min="10511" max="10752" width="11.42578125" style="6"/>
    <col min="10753" max="10753" width="10.140625" style="6" customWidth="1"/>
    <col min="10754" max="10754" width="10.5703125" style="6" customWidth="1"/>
    <col min="10755" max="10755" width="12.5703125" style="6" customWidth="1"/>
    <col min="10756" max="10756" width="0" style="6" hidden="1" customWidth="1"/>
    <col min="10757" max="10757" width="11.28515625" style="6" customWidth="1"/>
    <col min="10758" max="10759" width="11.42578125" style="6"/>
    <col min="10760" max="10760" width="13.42578125" style="6" customWidth="1"/>
    <col min="10761" max="10761" width="12.140625" style="6" customWidth="1"/>
    <col min="10762" max="10763" width="12.42578125" style="6" customWidth="1"/>
    <col min="10764" max="10764" width="11.42578125" style="6"/>
    <col min="10765" max="10765" width="5.5703125" style="6" customWidth="1"/>
    <col min="10766" max="10766" width="14.140625" style="6" customWidth="1"/>
    <col min="10767" max="11008" width="11.42578125" style="6"/>
    <col min="11009" max="11009" width="10.140625" style="6" customWidth="1"/>
    <col min="11010" max="11010" width="10.5703125" style="6" customWidth="1"/>
    <col min="11011" max="11011" width="12.5703125" style="6" customWidth="1"/>
    <col min="11012" max="11012" width="0" style="6" hidden="1" customWidth="1"/>
    <col min="11013" max="11013" width="11.28515625" style="6" customWidth="1"/>
    <col min="11014" max="11015" width="11.42578125" style="6"/>
    <col min="11016" max="11016" width="13.42578125" style="6" customWidth="1"/>
    <col min="11017" max="11017" width="12.140625" style="6" customWidth="1"/>
    <col min="11018" max="11019" width="12.42578125" style="6" customWidth="1"/>
    <col min="11020" max="11020" width="11.42578125" style="6"/>
    <col min="11021" max="11021" width="5.5703125" style="6" customWidth="1"/>
    <col min="11022" max="11022" width="14.140625" style="6" customWidth="1"/>
    <col min="11023" max="11264" width="11.42578125" style="6"/>
    <col min="11265" max="11265" width="10.140625" style="6" customWidth="1"/>
    <col min="11266" max="11266" width="10.5703125" style="6" customWidth="1"/>
    <col min="11267" max="11267" width="12.5703125" style="6" customWidth="1"/>
    <col min="11268" max="11268" width="0" style="6" hidden="1" customWidth="1"/>
    <col min="11269" max="11269" width="11.28515625" style="6" customWidth="1"/>
    <col min="11270" max="11271" width="11.42578125" style="6"/>
    <col min="11272" max="11272" width="13.42578125" style="6" customWidth="1"/>
    <col min="11273" max="11273" width="12.140625" style="6" customWidth="1"/>
    <col min="11274" max="11275" width="12.42578125" style="6" customWidth="1"/>
    <col min="11276" max="11276" width="11.42578125" style="6"/>
    <col min="11277" max="11277" width="5.5703125" style="6" customWidth="1"/>
    <col min="11278" max="11278" width="14.140625" style="6" customWidth="1"/>
    <col min="11279" max="11520" width="11.42578125" style="6"/>
    <col min="11521" max="11521" width="10.140625" style="6" customWidth="1"/>
    <col min="11522" max="11522" width="10.5703125" style="6" customWidth="1"/>
    <col min="11523" max="11523" width="12.5703125" style="6" customWidth="1"/>
    <col min="11524" max="11524" width="0" style="6" hidden="1" customWidth="1"/>
    <col min="11525" max="11525" width="11.28515625" style="6" customWidth="1"/>
    <col min="11526" max="11527" width="11.42578125" style="6"/>
    <col min="11528" max="11528" width="13.42578125" style="6" customWidth="1"/>
    <col min="11529" max="11529" width="12.140625" style="6" customWidth="1"/>
    <col min="11530" max="11531" width="12.42578125" style="6" customWidth="1"/>
    <col min="11532" max="11532" width="11.42578125" style="6"/>
    <col min="11533" max="11533" width="5.5703125" style="6" customWidth="1"/>
    <col min="11534" max="11534" width="14.140625" style="6" customWidth="1"/>
    <col min="11535" max="11776" width="11.42578125" style="6"/>
    <col min="11777" max="11777" width="10.140625" style="6" customWidth="1"/>
    <col min="11778" max="11778" width="10.5703125" style="6" customWidth="1"/>
    <col min="11779" max="11779" width="12.5703125" style="6" customWidth="1"/>
    <col min="11780" max="11780" width="0" style="6" hidden="1" customWidth="1"/>
    <col min="11781" max="11781" width="11.28515625" style="6" customWidth="1"/>
    <col min="11782" max="11783" width="11.42578125" style="6"/>
    <col min="11784" max="11784" width="13.42578125" style="6" customWidth="1"/>
    <col min="11785" max="11785" width="12.140625" style="6" customWidth="1"/>
    <col min="11786" max="11787" width="12.42578125" style="6" customWidth="1"/>
    <col min="11788" max="11788" width="11.42578125" style="6"/>
    <col min="11789" max="11789" width="5.5703125" style="6" customWidth="1"/>
    <col min="11790" max="11790" width="14.140625" style="6" customWidth="1"/>
    <col min="11791" max="12032" width="11.42578125" style="6"/>
    <col min="12033" max="12033" width="10.140625" style="6" customWidth="1"/>
    <col min="12034" max="12034" width="10.5703125" style="6" customWidth="1"/>
    <col min="12035" max="12035" width="12.5703125" style="6" customWidth="1"/>
    <col min="12036" max="12036" width="0" style="6" hidden="1" customWidth="1"/>
    <col min="12037" max="12037" width="11.28515625" style="6" customWidth="1"/>
    <col min="12038" max="12039" width="11.42578125" style="6"/>
    <col min="12040" max="12040" width="13.42578125" style="6" customWidth="1"/>
    <col min="12041" max="12041" width="12.140625" style="6" customWidth="1"/>
    <col min="12042" max="12043" width="12.42578125" style="6" customWidth="1"/>
    <col min="12044" max="12044" width="11.42578125" style="6"/>
    <col min="12045" max="12045" width="5.5703125" style="6" customWidth="1"/>
    <col min="12046" max="12046" width="14.140625" style="6" customWidth="1"/>
    <col min="12047" max="12288" width="11.42578125" style="6"/>
    <col min="12289" max="12289" width="10.140625" style="6" customWidth="1"/>
    <col min="12290" max="12290" width="10.5703125" style="6" customWidth="1"/>
    <col min="12291" max="12291" width="12.5703125" style="6" customWidth="1"/>
    <col min="12292" max="12292" width="0" style="6" hidden="1" customWidth="1"/>
    <col min="12293" max="12293" width="11.28515625" style="6" customWidth="1"/>
    <col min="12294" max="12295" width="11.42578125" style="6"/>
    <col min="12296" max="12296" width="13.42578125" style="6" customWidth="1"/>
    <col min="12297" max="12297" width="12.140625" style="6" customWidth="1"/>
    <col min="12298" max="12299" width="12.42578125" style="6" customWidth="1"/>
    <col min="12300" max="12300" width="11.42578125" style="6"/>
    <col min="12301" max="12301" width="5.5703125" style="6" customWidth="1"/>
    <col min="12302" max="12302" width="14.140625" style="6" customWidth="1"/>
    <col min="12303" max="12544" width="11.42578125" style="6"/>
    <col min="12545" max="12545" width="10.140625" style="6" customWidth="1"/>
    <col min="12546" max="12546" width="10.5703125" style="6" customWidth="1"/>
    <col min="12547" max="12547" width="12.5703125" style="6" customWidth="1"/>
    <col min="12548" max="12548" width="0" style="6" hidden="1" customWidth="1"/>
    <col min="12549" max="12549" width="11.28515625" style="6" customWidth="1"/>
    <col min="12550" max="12551" width="11.42578125" style="6"/>
    <col min="12552" max="12552" width="13.42578125" style="6" customWidth="1"/>
    <col min="12553" max="12553" width="12.140625" style="6" customWidth="1"/>
    <col min="12554" max="12555" width="12.42578125" style="6" customWidth="1"/>
    <col min="12556" max="12556" width="11.42578125" style="6"/>
    <col min="12557" max="12557" width="5.5703125" style="6" customWidth="1"/>
    <col min="12558" max="12558" width="14.140625" style="6" customWidth="1"/>
    <col min="12559" max="12800" width="11.42578125" style="6"/>
    <col min="12801" max="12801" width="10.140625" style="6" customWidth="1"/>
    <col min="12802" max="12802" width="10.5703125" style="6" customWidth="1"/>
    <col min="12803" max="12803" width="12.5703125" style="6" customWidth="1"/>
    <col min="12804" max="12804" width="0" style="6" hidden="1" customWidth="1"/>
    <col min="12805" max="12805" width="11.28515625" style="6" customWidth="1"/>
    <col min="12806" max="12807" width="11.42578125" style="6"/>
    <col min="12808" max="12808" width="13.42578125" style="6" customWidth="1"/>
    <col min="12809" max="12809" width="12.140625" style="6" customWidth="1"/>
    <col min="12810" max="12811" width="12.42578125" style="6" customWidth="1"/>
    <col min="12812" max="12812" width="11.42578125" style="6"/>
    <col min="12813" max="12813" width="5.5703125" style="6" customWidth="1"/>
    <col min="12814" max="12814" width="14.140625" style="6" customWidth="1"/>
    <col min="12815" max="13056" width="11.42578125" style="6"/>
    <col min="13057" max="13057" width="10.140625" style="6" customWidth="1"/>
    <col min="13058" max="13058" width="10.5703125" style="6" customWidth="1"/>
    <col min="13059" max="13059" width="12.5703125" style="6" customWidth="1"/>
    <col min="13060" max="13060" width="0" style="6" hidden="1" customWidth="1"/>
    <col min="13061" max="13061" width="11.28515625" style="6" customWidth="1"/>
    <col min="13062" max="13063" width="11.42578125" style="6"/>
    <col min="13064" max="13064" width="13.42578125" style="6" customWidth="1"/>
    <col min="13065" max="13065" width="12.140625" style="6" customWidth="1"/>
    <col min="13066" max="13067" width="12.42578125" style="6" customWidth="1"/>
    <col min="13068" max="13068" width="11.42578125" style="6"/>
    <col min="13069" max="13069" width="5.5703125" style="6" customWidth="1"/>
    <col min="13070" max="13070" width="14.140625" style="6" customWidth="1"/>
    <col min="13071" max="13312" width="11.42578125" style="6"/>
    <col min="13313" max="13313" width="10.140625" style="6" customWidth="1"/>
    <col min="13314" max="13314" width="10.5703125" style="6" customWidth="1"/>
    <col min="13315" max="13315" width="12.5703125" style="6" customWidth="1"/>
    <col min="13316" max="13316" width="0" style="6" hidden="1" customWidth="1"/>
    <col min="13317" max="13317" width="11.28515625" style="6" customWidth="1"/>
    <col min="13318" max="13319" width="11.42578125" style="6"/>
    <col min="13320" max="13320" width="13.42578125" style="6" customWidth="1"/>
    <col min="13321" max="13321" width="12.140625" style="6" customWidth="1"/>
    <col min="13322" max="13323" width="12.42578125" style="6" customWidth="1"/>
    <col min="13324" max="13324" width="11.42578125" style="6"/>
    <col min="13325" max="13325" width="5.5703125" style="6" customWidth="1"/>
    <col min="13326" max="13326" width="14.140625" style="6" customWidth="1"/>
    <col min="13327" max="13568" width="11.42578125" style="6"/>
    <col min="13569" max="13569" width="10.140625" style="6" customWidth="1"/>
    <col min="13570" max="13570" width="10.5703125" style="6" customWidth="1"/>
    <col min="13571" max="13571" width="12.5703125" style="6" customWidth="1"/>
    <col min="13572" max="13572" width="0" style="6" hidden="1" customWidth="1"/>
    <col min="13573" max="13573" width="11.28515625" style="6" customWidth="1"/>
    <col min="13574" max="13575" width="11.42578125" style="6"/>
    <col min="13576" max="13576" width="13.42578125" style="6" customWidth="1"/>
    <col min="13577" max="13577" width="12.140625" style="6" customWidth="1"/>
    <col min="13578" max="13579" width="12.42578125" style="6" customWidth="1"/>
    <col min="13580" max="13580" width="11.42578125" style="6"/>
    <col min="13581" max="13581" width="5.5703125" style="6" customWidth="1"/>
    <col min="13582" max="13582" width="14.140625" style="6" customWidth="1"/>
    <col min="13583" max="13824" width="11.42578125" style="6"/>
    <col min="13825" max="13825" width="10.140625" style="6" customWidth="1"/>
    <col min="13826" max="13826" width="10.5703125" style="6" customWidth="1"/>
    <col min="13827" max="13827" width="12.5703125" style="6" customWidth="1"/>
    <col min="13828" max="13828" width="0" style="6" hidden="1" customWidth="1"/>
    <col min="13829" max="13829" width="11.28515625" style="6" customWidth="1"/>
    <col min="13830" max="13831" width="11.42578125" style="6"/>
    <col min="13832" max="13832" width="13.42578125" style="6" customWidth="1"/>
    <col min="13833" max="13833" width="12.140625" style="6" customWidth="1"/>
    <col min="13834" max="13835" width="12.42578125" style="6" customWidth="1"/>
    <col min="13836" max="13836" width="11.42578125" style="6"/>
    <col min="13837" max="13837" width="5.5703125" style="6" customWidth="1"/>
    <col min="13838" max="13838" width="14.140625" style="6" customWidth="1"/>
    <col min="13839" max="14080" width="11.42578125" style="6"/>
    <col min="14081" max="14081" width="10.140625" style="6" customWidth="1"/>
    <col min="14082" max="14082" width="10.5703125" style="6" customWidth="1"/>
    <col min="14083" max="14083" width="12.5703125" style="6" customWidth="1"/>
    <col min="14084" max="14084" width="0" style="6" hidden="1" customWidth="1"/>
    <col min="14085" max="14085" width="11.28515625" style="6" customWidth="1"/>
    <col min="14086" max="14087" width="11.42578125" style="6"/>
    <col min="14088" max="14088" width="13.42578125" style="6" customWidth="1"/>
    <col min="14089" max="14089" width="12.140625" style="6" customWidth="1"/>
    <col min="14090" max="14091" width="12.42578125" style="6" customWidth="1"/>
    <col min="14092" max="14092" width="11.42578125" style="6"/>
    <col min="14093" max="14093" width="5.5703125" style="6" customWidth="1"/>
    <col min="14094" max="14094" width="14.140625" style="6" customWidth="1"/>
    <col min="14095" max="14336" width="11.42578125" style="6"/>
    <col min="14337" max="14337" width="10.140625" style="6" customWidth="1"/>
    <col min="14338" max="14338" width="10.5703125" style="6" customWidth="1"/>
    <col min="14339" max="14339" width="12.5703125" style="6" customWidth="1"/>
    <col min="14340" max="14340" width="0" style="6" hidden="1" customWidth="1"/>
    <col min="14341" max="14341" width="11.28515625" style="6" customWidth="1"/>
    <col min="14342" max="14343" width="11.42578125" style="6"/>
    <col min="14344" max="14344" width="13.42578125" style="6" customWidth="1"/>
    <col min="14345" max="14345" width="12.140625" style="6" customWidth="1"/>
    <col min="14346" max="14347" width="12.42578125" style="6" customWidth="1"/>
    <col min="14348" max="14348" width="11.42578125" style="6"/>
    <col min="14349" max="14349" width="5.5703125" style="6" customWidth="1"/>
    <col min="14350" max="14350" width="14.140625" style="6" customWidth="1"/>
    <col min="14351" max="14592" width="11.42578125" style="6"/>
    <col min="14593" max="14593" width="10.140625" style="6" customWidth="1"/>
    <col min="14594" max="14594" width="10.5703125" style="6" customWidth="1"/>
    <col min="14595" max="14595" width="12.5703125" style="6" customWidth="1"/>
    <col min="14596" max="14596" width="0" style="6" hidden="1" customWidth="1"/>
    <col min="14597" max="14597" width="11.28515625" style="6" customWidth="1"/>
    <col min="14598" max="14599" width="11.42578125" style="6"/>
    <col min="14600" max="14600" width="13.42578125" style="6" customWidth="1"/>
    <col min="14601" max="14601" width="12.140625" style="6" customWidth="1"/>
    <col min="14602" max="14603" width="12.42578125" style="6" customWidth="1"/>
    <col min="14604" max="14604" width="11.42578125" style="6"/>
    <col min="14605" max="14605" width="5.5703125" style="6" customWidth="1"/>
    <col min="14606" max="14606" width="14.140625" style="6" customWidth="1"/>
    <col min="14607" max="14848" width="11.42578125" style="6"/>
    <col min="14849" max="14849" width="10.140625" style="6" customWidth="1"/>
    <col min="14850" max="14850" width="10.5703125" style="6" customWidth="1"/>
    <col min="14851" max="14851" width="12.5703125" style="6" customWidth="1"/>
    <col min="14852" max="14852" width="0" style="6" hidden="1" customWidth="1"/>
    <col min="14853" max="14853" width="11.28515625" style="6" customWidth="1"/>
    <col min="14854" max="14855" width="11.42578125" style="6"/>
    <col min="14856" max="14856" width="13.42578125" style="6" customWidth="1"/>
    <col min="14857" max="14857" width="12.140625" style="6" customWidth="1"/>
    <col min="14858" max="14859" width="12.42578125" style="6" customWidth="1"/>
    <col min="14860" max="14860" width="11.42578125" style="6"/>
    <col min="14861" max="14861" width="5.5703125" style="6" customWidth="1"/>
    <col min="14862" max="14862" width="14.140625" style="6" customWidth="1"/>
    <col min="14863" max="15104" width="11.42578125" style="6"/>
    <col min="15105" max="15105" width="10.140625" style="6" customWidth="1"/>
    <col min="15106" max="15106" width="10.5703125" style="6" customWidth="1"/>
    <col min="15107" max="15107" width="12.5703125" style="6" customWidth="1"/>
    <col min="15108" max="15108" width="0" style="6" hidden="1" customWidth="1"/>
    <col min="15109" max="15109" width="11.28515625" style="6" customWidth="1"/>
    <col min="15110" max="15111" width="11.42578125" style="6"/>
    <col min="15112" max="15112" width="13.42578125" style="6" customWidth="1"/>
    <col min="15113" max="15113" width="12.140625" style="6" customWidth="1"/>
    <col min="15114" max="15115" width="12.42578125" style="6" customWidth="1"/>
    <col min="15116" max="15116" width="11.42578125" style="6"/>
    <col min="15117" max="15117" width="5.5703125" style="6" customWidth="1"/>
    <col min="15118" max="15118" width="14.140625" style="6" customWidth="1"/>
    <col min="15119" max="15360" width="11.42578125" style="6"/>
    <col min="15361" max="15361" width="10.140625" style="6" customWidth="1"/>
    <col min="15362" max="15362" width="10.5703125" style="6" customWidth="1"/>
    <col min="15363" max="15363" width="12.5703125" style="6" customWidth="1"/>
    <col min="15364" max="15364" width="0" style="6" hidden="1" customWidth="1"/>
    <col min="15365" max="15365" width="11.28515625" style="6" customWidth="1"/>
    <col min="15366" max="15367" width="11.42578125" style="6"/>
    <col min="15368" max="15368" width="13.42578125" style="6" customWidth="1"/>
    <col min="15369" max="15369" width="12.140625" style="6" customWidth="1"/>
    <col min="15370" max="15371" width="12.42578125" style="6" customWidth="1"/>
    <col min="15372" max="15372" width="11.42578125" style="6"/>
    <col min="15373" max="15373" width="5.5703125" style="6" customWidth="1"/>
    <col min="15374" max="15374" width="14.140625" style="6" customWidth="1"/>
    <col min="15375" max="15616" width="11.42578125" style="6"/>
    <col min="15617" max="15617" width="10.140625" style="6" customWidth="1"/>
    <col min="15618" max="15618" width="10.5703125" style="6" customWidth="1"/>
    <col min="15619" max="15619" width="12.5703125" style="6" customWidth="1"/>
    <col min="15620" max="15620" width="0" style="6" hidden="1" customWidth="1"/>
    <col min="15621" max="15621" width="11.28515625" style="6" customWidth="1"/>
    <col min="15622" max="15623" width="11.42578125" style="6"/>
    <col min="15624" max="15624" width="13.42578125" style="6" customWidth="1"/>
    <col min="15625" max="15625" width="12.140625" style="6" customWidth="1"/>
    <col min="15626" max="15627" width="12.42578125" style="6" customWidth="1"/>
    <col min="15628" max="15628" width="11.42578125" style="6"/>
    <col min="15629" max="15629" width="5.5703125" style="6" customWidth="1"/>
    <col min="15630" max="15630" width="14.140625" style="6" customWidth="1"/>
    <col min="15631" max="15872" width="11.42578125" style="6"/>
    <col min="15873" max="15873" width="10.140625" style="6" customWidth="1"/>
    <col min="15874" max="15874" width="10.5703125" style="6" customWidth="1"/>
    <col min="15875" max="15875" width="12.5703125" style="6" customWidth="1"/>
    <col min="15876" max="15876" width="0" style="6" hidden="1" customWidth="1"/>
    <col min="15877" max="15877" width="11.28515625" style="6" customWidth="1"/>
    <col min="15878" max="15879" width="11.42578125" style="6"/>
    <col min="15880" max="15880" width="13.42578125" style="6" customWidth="1"/>
    <col min="15881" max="15881" width="12.140625" style="6" customWidth="1"/>
    <col min="15882" max="15883" width="12.42578125" style="6" customWidth="1"/>
    <col min="15884" max="15884" width="11.42578125" style="6"/>
    <col min="15885" max="15885" width="5.5703125" style="6" customWidth="1"/>
    <col min="15886" max="15886" width="14.140625" style="6" customWidth="1"/>
    <col min="15887" max="16128" width="11.42578125" style="6"/>
    <col min="16129" max="16129" width="10.140625" style="6" customWidth="1"/>
    <col min="16130" max="16130" width="10.5703125" style="6" customWidth="1"/>
    <col min="16131" max="16131" width="12.5703125" style="6" customWidth="1"/>
    <col min="16132" max="16132" width="0" style="6" hidden="1" customWidth="1"/>
    <col min="16133" max="16133" width="11.28515625" style="6" customWidth="1"/>
    <col min="16134" max="16135" width="11.42578125" style="6"/>
    <col min="16136" max="16136" width="13.42578125" style="6" customWidth="1"/>
    <col min="16137" max="16137" width="12.140625" style="6" customWidth="1"/>
    <col min="16138" max="16139" width="12.42578125" style="6" customWidth="1"/>
    <col min="16140" max="16140" width="11.42578125" style="6"/>
    <col min="16141" max="16141" width="5.5703125" style="6" customWidth="1"/>
    <col min="16142" max="16142" width="14.140625" style="6" customWidth="1"/>
    <col min="16143" max="16384" width="11.42578125" style="6"/>
  </cols>
  <sheetData>
    <row r="1" spans="1:16" ht="21.75" thickBot="1" x14ac:dyDescent="0.3">
      <c r="A1" s="222"/>
      <c r="B1" s="223"/>
      <c r="C1" s="226" t="s">
        <v>9</v>
      </c>
      <c r="D1" s="227"/>
      <c r="E1" s="227"/>
      <c r="F1" s="227"/>
      <c r="G1" s="227"/>
      <c r="H1" s="227"/>
      <c r="I1" s="227"/>
      <c r="J1" s="227"/>
      <c r="K1" s="227"/>
      <c r="L1" s="227"/>
      <c r="M1" s="227"/>
      <c r="N1" s="228"/>
    </row>
    <row r="2" spans="1:16" ht="51" customHeight="1" thickBot="1" x14ac:dyDescent="0.3">
      <c r="A2" s="224"/>
      <c r="B2" s="225"/>
      <c r="C2" s="226" t="s">
        <v>10</v>
      </c>
      <c r="D2" s="227"/>
      <c r="E2" s="227"/>
      <c r="F2" s="227"/>
      <c r="G2" s="227"/>
      <c r="H2" s="227"/>
      <c r="I2" s="227"/>
      <c r="J2" s="227"/>
      <c r="K2" s="227"/>
      <c r="L2" s="227"/>
      <c r="M2" s="227"/>
      <c r="N2" s="228"/>
      <c r="P2" s="161" t="str">
        <f ca="1">MID(CELL("nombrearchivo",'7'!E9),FIND("]", CELL("nombrearchivo",'7'!E9),1)+1,LEN(CELL("nombrearchivo",'7'!E9))-FIND("]",CELL("nombrearchivo",'7'!E9),1))</f>
        <v>7</v>
      </c>
    </row>
    <row r="3" spans="1:16" ht="15.75" x14ac:dyDescent="0.25">
      <c r="A3" s="229" t="s">
        <v>11</v>
      </c>
      <c r="B3" s="230"/>
      <c r="C3" s="230"/>
      <c r="D3" s="230"/>
      <c r="E3" s="7" t="str">
        <f>GENERAL!Z$2</f>
        <v>PLANTA</v>
      </c>
      <c r="F3" s="231"/>
      <c r="G3" s="231"/>
      <c r="H3" s="231"/>
      <c r="I3" s="231"/>
      <c r="J3" s="231"/>
      <c r="K3" s="231"/>
      <c r="L3" s="231"/>
      <c r="M3" s="231"/>
      <c r="N3" s="232"/>
    </row>
    <row r="4" spans="1:16" ht="15.75" x14ac:dyDescent="0.25">
      <c r="A4" s="218" t="s">
        <v>12</v>
      </c>
      <c r="B4" s="219"/>
      <c r="C4" s="219"/>
      <c r="D4" s="219"/>
      <c r="E4" s="8" t="str">
        <f>GENERAL!A$2</f>
        <v>IF-P-02-1</v>
      </c>
      <c r="F4" s="220"/>
      <c r="G4" s="220"/>
      <c r="H4" s="220"/>
      <c r="I4" s="220"/>
      <c r="J4" s="220"/>
      <c r="K4" s="220"/>
      <c r="L4" s="220"/>
      <c r="M4" s="220"/>
      <c r="N4" s="221"/>
    </row>
    <row r="5" spans="1:16" ht="15.75" x14ac:dyDescent="0.25">
      <c r="A5" s="218" t="s">
        <v>13</v>
      </c>
      <c r="B5" s="219"/>
      <c r="C5" s="219"/>
      <c r="D5" s="219"/>
      <c r="E5" s="8" t="str">
        <f>GENERAL!A$1</f>
        <v>INGENIERÍA FORESTAL</v>
      </c>
      <c r="F5" s="9"/>
      <c r="G5" s="9"/>
      <c r="H5" s="9"/>
      <c r="I5" s="9"/>
      <c r="J5" s="9"/>
      <c r="K5" s="9"/>
      <c r="L5" s="9"/>
      <c r="M5" s="9"/>
      <c r="N5" s="10"/>
    </row>
    <row r="6" spans="1:16" ht="16.5" thickBot="1" x14ac:dyDescent="0.3">
      <c r="A6" s="11"/>
      <c r="B6" s="12"/>
      <c r="C6" s="12"/>
      <c r="D6" s="12"/>
      <c r="E6" s="8"/>
      <c r="F6" s="13"/>
      <c r="G6" s="13"/>
      <c r="H6" s="13"/>
      <c r="I6" s="13"/>
      <c r="J6" s="13"/>
      <c r="K6" s="13"/>
      <c r="L6" s="13"/>
      <c r="M6" s="13"/>
      <c r="N6" s="14"/>
    </row>
    <row r="7" spans="1:16" ht="27" thickBot="1" x14ac:dyDescent="0.3">
      <c r="A7" s="236" t="s">
        <v>14</v>
      </c>
      <c r="B7" s="237"/>
      <c r="C7" s="237"/>
      <c r="D7" s="237"/>
      <c r="E7" s="237"/>
      <c r="F7" s="237"/>
      <c r="G7" s="237"/>
      <c r="H7" s="237"/>
      <c r="I7" s="237"/>
      <c r="J7" s="237"/>
      <c r="K7" s="237"/>
      <c r="L7" s="237"/>
      <c r="M7" s="237"/>
      <c r="N7" s="238"/>
    </row>
    <row r="8" spans="1:16" x14ac:dyDescent="0.25">
      <c r="A8" s="239" t="s">
        <v>15</v>
      </c>
      <c r="B8" s="240"/>
      <c r="C8" s="243" t="s">
        <v>16</v>
      </c>
      <c r="D8" s="162"/>
      <c r="E8" s="245" t="s">
        <v>17</v>
      </c>
      <c r="F8" s="245" t="s">
        <v>18</v>
      </c>
      <c r="G8" s="245" t="s">
        <v>19</v>
      </c>
      <c r="H8" s="245" t="s">
        <v>20</v>
      </c>
      <c r="I8" s="245" t="s">
        <v>21</v>
      </c>
      <c r="J8" s="247" t="s">
        <v>22</v>
      </c>
      <c r="K8" s="163"/>
      <c r="L8" s="249"/>
      <c r="M8" s="249"/>
      <c r="N8" s="251" t="s">
        <v>23</v>
      </c>
    </row>
    <row r="9" spans="1:16" ht="31.5" customHeight="1" thickBot="1" x14ac:dyDescent="0.3">
      <c r="A9" s="241"/>
      <c r="B9" s="242"/>
      <c r="C9" s="244"/>
      <c r="D9" s="17"/>
      <c r="E9" s="246"/>
      <c r="F9" s="246"/>
      <c r="G9" s="246"/>
      <c r="H9" s="246"/>
      <c r="I9" s="246"/>
      <c r="J9" s="248"/>
      <c r="K9" s="164"/>
      <c r="L9" s="250"/>
      <c r="M9" s="250"/>
      <c r="N9" s="252"/>
    </row>
    <row r="10" spans="1:16" ht="44.25" customHeight="1" thickBot="1" x14ac:dyDescent="0.3">
      <c r="A10" s="253" t="str">
        <f ca="1">CONCATENATE((INDIRECT("GENERAL!D"&amp;P2+5))," ",((INDIRECT("GENERAL!E"&amp;P2+5))))</f>
        <v>MORENO GARCIA NORMAN RENE</v>
      </c>
      <c r="B10" s="254"/>
      <c r="C10" s="19">
        <f>N14</f>
        <v>0</v>
      </c>
      <c r="D10" s="20"/>
      <c r="E10" s="21">
        <f>N16</f>
        <v>0</v>
      </c>
      <c r="F10" s="21">
        <f>N18</f>
        <v>0</v>
      </c>
      <c r="G10" s="21">
        <f>N20</f>
        <v>0</v>
      </c>
      <c r="H10" s="21">
        <f>N27</f>
        <v>0</v>
      </c>
      <c r="I10" s="21">
        <f>N32</f>
        <v>0</v>
      </c>
      <c r="J10" s="22">
        <f>N37</f>
        <v>0</v>
      </c>
      <c r="K10" s="23"/>
      <c r="L10" s="23"/>
      <c r="M10" s="23"/>
      <c r="N10" s="24">
        <f>IF( SUM(C10:J10)&lt;=30,SUM(C10:J10),"EXCEDE LOS 30 PUNTOS")</f>
        <v>0</v>
      </c>
    </row>
    <row r="11" spans="1:16" ht="16.5" thickTop="1" thickBot="1" x14ac:dyDescent="0.3">
      <c r="A11" s="25"/>
      <c r="B11" s="8"/>
      <c r="C11" s="8"/>
      <c r="D11" s="8"/>
      <c r="E11" s="8"/>
      <c r="F11" s="8"/>
      <c r="G11" s="8"/>
      <c r="H11" s="8"/>
      <c r="I11" s="8"/>
      <c r="J11" s="8"/>
      <c r="K11" s="8"/>
      <c r="L11" s="8"/>
      <c r="M11" s="8"/>
      <c r="N11" s="26"/>
    </row>
    <row r="12" spans="1:16" ht="18.75" thickBot="1" x14ac:dyDescent="0.3">
      <c r="A12" s="255" t="s">
        <v>24</v>
      </c>
      <c r="B12" s="256"/>
      <c r="C12" s="256"/>
      <c r="D12" s="256"/>
      <c r="E12" s="256"/>
      <c r="F12" s="256"/>
      <c r="G12" s="256"/>
      <c r="H12" s="256"/>
      <c r="I12" s="256"/>
      <c r="J12" s="256"/>
      <c r="K12" s="256"/>
      <c r="L12" s="256"/>
      <c r="M12" s="257"/>
      <c r="N12" s="27" t="s">
        <v>25</v>
      </c>
    </row>
    <row r="13" spans="1:16" ht="24" thickBot="1" x14ac:dyDescent="0.3">
      <c r="A13" s="233" t="s">
        <v>26</v>
      </c>
      <c r="B13" s="234"/>
      <c r="C13" s="234"/>
      <c r="D13" s="234"/>
      <c r="E13" s="234"/>
      <c r="F13" s="234"/>
      <c r="G13" s="234"/>
      <c r="H13" s="234"/>
      <c r="I13" s="234"/>
      <c r="J13" s="234"/>
      <c r="K13" s="234"/>
      <c r="L13" s="235"/>
      <c r="M13" s="8"/>
      <c r="N13" s="26"/>
    </row>
    <row r="14" spans="1:16" ht="31.5" customHeight="1" thickBot="1" x14ac:dyDescent="0.3">
      <c r="A14" s="258" t="s">
        <v>27</v>
      </c>
      <c r="B14" s="259"/>
      <c r="C14" s="28"/>
      <c r="D14" s="260" t="str">
        <f ca="1">(INDIRECT("GENERAL!J"&amp;P2+5))</f>
        <v>INGENIERO FORESTAL/UNIVERSIDAD DE TALCA (CHILE)/2009</v>
      </c>
      <c r="E14" s="261"/>
      <c r="F14" s="261"/>
      <c r="G14" s="261"/>
      <c r="H14" s="261"/>
      <c r="I14" s="261"/>
      <c r="J14" s="261"/>
      <c r="K14" s="261"/>
      <c r="L14" s="262"/>
      <c r="M14" s="29"/>
      <c r="N14" s="30"/>
    </row>
    <row r="15" spans="1:16" ht="15.75" thickBot="1" x14ac:dyDescent="0.3">
      <c r="A15" s="31"/>
      <c r="B15" s="8"/>
      <c r="C15" s="8"/>
      <c r="D15" s="32"/>
      <c r="E15" s="8"/>
      <c r="F15" s="8"/>
      <c r="G15" s="8"/>
      <c r="H15" s="8"/>
      <c r="I15" s="8"/>
      <c r="J15" s="8"/>
      <c r="K15" s="8"/>
      <c r="L15" s="8"/>
      <c r="M15" s="8"/>
      <c r="N15" s="33"/>
    </row>
    <row r="16" spans="1:16" ht="36" customHeight="1" thickBot="1" x14ac:dyDescent="0.3">
      <c r="A16" s="263" t="s">
        <v>28</v>
      </c>
      <c r="B16" s="264"/>
      <c r="C16" s="8"/>
      <c r="D16" s="34"/>
      <c r="E16" s="265" t="str">
        <f ca="1">(INDIRECT("GENERAL!K"&amp;P2+5))</f>
        <v>NO REGISTRA</v>
      </c>
      <c r="F16" s="266"/>
      <c r="G16" s="266"/>
      <c r="H16" s="266"/>
      <c r="I16" s="266"/>
      <c r="J16" s="266"/>
      <c r="K16" s="266"/>
      <c r="L16" s="267"/>
      <c r="M16" s="29"/>
      <c r="N16" s="30"/>
    </row>
    <row r="17" spans="1:17" ht="15.75" thickBot="1" x14ac:dyDescent="0.3">
      <c r="A17" s="31"/>
      <c r="B17" s="8"/>
      <c r="C17" s="8"/>
      <c r="D17" s="32"/>
      <c r="E17" s="8"/>
      <c r="F17" s="8"/>
      <c r="G17" s="8"/>
      <c r="H17" s="8"/>
      <c r="I17" s="8"/>
      <c r="J17" s="8"/>
      <c r="K17" s="8"/>
      <c r="L17" s="8"/>
      <c r="M17" s="8"/>
      <c r="N17" s="33"/>
    </row>
    <row r="18" spans="1:17" ht="34.5" customHeight="1" thickBot="1" x14ac:dyDescent="0.3">
      <c r="A18" s="263" t="s">
        <v>29</v>
      </c>
      <c r="B18" s="264"/>
      <c r="C18" s="28"/>
      <c r="D18" s="166"/>
      <c r="E18" s="266" t="str">
        <f ca="1">(INDIRECT("GENERAL!L"&amp;P2+5))</f>
        <v>NO REGISTRA</v>
      </c>
      <c r="F18" s="266"/>
      <c r="G18" s="266"/>
      <c r="H18" s="266"/>
      <c r="I18" s="266"/>
      <c r="J18" s="266"/>
      <c r="K18" s="266"/>
      <c r="L18" s="267"/>
      <c r="M18" s="29"/>
      <c r="N18" s="30"/>
    </row>
    <row r="19" spans="1:17" ht="15.75" thickBot="1" x14ac:dyDescent="0.3">
      <c r="A19" s="31"/>
      <c r="B19" s="8"/>
      <c r="C19" s="8"/>
      <c r="D19" s="8"/>
      <c r="E19" s="8"/>
      <c r="F19" s="8"/>
      <c r="G19" s="8"/>
      <c r="H19" s="8"/>
      <c r="I19" s="8"/>
      <c r="J19" s="8"/>
      <c r="K19" s="8"/>
      <c r="L19" s="8"/>
      <c r="M19" s="8"/>
      <c r="N19" s="33"/>
    </row>
    <row r="20" spans="1:17" ht="54" customHeight="1" thickBot="1" x14ac:dyDescent="0.3">
      <c r="A20" s="263" t="s">
        <v>30</v>
      </c>
      <c r="B20" s="264"/>
      <c r="C20" s="28"/>
      <c r="D20" s="268" t="str">
        <f ca="1">(INDIRECT("GENERAL!M"&amp;P2+5))</f>
        <v>DOCTOR EUROPEO/ UNIVERSIDAD DE CORDOBA (ESPAÑA)/PENDIENTE DE OBTENER EL TITULO</v>
      </c>
      <c r="E20" s="269"/>
      <c r="F20" s="269"/>
      <c r="G20" s="269"/>
      <c r="H20" s="269"/>
      <c r="I20" s="269"/>
      <c r="J20" s="269"/>
      <c r="K20" s="269"/>
      <c r="L20" s="270"/>
      <c r="M20" s="29"/>
      <c r="N20" s="30"/>
    </row>
    <row r="21" spans="1:17" ht="16.5" thickBot="1" x14ac:dyDescent="0.3">
      <c r="A21" s="36"/>
      <c r="B21" s="37"/>
      <c r="C21" s="167"/>
      <c r="D21" s="39"/>
      <c r="E21" s="39"/>
      <c r="F21" s="39"/>
      <c r="G21" s="39"/>
      <c r="H21" s="39"/>
      <c r="I21" s="39"/>
      <c r="J21" s="39"/>
      <c r="K21" s="39"/>
      <c r="L21" s="39"/>
      <c r="M21" s="167"/>
      <c r="N21" s="40"/>
    </row>
    <row r="22" spans="1:17" ht="19.5" thickTop="1" thickBot="1" x14ac:dyDescent="0.3">
      <c r="A22" s="271" t="s">
        <v>31</v>
      </c>
      <c r="B22" s="272"/>
      <c r="C22" s="272"/>
      <c r="D22" s="272"/>
      <c r="E22" s="272"/>
      <c r="F22" s="272"/>
      <c r="G22" s="272"/>
      <c r="H22" s="272"/>
      <c r="I22" s="272"/>
      <c r="J22" s="272"/>
      <c r="K22" s="272"/>
      <c r="L22" s="273"/>
      <c r="M22" s="8"/>
      <c r="N22" s="160">
        <f>IF( SUM(N14:N20)&lt;=10,SUM(N14:N20),"EXCEDE LOS 10 PUNTOS VALIDOS")</f>
        <v>0</v>
      </c>
    </row>
    <row r="23" spans="1:17" ht="18.75" thickBot="1" x14ac:dyDescent="0.3">
      <c r="A23" s="41"/>
      <c r="B23" s="42"/>
      <c r="C23" s="42"/>
      <c r="D23" s="42"/>
      <c r="E23" s="42"/>
      <c r="F23" s="42"/>
      <c r="G23" s="42"/>
      <c r="H23" s="42"/>
      <c r="I23" s="42"/>
      <c r="J23" s="42"/>
      <c r="K23" s="42"/>
      <c r="L23" s="42"/>
      <c r="M23" s="8"/>
      <c r="N23" s="40"/>
    </row>
    <row r="24" spans="1:17" ht="24" thickBot="1" x14ac:dyDescent="0.3">
      <c r="A24" s="233" t="s">
        <v>32</v>
      </c>
      <c r="B24" s="234"/>
      <c r="C24" s="234"/>
      <c r="D24" s="234"/>
      <c r="E24" s="234"/>
      <c r="F24" s="234"/>
      <c r="G24" s="234"/>
      <c r="H24" s="234"/>
      <c r="I24" s="234"/>
      <c r="J24" s="234"/>
      <c r="K24" s="234"/>
      <c r="L24" s="235"/>
      <c r="M24" s="8"/>
      <c r="N24" s="40"/>
    </row>
    <row r="25" spans="1:17" ht="68.25" customHeight="1" thickBot="1" x14ac:dyDescent="0.3">
      <c r="A25" s="258" t="s">
        <v>33</v>
      </c>
      <c r="B25" s="259"/>
      <c r="C25" s="28"/>
      <c r="D25" s="260"/>
      <c r="E25" s="261"/>
      <c r="F25" s="261"/>
      <c r="G25" s="261"/>
      <c r="H25" s="261"/>
      <c r="I25" s="261"/>
      <c r="J25" s="261"/>
      <c r="K25" s="261"/>
      <c r="L25" s="262"/>
      <c r="M25" s="29"/>
      <c r="N25" s="30"/>
      <c r="P25" s="43"/>
      <c r="Q25" s="43"/>
    </row>
    <row r="26" spans="1:17" ht="16.5" thickBot="1" x14ac:dyDescent="0.3">
      <c r="A26" s="36"/>
      <c r="B26" s="37"/>
      <c r="C26" s="167"/>
      <c r="D26" s="39"/>
      <c r="E26" s="39"/>
      <c r="F26" s="39"/>
      <c r="G26" s="39"/>
      <c r="H26" s="39"/>
      <c r="I26" s="39"/>
      <c r="J26" s="39"/>
      <c r="K26" s="39"/>
      <c r="L26" s="39"/>
      <c r="M26" s="167"/>
      <c r="N26" s="40"/>
    </row>
    <row r="27" spans="1:17" ht="19.5" thickTop="1" thickBot="1" x14ac:dyDescent="0.3">
      <c r="A27" s="271" t="s">
        <v>34</v>
      </c>
      <c r="B27" s="272"/>
      <c r="C27" s="272"/>
      <c r="D27" s="272"/>
      <c r="E27" s="272"/>
      <c r="F27" s="272"/>
      <c r="G27" s="272"/>
      <c r="H27" s="272"/>
      <c r="I27" s="272"/>
      <c r="J27" s="272"/>
      <c r="K27" s="272"/>
      <c r="L27" s="273"/>
      <c r="M27" s="167"/>
      <c r="N27" s="160">
        <f>IF(N25&lt;=5,N25,"EXCEDE LOS 5 PUNTOS PERMITIDOS")</f>
        <v>0</v>
      </c>
      <c r="P27" s="43"/>
      <c r="Q27" s="43"/>
    </row>
    <row r="28" spans="1:17" ht="15.75" thickBot="1" x14ac:dyDescent="0.3">
      <c r="A28" s="44"/>
      <c r="B28" s="45"/>
      <c r="C28" s="45"/>
      <c r="D28" s="45"/>
      <c r="E28" s="45"/>
      <c r="F28" s="45"/>
      <c r="G28" s="45"/>
      <c r="H28" s="45"/>
      <c r="I28" s="45"/>
      <c r="J28" s="45"/>
      <c r="K28" s="45"/>
      <c r="L28" s="45"/>
      <c r="M28" s="45"/>
      <c r="N28" s="40"/>
    </row>
    <row r="29" spans="1:17" ht="24" thickBot="1" x14ac:dyDescent="0.3">
      <c r="A29" s="233" t="s">
        <v>35</v>
      </c>
      <c r="B29" s="234"/>
      <c r="C29" s="234"/>
      <c r="D29" s="234"/>
      <c r="E29" s="234"/>
      <c r="F29" s="234"/>
      <c r="G29" s="234"/>
      <c r="H29" s="234"/>
      <c r="I29" s="234"/>
      <c r="J29" s="234"/>
      <c r="K29" s="234"/>
      <c r="L29" s="235"/>
      <c r="M29" s="45"/>
      <c r="N29" s="40"/>
    </row>
    <row r="30" spans="1:17" ht="35.25" customHeight="1" thickBot="1" x14ac:dyDescent="0.3">
      <c r="A30" s="258" t="s">
        <v>36</v>
      </c>
      <c r="B30" s="259"/>
      <c r="C30" s="28"/>
      <c r="D30" s="260"/>
      <c r="E30" s="261"/>
      <c r="F30" s="261"/>
      <c r="G30" s="261"/>
      <c r="H30" s="261"/>
      <c r="I30" s="261"/>
      <c r="J30" s="261"/>
      <c r="K30" s="261"/>
      <c r="L30" s="262"/>
      <c r="M30" s="29"/>
      <c r="N30" s="30"/>
    </row>
    <row r="31" spans="1:17" ht="15.75" thickBot="1" x14ac:dyDescent="0.3">
      <c r="A31" s="46"/>
      <c r="B31" s="8"/>
      <c r="C31" s="8"/>
      <c r="D31" s="8"/>
      <c r="E31" s="8"/>
      <c r="F31" s="8"/>
      <c r="G31" s="8"/>
      <c r="H31" s="8"/>
      <c r="I31" s="8"/>
      <c r="J31" s="8"/>
      <c r="K31" s="8"/>
      <c r="L31" s="8"/>
      <c r="M31" s="8"/>
      <c r="N31" s="40"/>
    </row>
    <row r="32" spans="1:17" ht="19.5" thickTop="1" thickBot="1" x14ac:dyDescent="0.3">
      <c r="A32" s="271" t="s">
        <v>37</v>
      </c>
      <c r="B32" s="272"/>
      <c r="C32" s="272"/>
      <c r="D32" s="272"/>
      <c r="E32" s="272"/>
      <c r="F32" s="272"/>
      <c r="G32" s="272"/>
      <c r="H32" s="272"/>
      <c r="I32" s="272"/>
      <c r="J32" s="272"/>
      <c r="K32" s="272"/>
      <c r="L32" s="273"/>
      <c r="M32" s="167"/>
      <c r="N32" s="160">
        <f>IF(N30&lt;=5,N30,"EXCEDE LOS 5 PUNTOS PERMITIDOS")</f>
        <v>0</v>
      </c>
    </row>
    <row r="33" spans="1:14" ht="15.75" thickBot="1" x14ac:dyDescent="0.3">
      <c r="A33" s="46"/>
      <c r="B33" s="8"/>
      <c r="C33" s="8"/>
      <c r="D33" s="8"/>
      <c r="E33" s="8"/>
      <c r="F33" s="8"/>
      <c r="G33" s="8"/>
      <c r="H33" s="8"/>
      <c r="I33" s="8"/>
      <c r="J33" s="8"/>
      <c r="K33" s="8"/>
      <c r="L33" s="8"/>
      <c r="M33" s="8"/>
      <c r="N33" s="40"/>
    </row>
    <row r="34" spans="1:14" ht="24" thickBot="1" x14ac:dyDescent="0.3">
      <c r="A34" s="233" t="s">
        <v>38</v>
      </c>
      <c r="B34" s="234"/>
      <c r="C34" s="234"/>
      <c r="D34" s="234"/>
      <c r="E34" s="234"/>
      <c r="F34" s="234"/>
      <c r="G34" s="234"/>
      <c r="H34" s="234"/>
      <c r="I34" s="234"/>
      <c r="J34" s="234"/>
      <c r="K34" s="234"/>
      <c r="L34" s="235"/>
      <c r="M34" s="8"/>
      <c r="N34" s="40"/>
    </row>
    <row r="35" spans="1:14" ht="39.75" customHeight="1" thickBot="1" x14ac:dyDescent="0.3">
      <c r="A35" s="263" t="s">
        <v>39</v>
      </c>
      <c r="B35" s="264"/>
      <c r="C35" s="28"/>
      <c r="D35" s="260"/>
      <c r="E35" s="261"/>
      <c r="F35" s="261"/>
      <c r="G35" s="261"/>
      <c r="H35" s="261"/>
      <c r="I35" s="261"/>
      <c r="J35" s="261"/>
      <c r="K35" s="261"/>
      <c r="L35" s="262"/>
      <c r="M35" s="29"/>
      <c r="N35" s="30"/>
    </row>
    <row r="36" spans="1:14" ht="16.5" thickBot="1" x14ac:dyDescent="0.3">
      <c r="A36" s="36"/>
      <c r="B36" s="37"/>
      <c r="C36" s="167"/>
      <c r="D36" s="39"/>
      <c r="E36" s="39"/>
      <c r="F36" s="39"/>
      <c r="G36" s="39"/>
      <c r="H36" s="39"/>
      <c r="I36" s="39"/>
      <c r="J36" s="39"/>
      <c r="K36" s="39"/>
      <c r="L36" s="39"/>
      <c r="M36" s="167"/>
      <c r="N36" s="40"/>
    </row>
    <row r="37" spans="1:14" ht="19.5" thickTop="1" thickBot="1" x14ac:dyDescent="0.3">
      <c r="A37" s="271" t="s">
        <v>40</v>
      </c>
      <c r="B37" s="272"/>
      <c r="C37" s="272"/>
      <c r="D37" s="272"/>
      <c r="E37" s="272"/>
      <c r="F37" s="272"/>
      <c r="G37" s="272"/>
      <c r="H37" s="272"/>
      <c r="I37" s="272"/>
      <c r="J37" s="272"/>
      <c r="K37" s="272"/>
      <c r="L37" s="273"/>
      <c r="M37" s="167"/>
      <c r="N37" s="160">
        <f>IF(N35&lt;=10,N35,"EXCEDE LOS 10 PUNTOS PERMITIDOS")</f>
        <v>0</v>
      </c>
    </row>
    <row r="38" spans="1:14" x14ac:dyDescent="0.25">
      <c r="A38" s="46"/>
      <c r="B38" s="8"/>
      <c r="C38" s="8"/>
      <c r="D38" s="8"/>
      <c r="E38" s="8"/>
      <c r="F38" s="8"/>
      <c r="G38" s="8"/>
      <c r="H38" s="8"/>
      <c r="I38" s="8"/>
      <c r="J38" s="8"/>
      <c r="K38" s="8"/>
      <c r="L38" s="8"/>
      <c r="M38" s="8"/>
      <c r="N38" s="40"/>
    </row>
    <row r="39" spans="1:14" ht="15.75" thickBot="1" x14ac:dyDescent="0.3">
      <c r="A39" s="46"/>
      <c r="B39" s="8"/>
      <c r="C39" s="8"/>
      <c r="D39" s="8"/>
      <c r="E39" s="8"/>
      <c r="F39" s="8"/>
      <c r="G39" s="8"/>
      <c r="H39" s="8"/>
      <c r="I39" s="8"/>
      <c r="J39" s="8"/>
      <c r="K39" s="8"/>
      <c r="L39" s="8"/>
      <c r="M39" s="8"/>
      <c r="N39" s="47"/>
    </row>
    <row r="40" spans="1:14" ht="24.75" thickTop="1" thickBot="1" x14ac:dyDescent="0.3">
      <c r="A40" s="278" t="s">
        <v>23</v>
      </c>
      <c r="B40" s="279"/>
      <c r="C40" s="279"/>
      <c r="D40" s="279"/>
      <c r="E40" s="279"/>
      <c r="F40" s="279"/>
      <c r="G40" s="279"/>
      <c r="H40" s="279"/>
      <c r="I40" s="279"/>
      <c r="J40" s="279"/>
      <c r="K40" s="279"/>
      <c r="L40" s="280"/>
      <c r="M40" s="48"/>
      <c r="N40" s="49">
        <f>IF((N22+N27+N32+N37)&lt;=30,(N22+N27+N32+N37),"ERROR EXCEDE LOS 30 PUNTOS")</f>
        <v>0</v>
      </c>
    </row>
    <row r="41" spans="1:14" x14ac:dyDescent="0.25">
      <c r="A41" s="50"/>
      <c r="B41" s="8"/>
      <c r="C41" s="8"/>
      <c r="D41" s="8"/>
      <c r="E41" s="8"/>
      <c r="F41" s="8"/>
      <c r="G41" s="8"/>
      <c r="H41" s="8"/>
      <c r="I41" s="8"/>
      <c r="J41" s="8"/>
      <c r="K41" s="8"/>
      <c r="L41" s="8"/>
      <c r="M41" s="8"/>
      <c r="N41" s="51"/>
    </row>
    <row r="42" spans="1:14" x14ac:dyDescent="0.25">
      <c r="A42" s="50"/>
      <c r="B42" s="8"/>
      <c r="C42" s="8"/>
      <c r="D42" s="8"/>
      <c r="E42" s="8"/>
      <c r="F42" s="8"/>
      <c r="G42" s="8"/>
      <c r="H42" s="8"/>
      <c r="I42" s="8"/>
      <c r="J42" s="8"/>
      <c r="K42" s="8"/>
      <c r="L42" s="8"/>
      <c r="M42" s="8"/>
      <c r="N42" s="51"/>
    </row>
    <row r="43" spans="1:14" x14ac:dyDescent="0.25">
      <c r="A43" s="50"/>
      <c r="B43" s="8"/>
      <c r="C43" s="8"/>
      <c r="D43" s="8"/>
      <c r="E43" s="8"/>
      <c r="F43" s="8"/>
      <c r="G43" s="8"/>
      <c r="H43" s="8"/>
      <c r="I43" s="8"/>
      <c r="J43" s="8"/>
      <c r="K43" s="8"/>
      <c r="L43" s="8"/>
      <c r="M43" s="8"/>
      <c r="N43" s="51"/>
    </row>
    <row r="44" spans="1:14" x14ac:dyDescent="0.25">
      <c r="A44" s="50"/>
      <c r="B44" s="8"/>
      <c r="C44" s="8"/>
      <c r="D44" s="8"/>
      <c r="E44" s="8"/>
      <c r="F44" s="8"/>
      <c r="G44" s="8"/>
      <c r="H44" s="8"/>
      <c r="I44" s="8"/>
      <c r="J44" s="8"/>
      <c r="K44" s="8"/>
      <c r="L44" s="8"/>
      <c r="M44" s="8"/>
      <c r="N44" s="51"/>
    </row>
    <row r="45" spans="1:14" x14ac:dyDescent="0.25">
      <c r="A45" s="50"/>
      <c r="B45" s="8"/>
      <c r="C45" s="8"/>
      <c r="D45" s="8"/>
      <c r="E45" s="8"/>
      <c r="F45" s="8"/>
      <c r="G45" s="8"/>
      <c r="H45" s="8"/>
      <c r="I45" s="8"/>
      <c r="J45" s="8"/>
      <c r="K45" s="8"/>
      <c r="L45" s="8"/>
      <c r="M45" s="8"/>
      <c r="N45" s="51"/>
    </row>
    <row r="46" spans="1:14" x14ac:dyDescent="0.25">
      <c r="A46" s="50"/>
      <c r="B46" s="8"/>
      <c r="C46" s="8"/>
      <c r="D46" s="8"/>
      <c r="E46" s="8"/>
      <c r="F46" s="8"/>
      <c r="G46" s="8"/>
      <c r="H46" s="8"/>
      <c r="I46" s="8"/>
      <c r="J46" s="8"/>
      <c r="K46" s="8"/>
      <c r="L46" s="8"/>
      <c r="M46" s="8"/>
      <c r="N46" s="51"/>
    </row>
    <row r="47" spans="1:14" x14ac:dyDescent="0.25">
      <c r="A47" s="50"/>
      <c r="B47" s="8"/>
      <c r="C47" s="8"/>
      <c r="D47" s="8"/>
      <c r="E47" s="8"/>
      <c r="F47" s="8"/>
      <c r="G47" s="8"/>
      <c r="H47" s="8"/>
      <c r="I47" s="8"/>
      <c r="J47" s="8"/>
      <c r="K47" s="8"/>
      <c r="L47" s="8"/>
      <c r="M47" s="8"/>
      <c r="N47" s="51"/>
    </row>
    <row r="48" spans="1:14" x14ac:dyDescent="0.25">
      <c r="A48" s="50"/>
      <c r="B48" s="8"/>
      <c r="C48" s="8"/>
      <c r="D48" s="8"/>
      <c r="E48" s="8"/>
      <c r="F48" s="8"/>
      <c r="G48" s="8"/>
      <c r="H48" s="8"/>
      <c r="I48" s="8"/>
      <c r="J48" s="8"/>
      <c r="K48" s="8"/>
      <c r="L48" s="8"/>
      <c r="M48" s="8"/>
      <c r="N48" s="51"/>
    </row>
    <row r="49" spans="1:14" x14ac:dyDescent="0.25">
      <c r="A49" s="50"/>
      <c r="B49" s="8"/>
      <c r="C49" s="8"/>
      <c r="D49" s="8"/>
      <c r="E49" s="8"/>
      <c r="F49" s="8"/>
      <c r="G49" s="8"/>
      <c r="H49" s="8"/>
      <c r="I49" s="8"/>
      <c r="J49" s="8"/>
      <c r="K49" s="8"/>
      <c r="L49" s="8"/>
      <c r="M49" s="8"/>
      <c r="N49" s="51"/>
    </row>
    <row r="50" spans="1:14" x14ac:dyDescent="0.25">
      <c r="A50" s="50"/>
      <c r="B50" s="8"/>
      <c r="C50" s="8"/>
      <c r="D50" s="8"/>
      <c r="E50" s="8"/>
      <c r="F50" s="8"/>
      <c r="G50" s="8"/>
      <c r="H50" s="8"/>
      <c r="I50" s="8"/>
      <c r="J50" s="8"/>
      <c r="K50" s="8"/>
      <c r="L50" s="8"/>
      <c r="M50" s="8"/>
      <c r="N50" s="51"/>
    </row>
    <row r="51" spans="1:14" x14ac:dyDescent="0.25">
      <c r="A51" s="50"/>
      <c r="B51" s="8"/>
      <c r="C51" s="8"/>
      <c r="D51" s="8"/>
      <c r="E51" s="8"/>
      <c r="F51" s="8"/>
      <c r="G51" s="8"/>
      <c r="H51" s="8"/>
      <c r="I51" s="8"/>
      <c r="J51" s="8"/>
      <c r="K51" s="8"/>
      <c r="L51" s="8"/>
      <c r="M51" s="8"/>
      <c r="N51" s="51"/>
    </row>
    <row r="52" spans="1:14" x14ac:dyDescent="0.25">
      <c r="A52" s="50"/>
      <c r="B52" s="8"/>
      <c r="C52" s="8"/>
      <c r="D52" s="8"/>
      <c r="E52" s="8"/>
      <c r="F52" s="8"/>
      <c r="G52" s="8"/>
      <c r="H52" s="8"/>
      <c r="I52" s="8"/>
      <c r="J52" s="8"/>
      <c r="K52" s="8"/>
      <c r="L52" s="8"/>
      <c r="M52" s="8"/>
      <c r="N52" s="52" t="s">
        <v>41</v>
      </c>
    </row>
    <row r="53" spans="1:14" x14ac:dyDescent="0.25">
      <c r="A53" s="50"/>
      <c r="B53" s="8"/>
      <c r="C53" s="8"/>
      <c r="D53" s="8"/>
      <c r="E53" s="8"/>
      <c r="F53" s="8"/>
      <c r="G53" s="8"/>
      <c r="H53" s="8"/>
      <c r="I53" s="8"/>
      <c r="J53" s="8"/>
      <c r="K53" s="8"/>
      <c r="L53" s="8"/>
      <c r="M53" s="8"/>
      <c r="N53" s="51"/>
    </row>
    <row r="54" spans="1:14" ht="15.75" thickBot="1" x14ac:dyDescent="0.3">
      <c r="A54" s="50"/>
      <c r="B54" s="8"/>
      <c r="C54" s="8"/>
      <c r="D54" s="8"/>
      <c r="E54" s="8"/>
      <c r="F54" s="8"/>
      <c r="G54" s="8"/>
      <c r="H54" s="8"/>
      <c r="I54" s="8"/>
      <c r="J54" s="8"/>
      <c r="K54" s="8"/>
      <c r="L54" s="8"/>
      <c r="M54" s="8"/>
      <c r="N54" s="51"/>
    </row>
    <row r="55" spans="1:14" ht="27" thickBot="1" x14ac:dyDescent="0.3">
      <c r="A55" s="236" t="s">
        <v>42</v>
      </c>
      <c r="B55" s="237"/>
      <c r="C55" s="237"/>
      <c r="D55" s="237"/>
      <c r="E55" s="237"/>
      <c r="F55" s="237"/>
      <c r="G55" s="237"/>
      <c r="H55" s="237"/>
      <c r="I55" s="237"/>
      <c r="J55" s="237"/>
      <c r="K55" s="237"/>
      <c r="L55" s="237"/>
      <c r="M55" s="237"/>
      <c r="N55" s="238"/>
    </row>
    <row r="56" spans="1:14" ht="15.75" thickBot="1" x14ac:dyDescent="0.3">
      <c r="A56" s="46"/>
      <c r="B56" s="8"/>
      <c r="C56" s="8"/>
      <c r="D56" s="8"/>
      <c r="E56" s="8"/>
      <c r="F56" s="8"/>
      <c r="G56" s="8"/>
      <c r="H56" s="8"/>
      <c r="I56" s="8"/>
      <c r="J56" s="8"/>
      <c r="K56" s="8"/>
      <c r="L56" s="8"/>
      <c r="M56" s="8"/>
      <c r="N56" s="26"/>
    </row>
    <row r="57" spans="1:14" ht="26.25" thickBot="1" x14ac:dyDescent="0.3">
      <c r="A57" s="274" t="s">
        <v>43</v>
      </c>
      <c r="B57" s="275"/>
      <c r="C57" s="275"/>
      <c r="D57" s="275"/>
      <c r="E57" s="275"/>
      <c r="F57" s="276"/>
      <c r="G57" s="277"/>
      <c r="H57" s="53" t="s">
        <v>44</v>
      </c>
      <c r="I57" s="54" t="s">
        <v>45</v>
      </c>
      <c r="J57" s="55" t="s">
        <v>46</v>
      </c>
      <c r="K57" s="56" t="s">
        <v>47</v>
      </c>
      <c r="L57" s="163"/>
      <c r="M57" s="8"/>
      <c r="N57" s="57" t="s">
        <v>48</v>
      </c>
    </row>
    <row r="58" spans="1:14" ht="23.25" customHeight="1" thickTop="1" thickBot="1" x14ac:dyDescent="0.3">
      <c r="A58" s="58">
        <v>1</v>
      </c>
      <c r="B58" s="283" t="s">
        <v>49</v>
      </c>
      <c r="C58" s="283"/>
      <c r="D58" s="283"/>
      <c r="E58" s="283"/>
      <c r="F58" s="284"/>
      <c r="G58" s="284"/>
      <c r="H58" s="59" t="s">
        <v>50</v>
      </c>
      <c r="I58" s="60">
        <v>0</v>
      </c>
      <c r="J58" s="60">
        <v>0</v>
      </c>
      <c r="K58" s="61">
        <v>0</v>
      </c>
      <c r="L58" s="45"/>
      <c r="M58" s="45"/>
      <c r="N58" s="62">
        <f>I58+J58+K58</f>
        <v>0</v>
      </c>
    </row>
    <row r="59" spans="1:14" ht="16.5" thickTop="1" thickBot="1" x14ac:dyDescent="0.3">
      <c r="A59" s="63">
        <v>2</v>
      </c>
      <c r="B59" s="281" t="s">
        <v>51</v>
      </c>
      <c r="C59" s="285"/>
      <c r="D59" s="285"/>
      <c r="E59" s="285"/>
      <c r="F59" s="282"/>
      <c r="G59" s="282"/>
      <c r="H59" s="64" t="s">
        <v>50</v>
      </c>
      <c r="I59" s="65">
        <v>0</v>
      </c>
      <c r="J59" s="65">
        <v>0</v>
      </c>
      <c r="K59" s="66">
        <v>0</v>
      </c>
      <c r="L59" s="45"/>
      <c r="M59" s="45"/>
      <c r="N59" s="62">
        <f t="shared" ref="N59:N64" si="0">I59+J59+K59</f>
        <v>0</v>
      </c>
    </row>
    <row r="60" spans="1:14" ht="16.5" thickTop="1" thickBot="1" x14ac:dyDescent="0.3">
      <c r="A60" s="63">
        <v>3</v>
      </c>
      <c r="B60" s="285" t="s">
        <v>52</v>
      </c>
      <c r="C60" s="285"/>
      <c r="D60" s="285"/>
      <c r="E60" s="285"/>
      <c r="F60" s="282"/>
      <c r="G60" s="282"/>
      <c r="H60" s="64" t="s">
        <v>53</v>
      </c>
      <c r="I60" s="65">
        <v>0</v>
      </c>
      <c r="J60" s="65">
        <v>0</v>
      </c>
      <c r="K60" s="66">
        <v>0</v>
      </c>
      <c r="L60" s="45"/>
      <c r="M60" s="45"/>
      <c r="N60" s="62">
        <f t="shared" si="0"/>
        <v>0</v>
      </c>
    </row>
    <row r="61" spans="1:14" ht="16.5" thickTop="1" thickBot="1" x14ac:dyDescent="0.3">
      <c r="A61" s="63">
        <v>4</v>
      </c>
      <c r="B61" s="285" t="s">
        <v>54</v>
      </c>
      <c r="C61" s="285"/>
      <c r="D61" s="285"/>
      <c r="E61" s="285"/>
      <c r="F61" s="282"/>
      <c r="G61" s="282"/>
      <c r="H61" s="64" t="s">
        <v>53</v>
      </c>
      <c r="I61" s="65">
        <v>0</v>
      </c>
      <c r="J61" s="65">
        <v>0</v>
      </c>
      <c r="K61" s="66">
        <v>0</v>
      </c>
      <c r="L61" s="45"/>
      <c r="M61" s="45"/>
      <c r="N61" s="62">
        <f t="shared" si="0"/>
        <v>0</v>
      </c>
    </row>
    <row r="62" spans="1:14" ht="16.5" thickTop="1" thickBot="1" x14ac:dyDescent="0.3">
      <c r="A62" s="63">
        <v>5</v>
      </c>
      <c r="B62" s="285" t="s">
        <v>55</v>
      </c>
      <c r="C62" s="285"/>
      <c r="D62" s="285"/>
      <c r="E62" s="285"/>
      <c r="F62" s="282"/>
      <c r="G62" s="282"/>
      <c r="H62" s="64" t="s">
        <v>53</v>
      </c>
      <c r="I62" s="65">
        <v>0</v>
      </c>
      <c r="J62" s="65">
        <v>0</v>
      </c>
      <c r="K62" s="66">
        <v>0</v>
      </c>
      <c r="L62" s="45"/>
      <c r="M62" s="45"/>
      <c r="N62" s="62">
        <f t="shared" si="0"/>
        <v>0</v>
      </c>
    </row>
    <row r="63" spans="1:14" ht="16.5" thickTop="1" thickBot="1" x14ac:dyDescent="0.3">
      <c r="A63" s="63">
        <v>6</v>
      </c>
      <c r="B63" s="285" t="s">
        <v>56</v>
      </c>
      <c r="C63" s="285"/>
      <c r="D63" s="285"/>
      <c r="E63" s="285"/>
      <c r="F63" s="282"/>
      <c r="G63" s="282"/>
      <c r="H63" s="64" t="s">
        <v>57</v>
      </c>
      <c r="I63" s="65">
        <v>0</v>
      </c>
      <c r="J63" s="65">
        <v>0</v>
      </c>
      <c r="K63" s="66">
        <v>0</v>
      </c>
      <c r="L63" s="45"/>
      <c r="M63" s="45"/>
      <c r="N63" s="62">
        <f t="shared" si="0"/>
        <v>0</v>
      </c>
    </row>
    <row r="64" spans="1:14" ht="16.5" thickTop="1" thickBot="1" x14ac:dyDescent="0.3">
      <c r="A64" s="67">
        <v>7</v>
      </c>
      <c r="B64" s="286" t="s">
        <v>58</v>
      </c>
      <c r="C64" s="286"/>
      <c r="D64" s="286"/>
      <c r="E64" s="286"/>
      <c r="F64" s="287"/>
      <c r="G64" s="287"/>
      <c r="H64" s="68" t="s">
        <v>57</v>
      </c>
      <c r="I64" s="69">
        <v>0</v>
      </c>
      <c r="J64" s="69">
        <v>0</v>
      </c>
      <c r="K64" s="70">
        <v>0</v>
      </c>
      <c r="L64" s="45"/>
      <c r="M64" s="45"/>
      <c r="N64" s="62">
        <f t="shared" si="0"/>
        <v>0</v>
      </c>
    </row>
    <row r="65" spans="1:14" ht="16.5" thickBot="1" x14ac:dyDescent="0.3">
      <c r="A65" s="288" t="s">
        <v>59</v>
      </c>
      <c r="B65" s="289"/>
      <c r="C65" s="289"/>
      <c r="D65" s="289"/>
      <c r="E65" s="289"/>
      <c r="F65" s="289"/>
      <c r="G65" s="289"/>
      <c r="H65" s="290"/>
      <c r="I65" s="71">
        <f>SUM(I58:I64)</f>
        <v>0</v>
      </c>
      <c r="J65" s="72">
        <f>SUM(J58:J64)</f>
        <v>0</v>
      </c>
      <c r="K65" s="73">
        <f>SUM(K58:K64)</f>
        <v>0</v>
      </c>
      <c r="L65" s="74"/>
      <c r="M65" s="45"/>
      <c r="N65" s="75">
        <f>SUM(N58:N64)</f>
        <v>0</v>
      </c>
    </row>
    <row r="66" spans="1:14" ht="19.5" thickTop="1" thickBot="1" x14ac:dyDescent="0.3">
      <c r="A66" s="291" t="s">
        <v>60</v>
      </c>
      <c r="B66" s="292"/>
      <c r="C66" s="292"/>
      <c r="D66" s="292"/>
      <c r="E66" s="292"/>
      <c r="F66" s="292"/>
      <c r="G66" s="292"/>
      <c r="H66" s="292"/>
      <c r="I66" s="293"/>
      <c r="J66" s="293"/>
      <c r="K66" s="294"/>
      <c r="L66" s="8"/>
      <c r="M66" s="76"/>
      <c r="N66" s="77">
        <f>N65/3</f>
        <v>0</v>
      </c>
    </row>
    <row r="67" spans="1:14" ht="15.75" thickBot="1" x14ac:dyDescent="0.3">
      <c r="A67" s="46"/>
      <c r="B67" s="8"/>
      <c r="C67" s="8"/>
      <c r="D67" s="8"/>
      <c r="E67" s="8"/>
      <c r="F67" s="8"/>
      <c r="G67" s="8"/>
      <c r="H67" s="8"/>
      <c r="I67" s="8"/>
      <c r="J67" s="8"/>
      <c r="K67" s="8"/>
      <c r="L67" s="8"/>
      <c r="M67" s="8"/>
      <c r="N67" s="26"/>
    </row>
    <row r="68" spans="1:14" ht="26.25" thickBot="1" x14ac:dyDescent="0.3">
      <c r="A68" s="274" t="s">
        <v>61</v>
      </c>
      <c r="B68" s="275"/>
      <c r="C68" s="275"/>
      <c r="D68" s="275"/>
      <c r="E68" s="275"/>
      <c r="F68" s="275"/>
      <c r="G68" s="295"/>
      <c r="H68" s="78" t="s">
        <v>44</v>
      </c>
      <c r="I68" s="54" t="s">
        <v>45</v>
      </c>
      <c r="J68" s="55" t="s">
        <v>46</v>
      </c>
      <c r="K68" s="56" t="s">
        <v>47</v>
      </c>
      <c r="L68" s="163"/>
      <c r="M68" s="8"/>
      <c r="N68" s="57" t="s">
        <v>48</v>
      </c>
    </row>
    <row r="69" spans="1:14" ht="17.25" thickTop="1" thickBot="1" x14ac:dyDescent="0.3">
      <c r="A69" s="58">
        <v>1</v>
      </c>
      <c r="B69" s="296" t="s">
        <v>62</v>
      </c>
      <c r="C69" s="296"/>
      <c r="D69" s="296"/>
      <c r="E69" s="296"/>
      <c r="F69" s="284"/>
      <c r="G69" s="284"/>
      <c r="H69" s="79" t="s">
        <v>63</v>
      </c>
      <c r="I69" s="80">
        <v>0</v>
      </c>
      <c r="J69" s="80">
        <v>0</v>
      </c>
      <c r="K69" s="81">
        <v>0</v>
      </c>
      <c r="L69" s="82"/>
      <c r="M69" s="45"/>
      <c r="N69" s="62">
        <f>I69+J69+K69</f>
        <v>0</v>
      </c>
    </row>
    <row r="70" spans="1:14" ht="17.25" thickTop="1" thickBot="1" x14ac:dyDescent="0.3">
      <c r="A70" s="63">
        <v>2</v>
      </c>
      <c r="B70" s="281" t="s">
        <v>64</v>
      </c>
      <c r="C70" s="281"/>
      <c r="D70" s="281"/>
      <c r="E70" s="281"/>
      <c r="F70" s="282"/>
      <c r="G70" s="282"/>
      <c r="H70" s="83" t="s">
        <v>63</v>
      </c>
      <c r="I70" s="84">
        <v>0</v>
      </c>
      <c r="J70" s="84">
        <v>0</v>
      </c>
      <c r="K70" s="85">
        <v>0</v>
      </c>
      <c r="L70" s="82"/>
      <c r="M70" s="45"/>
      <c r="N70" s="62">
        <f>I70+J70+K70</f>
        <v>0</v>
      </c>
    </row>
    <row r="71" spans="1:14" ht="17.25" thickTop="1" thickBot="1" x14ac:dyDescent="0.3">
      <c r="A71" s="67">
        <v>3</v>
      </c>
      <c r="B71" s="297" t="s">
        <v>65</v>
      </c>
      <c r="C71" s="297"/>
      <c r="D71" s="297"/>
      <c r="E71" s="297"/>
      <c r="F71" s="287"/>
      <c r="G71" s="287"/>
      <c r="H71" s="86" t="s">
        <v>63</v>
      </c>
      <c r="I71" s="87">
        <v>0</v>
      </c>
      <c r="J71" s="87">
        <v>0</v>
      </c>
      <c r="K71" s="88">
        <v>0</v>
      </c>
      <c r="L71" s="82"/>
      <c r="M71" s="45"/>
      <c r="N71" s="62">
        <f>I71+J71+K71</f>
        <v>0</v>
      </c>
    </row>
    <row r="72" spans="1:14" ht="16.5" thickTop="1" thickBot="1" x14ac:dyDescent="0.3">
      <c r="A72" s="44"/>
      <c r="B72" s="258" t="s">
        <v>66</v>
      </c>
      <c r="C72" s="298"/>
      <c r="D72" s="298"/>
      <c r="E72" s="298"/>
      <c r="F72" s="298"/>
      <c r="G72" s="298"/>
      <c r="H72" s="259"/>
      <c r="I72" s="89">
        <f>SUM(I69:I71)</f>
        <v>0</v>
      </c>
      <c r="J72" s="89">
        <f>SUM(J69:J71)</f>
        <v>0</v>
      </c>
      <c r="K72" s="90">
        <f>SUM(K69:K71)</f>
        <v>0</v>
      </c>
      <c r="L72" s="82"/>
      <c r="M72" s="45"/>
      <c r="N72" s="91">
        <f>SUM(N69:N71)</f>
        <v>0</v>
      </c>
    </row>
    <row r="73" spans="1:14" ht="19.5" thickTop="1" thickBot="1" x14ac:dyDescent="0.3">
      <c r="A73" s="299" t="s">
        <v>67</v>
      </c>
      <c r="B73" s="300"/>
      <c r="C73" s="300"/>
      <c r="D73" s="300"/>
      <c r="E73" s="300"/>
      <c r="F73" s="300"/>
      <c r="G73" s="300"/>
      <c r="H73" s="300"/>
      <c r="I73" s="300"/>
      <c r="J73" s="300"/>
      <c r="K73" s="301"/>
      <c r="L73" s="82"/>
      <c r="M73" s="45"/>
      <c r="N73" s="77">
        <f>N72/3</f>
        <v>0</v>
      </c>
    </row>
    <row r="74" spans="1:14" ht="19.5" thickTop="1" thickBot="1" x14ac:dyDescent="0.3">
      <c r="A74" s="302"/>
      <c r="B74" s="303"/>
      <c r="C74" s="303"/>
      <c r="D74" s="303"/>
      <c r="E74" s="303"/>
      <c r="F74" s="303"/>
      <c r="G74" s="303"/>
      <c r="H74" s="303"/>
      <c r="I74" s="303"/>
      <c r="J74" s="304"/>
      <c r="K74" s="304"/>
      <c r="L74" s="82"/>
      <c r="M74" s="45"/>
      <c r="N74" s="165"/>
    </row>
    <row r="75" spans="1:14" ht="26.25" thickBot="1" x14ac:dyDescent="0.3">
      <c r="A75" s="305" t="s">
        <v>68</v>
      </c>
      <c r="B75" s="306"/>
      <c r="C75" s="306"/>
      <c r="D75" s="306"/>
      <c r="E75" s="306"/>
      <c r="F75" s="306"/>
      <c r="G75" s="307"/>
      <c r="H75" s="93" t="s">
        <v>44</v>
      </c>
      <c r="I75" s="57" t="s">
        <v>45</v>
      </c>
      <c r="J75" s="163"/>
      <c r="K75" s="163"/>
      <c r="L75" s="82"/>
      <c r="M75" s="45"/>
      <c r="N75" s="94" t="s">
        <v>48</v>
      </c>
    </row>
    <row r="76" spans="1:14" ht="16.5" thickBot="1" x14ac:dyDescent="0.3">
      <c r="A76" s="95">
        <v>1</v>
      </c>
      <c r="B76" s="308" t="s">
        <v>69</v>
      </c>
      <c r="C76" s="308"/>
      <c r="D76" s="308"/>
      <c r="E76" s="308"/>
      <c r="F76" s="309"/>
      <c r="G76" s="310"/>
      <c r="H76" s="96" t="s">
        <v>63</v>
      </c>
      <c r="I76" s="90">
        <v>0</v>
      </c>
      <c r="J76" s="82"/>
      <c r="K76" s="82"/>
      <c r="L76" s="82"/>
      <c r="M76" s="45"/>
      <c r="N76" s="97">
        <f>I76</f>
        <v>0</v>
      </c>
    </row>
    <row r="77" spans="1:14" ht="16.5" thickBot="1" x14ac:dyDescent="0.3">
      <c r="A77" s="63">
        <v>2</v>
      </c>
      <c r="B77" s="281" t="s">
        <v>70</v>
      </c>
      <c r="C77" s="281"/>
      <c r="D77" s="281"/>
      <c r="E77" s="281"/>
      <c r="F77" s="282"/>
      <c r="G77" s="311"/>
      <c r="H77" s="98" t="s">
        <v>63</v>
      </c>
      <c r="I77" s="99">
        <v>0</v>
      </c>
      <c r="J77" s="82"/>
      <c r="K77" s="82"/>
      <c r="L77" s="82"/>
      <c r="M77" s="45"/>
      <c r="N77" s="97">
        <f>I77</f>
        <v>0</v>
      </c>
    </row>
    <row r="78" spans="1:14" ht="16.5" thickBot="1" x14ac:dyDescent="0.3">
      <c r="A78" s="67">
        <v>3</v>
      </c>
      <c r="B78" s="297" t="s">
        <v>71</v>
      </c>
      <c r="C78" s="297"/>
      <c r="D78" s="297"/>
      <c r="E78" s="297"/>
      <c r="F78" s="287"/>
      <c r="G78" s="312"/>
      <c r="H78" s="100" t="s">
        <v>63</v>
      </c>
      <c r="I78" s="101">
        <v>0</v>
      </c>
      <c r="J78" s="82"/>
      <c r="K78" s="82"/>
      <c r="L78" s="82"/>
      <c r="M78" s="45"/>
      <c r="N78" s="97">
        <f>I78</f>
        <v>0</v>
      </c>
    </row>
    <row r="79" spans="1:14" ht="16.5" thickBot="1" x14ac:dyDescent="0.3">
      <c r="A79" s="313" t="s">
        <v>72</v>
      </c>
      <c r="B79" s="314"/>
      <c r="C79" s="314"/>
      <c r="D79" s="314"/>
      <c r="E79" s="314"/>
      <c r="F79" s="314"/>
      <c r="G79" s="314"/>
      <c r="H79" s="315"/>
      <c r="I79" s="27">
        <f>SUM(I76:I78)</f>
        <v>0</v>
      </c>
      <c r="J79" s="74"/>
      <c r="K79" s="74"/>
      <c r="L79" s="74"/>
      <c r="M79" s="45"/>
      <c r="N79" s="40"/>
    </row>
    <row r="80" spans="1:14" ht="19.5" thickTop="1" thickBot="1" x14ac:dyDescent="0.3">
      <c r="A80" s="316" t="s">
        <v>73</v>
      </c>
      <c r="B80" s="317"/>
      <c r="C80" s="317"/>
      <c r="D80" s="317"/>
      <c r="E80" s="317"/>
      <c r="F80" s="317"/>
      <c r="G80" s="317"/>
      <c r="H80" s="317"/>
      <c r="I80" s="317"/>
      <c r="J80" s="317"/>
      <c r="K80" s="318"/>
      <c r="L80" s="74"/>
      <c r="M80" s="45"/>
      <c r="N80" s="77">
        <f>SUM(N76:N78)</f>
        <v>0</v>
      </c>
    </row>
    <row r="81" spans="1:14" x14ac:dyDescent="0.25">
      <c r="A81" s="46"/>
      <c r="B81" s="8"/>
      <c r="C81" s="8"/>
      <c r="D81" s="8"/>
      <c r="E81" s="319"/>
      <c r="F81" s="319"/>
      <c r="G81" s="319"/>
      <c r="H81" s="319"/>
      <c r="I81" s="319"/>
      <c r="J81" s="319"/>
      <c r="K81" s="319"/>
      <c r="L81" s="319"/>
      <c r="M81" s="319"/>
      <c r="N81" s="320"/>
    </row>
    <row r="82" spans="1:14" ht="15.75" thickBot="1" x14ac:dyDescent="0.3">
      <c r="A82" s="46"/>
      <c r="B82" s="8"/>
      <c r="C82" s="8"/>
      <c r="D82" s="8"/>
      <c r="E82" s="8"/>
      <c r="F82" s="8"/>
      <c r="G82" s="8"/>
      <c r="H82" s="8"/>
      <c r="I82" s="8"/>
      <c r="J82" s="8"/>
      <c r="K82" s="8"/>
      <c r="L82" s="8"/>
      <c r="M82" s="8"/>
      <c r="N82" s="26"/>
    </row>
    <row r="83" spans="1:14" ht="27" thickBot="1" x14ac:dyDescent="0.3">
      <c r="A83" s="236" t="s">
        <v>74</v>
      </c>
      <c r="B83" s="237"/>
      <c r="C83" s="237"/>
      <c r="D83" s="237"/>
      <c r="E83" s="237"/>
      <c r="F83" s="237"/>
      <c r="G83" s="237"/>
      <c r="H83" s="237"/>
      <c r="I83" s="237"/>
      <c r="J83" s="237"/>
      <c r="K83" s="237"/>
      <c r="L83" s="237"/>
      <c r="M83" s="237"/>
      <c r="N83" s="238"/>
    </row>
    <row r="84" spans="1:14" ht="15.75" thickBot="1" x14ac:dyDescent="0.3">
      <c r="A84" s="46"/>
      <c r="B84" s="8"/>
      <c r="C84" s="8"/>
      <c r="D84" s="8"/>
      <c r="E84" s="8"/>
      <c r="F84" s="8"/>
      <c r="G84" s="8"/>
      <c r="H84" s="8"/>
      <c r="I84" s="8"/>
      <c r="J84" s="8"/>
      <c r="K84" s="8"/>
      <c r="L84" s="8"/>
      <c r="M84" s="8"/>
      <c r="N84" s="26"/>
    </row>
    <row r="85" spans="1:14" ht="24.75" thickBot="1" x14ac:dyDescent="0.3">
      <c r="A85" s="330" t="s">
        <v>75</v>
      </c>
      <c r="B85" s="331"/>
      <c r="C85" s="331"/>
      <c r="D85" s="331"/>
      <c r="E85" s="331"/>
      <c r="F85" s="332"/>
      <c r="G85" s="333"/>
      <c r="H85" s="93" t="s">
        <v>44</v>
      </c>
      <c r="I85" s="163"/>
      <c r="J85" s="8"/>
      <c r="K85" s="8"/>
      <c r="L85" s="8"/>
      <c r="M85" s="8"/>
      <c r="N85" s="93" t="s">
        <v>48</v>
      </c>
    </row>
    <row r="86" spans="1:14" ht="17.25" thickTop="1" thickBot="1" x14ac:dyDescent="0.3">
      <c r="A86" s="102">
        <v>1</v>
      </c>
      <c r="B86" s="334" t="s">
        <v>76</v>
      </c>
      <c r="C86" s="335"/>
      <c r="D86" s="335"/>
      <c r="E86" s="335"/>
      <c r="F86" s="336"/>
      <c r="G86" s="337"/>
      <c r="H86" s="103" t="s">
        <v>77</v>
      </c>
      <c r="I86" s="104"/>
      <c r="J86" s="51"/>
      <c r="K86" s="51"/>
      <c r="L86" s="51"/>
      <c r="M86" s="45"/>
      <c r="N86" s="105">
        <v>0</v>
      </c>
    </row>
    <row r="87" spans="1:14" ht="16.5" thickBot="1" x14ac:dyDescent="0.3">
      <c r="A87" s="106"/>
      <c r="B87" s="107"/>
      <c r="C87" s="107"/>
      <c r="D87" s="107"/>
      <c r="E87" s="107"/>
      <c r="F87" s="45"/>
      <c r="G87" s="45"/>
      <c r="H87" s="74"/>
      <c r="I87" s="74"/>
      <c r="J87" s="51"/>
      <c r="K87" s="51"/>
      <c r="L87" s="51"/>
      <c r="M87" s="45"/>
      <c r="N87" s="108"/>
    </row>
    <row r="88" spans="1:14" ht="19.5" thickTop="1" thickBot="1" x14ac:dyDescent="0.3">
      <c r="A88" s="338" t="s">
        <v>78</v>
      </c>
      <c r="B88" s="339"/>
      <c r="C88" s="339"/>
      <c r="D88" s="339"/>
      <c r="E88" s="339"/>
      <c r="F88" s="339"/>
      <c r="G88" s="339"/>
      <c r="H88" s="339"/>
      <c r="I88" s="339"/>
      <c r="J88" s="340"/>
      <c r="K88" s="104"/>
      <c r="L88" s="8"/>
      <c r="M88" s="109"/>
      <c r="N88" s="110">
        <f>N86</f>
        <v>0</v>
      </c>
    </row>
    <row r="89" spans="1:14" ht="16.5" thickTop="1" thickBot="1" x14ac:dyDescent="0.3">
      <c r="A89" s="46"/>
      <c r="B89" s="8"/>
      <c r="C89" s="8"/>
      <c r="D89" s="8"/>
      <c r="E89" s="8"/>
      <c r="F89" s="8"/>
      <c r="G89" s="8"/>
      <c r="H89" s="8"/>
      <c r="I89" s="8"/>
      <c r="J89" s="8"/>
      <c r="K89" s="8"/>
      <c r="L89" s="8"/>
      <c r="M89" s="8"/>
      <c r="N89" s="26"/>
    </row>
    <row r="90" spans="1:14" ht="28.5" thickBot="1" x14ac:dyDescent="0.3">
      <c r="A90" s="341" t="s">
        <v>79</v>
      </c>
      <c r="B90" s="342"/>
      <c r="C90" s="342"/>
      <c r="D90" s="342"/>
      <c r="E90" s="342"/>
      <c r="F90" s="342"/>
      <c r="G90" s="342"/>
      <c r="H90" s="342"/>
      <c r="I90" s="342"/>
      <c r="J90" s="342"/>
      <c r="K90" s="342"/>
      <c r="L90" s="342"/>
      <c r="M90" s="342"/>
      <c r="N90" s="343"/>
    </row>
    <row r="91" spans="1:14" ht="15.75" thickBot="1" x14ac:dyDescent="0.3">
      <c r="A91" s="46"/>
      <c r="B91" s="8"/>
      <c r="C91" s="8"/>
      <c r="D91" s="8"/>
      <c r="E91" s="8"/>
      <c r="F91" s="8"/>
      <c r="G91" s="8"/>
      <c r="H91" s="8"/>
      <c r="I91" s="8"/>
      <c r="J91" s="8"/>
      <c r="K91" s="8"/>
      <c r="L91" s="8"/>
      <c r="M91" s="8"/>
      <c r="N91" s="26"/>
    </row>
    <row r="92" spans="1:14" ht="18.75" thickTop="1" x14ac:dyDescent="0.25">
      <c r="A92" s="344" t="s">
        <v>23</v>
      </c>
      <c r="B92" s="345"/>
      <c r="C92" s="345"/>
      <c r="D92" s="345"/>
      <c r="E92" s="345"/>
      <c r="F92" s="345"/>
      <c r="G92" s="345"/>
      <c r="H92" s="345"/>
      <c r="I92" s="345"/>
      <c r="J92" s="346"/>
      <c r="K92" s="111"/>
      <c r="L92" s="111"/>
      <c r="M92" s="112"/>
      <c r="N92" s="113">
        <f>N40</f>
        <v>0</v>
      </c>
    </row>
    <row r="93" spans="1:14" ht="18" x14ac:dyDescent="0.25">
      <c r="A93" s="321" t="s">
        <v>80</v>
      </c>
      <c r="B93" s="322"/>
      <c r="C93" s="322"/>
      <c r="D93" s="322"/>
      <c r="E93" s="322"/>
      <c r="F93" s="322"/>
      <c r="G93" s="322"/>
      <c r="H93" s="322"/>
      <c r="I93" s="322"/>
      <c r="J93" s="323"/>
      <c r="K93" s="111"/>
      <c r="L93" s="111"/>
      <c r="M93" s="112"/>
      <c r="N93" s="114">
        <f>N66</f>
        <v>0</v>
      </c>
    </row>
    <row r="94" spans="1:14" ht="18" x14ac:dyDescent="0.25">
      <c r="A94" s="321" t="s">
        <v>81</v>
      </c>
      <c r="B94" s="322"/>
      <c r="C94" s="322"/>
      <c r="D94" s="322"/>
      <c r="E94" s="322"/>
      <c r="F94" s="322"/>
      <c r="G94" s="322"/>
      <c r="H94" s="322"/>
      <c r="I94" s="322"/>
      <c r="J94" s="323"/>
      <c r="K94" s="111"/>
      <c r="L94" s="111"/>
      <c r="M94" s="112"/>
      <c r="N94" s="115">
        <f>N73</f>
        <v>0</v>
      </c>
    </row>
    <row r="95" spans="1:14" ht="18" x14ac:dyDescent="0.25">
      <c r="A95" s="321" t="s">
        <v>82</v>
      </c>
      <c r="B95" s="322"/>
      <c r="C95" s="322"/>
      <c r="D95" s="322"/>
      <c r="E95" s="322"/>
      <c r="F95" s="322"/>
      <c r="G95" s="322"/>
      <c r="H95" s="322"/>
      <c r="I95" s="322"/>
      <c r="J95" s="323"/>
      <c r="K95" s="111"/>
      <c r="L95" s="111"/>
      <c r="M95" s="112"/>
      <c r="N95" s="116">
        <f>N80</f>
        <v>0</v>
      </c>
    </row>
    <row r="96" spans="1:14" ht="18.75" thickBot="1" x14ac:dyDescent="0.3">
      <c r="A96" s="324" t="s">
        <v>83</v>
      </c>
      <c r="B96" s="325"/>
      <c r="C96" s="325"/>
      <c r="D96" s="325"/>
      <c r="E96" s="325"/>
      <c r="F96" s="325"/>
      <c r="G96" s="325"/>
      <c r="H96" s="325"/>
      <c r="I96" s="325"/>
      <c r="J96" s="326"/>
      <c r="K96" s="111"/>
      <c r="L96" s="111"/>
      <c r="M96" s="112"/>
      <c r="N96" s="116">
        <f>N86</f>
        <v>0</v>
      </c>
    </row>
    <row r="97" spans="1:14" ht="24.75" thickTop="1" thickBot="1" x14ac:dyDescent="0.3">
      <c r="A97" s="327" t="s">
        <v>84</v>
      </c>
      <c r="B97" s="328"/>
      <c r="C97" s="328"/>
      <c r="D97" s="328"/>
      <c r="E97" s="328"/>
      <c r="F97" s="328"/>
      <c r="G97" s="328"/>
      <c r="H97" s="328"/>
      <c r="I97" s="328"/>
      <c r="J97" s="329"/>
      <c r="K97" s="117"/>
      <c r="L97" s="118"/>
      <c r="M97" s="119"/>
      <c r="N97" s="120">
        <f>SUM(N92:N96)</f>
        <v>0</v>
      </c>
    </row>
    <row r="98" spans="1:14" x14ac:dyDescent="0.25">
      <c r="A98" s="32"/>
      <c r="B98" s="32"/>
      <c r="C98" s="32"/>
      <c r="D98" s="32"/>
      <c r="E98" s="32"/>
      <c r="F98" s="32"/>
      <c r="G98" s="32"/>
      <c r="H98" s="32"/>
      <c r="I98" s="32"/>
      <c r="J98" s="32"/>
      <c r="K98" s="32"/>
      <c r="L98" s="32"/>
      <c r="M98" s="32"/>
      <c r="N98" s="32"/>
    </row>
  </sheetData>
  <mergeCells count="81">
    <mergeCell ref="A4:D4"/>
    <mergeCell ref="F4:N4"/>
    <mergeCell ref="A1:B2"/>
    <mergeCell ref="C1:N1"/>
    <mergeCell ref="C2:N2"/>
    <mergeCell ref="A3:D3"/>
    <mergeCell ref="F3:N3"/>
    <mergeCell ref="A13:L13"/>
    <mergeCell ref="A5:D5"/>
    <mergeCell ref="A7:N7"/>
    <mergeCell ref="A8:B9"/>
    <mergeCell ref="C8:C9"/>
    <mergeCell ref="E8:E9"/>
    <mergeCell ref="F8:F9"/>
    <mergeCell ref="G8:G9"/>
    <mergeCell ref="H8:H9"/>
    <mergeCell ref="I8:I9"/>
    <mergeCell ref="J8:J9"/>
    <mergeCell ref="L8:L9"/>
    <mergeCell ref="M8:M9"/>
    <mergeCell ref="N8:N9"/>
    <mergeCell ref="A10:B10"/>
    <mergeCell ref="A12:M12"/>
    <mergeCell ref="A14:B14"/>
    <mergeCell ref="D14:L14"/>
    <mergeCell ref="A16:B16"/>
    <mergeCell ref="E16:L16"/>
    <mergeCell ref="A18:B18"/>
    <mergeCell ref="E18:L18"/>
    <mergeCell ref="A20:B20"/>
    <mergeCell ref="D20:L20"/>
    <mergeCell ref="A22:L22"/>
    <mergeCell ref="A24:L24"/>
    <mergeCell ref="A25:B25"/>
    <mergeCell ref="D25:L25"/>
    <mergeCell ref="A57:G57"/>
    <mergeCell ref="A27:L27"/>
    <mergeCell ref="A29:L29"/>
    <mergeCell ref="A30:B30"/>
    <mergeCell ref="D30:L30"/>
    <mergeCell ref="A32:L32"/>
    <mergeCell ref="A34:L34"/>
    <mergeCell ref="A35:B35"/>
    <mergeCell ref="D35:L35"/>
    <mergeCell ref="A37:L37"/>
    <mergeCell ref="A40:L40"/>
    <mergeCell ref="A55:N55"/>
    <mergeCell ref="B70:G70"/>
    <mergeCell ref="B58:G58"/>
    <mergeCell ref="B59:G59"/>
    <mergeCell ref="B60:G60"/>
    <mergeCell ref="B61:G61"/>
    <mergeCell ref="B62:G62"/>
    <mergeCell ref="B63:G63"/>
    <mergeCell ref="B64:G64"/>
    <mergeCell ref="A65:H65"/>
    <mergeCell ref="A66:K66"/>
    <mergeCell ref="A68:G68"/>
    <mergeCell ref="B69:G69"/>
    <mergeCell ref="A83:N83"/>
    <mergeCell ref="B71:G71"/>
    <mergeCell ref="B72:H72"/>
    <mergeCell ref="A73:K73"/>
    <mergeCell ref="A74:K74"/>
    <mergeCell ref="A75:G75"/>
    <mergeCell ref="B76:G76"/>
    <mergeCell ref="B77:G77"/>
    <mergeCell ref="B78:G78"/>
    <mergeCell ref="A79:H79"/>
    <mergeCell ref="A80:K80"/>
    <mergeCell ref="E81:N81"/>
    <mergeCell ref="A94:J94"/>
    <mergeCell ref="A95:J95"/>
    <mergeCell ref="A96:J96"/>
    <mergeCell ref="A97:J97"/>
    <mergeCell ref="A85:G85"/>
    <mergeCell ref="B86:G86"/>
    <mergeCell ref="A88:J88"/>
    <mergeCell ref="A90:N90"/>
    <mergeCell ref="A92:J92"/>
    <mergeCell ref="A93:J93"/>
  </mergeCells>
  <dataValidations count="6">
    <dataValidation type="decimal" allowBlank="1" showInputMessage="1" showErrorMessage="1" errorTitle="Error Pregado" error="El pregrado no puede superar los 4 PUNTOS" sqref="N14">
      <formula1>0</formula1>
      <formula2>4</formula2>
    </dataValidation>
    <dataValidation type="decimal" allowBlank="1" showInputMessage="1" showErrorMessage="1" errorTitle="Error Especializacion" error="La especializacion no puede superar 1 PUNTO" sqref="N16">
      <formula1>0</formula1>
      <formula2>1</formula2>
    </dataValidation>
    <dataValidation type="decimal" allowBlank="1" showInputMessage="1" showErrorMessage="1" errorTitle="Error Maestrias" error="La maestria no puede superar los 3 PUNTOS" sqref="N18">
      <formula1>0</formula1>
      <formula2>3</formula2>
    </dataValidation>
    <dataValidation type="decimal" allowBlank="1" showInputMessage="1" showErrorMessage="1" errorTitle="Error Doctorado" error="El doctorado no puede superar los 6 PUNTOS" sqref="N20">
      <formula1>0</formula1>
      <formula2>6</formula2>
    </dataValidation>
    <dataValidation type="decimal" allowBlank="1" showInputMessage="1" showErrorMessage="1" errorTitle="Error Formacion Academica" error="La formacion academica no puede superar los 10 PUNTOS" sqref="N22">
      <formula1>0</formula1>
      <formula2>9</formula2>
    </dataValidation>
    <dataValidation type="decimal" allowBlank="1" showInputMessage="1" showErrorMessage="1" errorTitle="Error General" error="La evaluación de hoja de vida no puede superar los 30 PUNTOS" sqref="N10">
      <formula1>0</formula1>
      <formula2>30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GENERAL</vt:lpstr>
      <vt:lpstr>1</vt:lpstr>
      <vt:lpstr>2</vt:lpstr>
      <vt:lpstr>EVALUACIÓN DEL PERFIL</vt:lpstr>
      <vt:lpstr>INFORMACIÓN IMPORTANTE</vt:lpstr>
      <vt:lpstr>3</vt:lpstr>
      <vt:lpstr>4</vt:lpstr>
      <vt:lpstr>5</vt:lpstr>
      <vt:lpstr>7</vt:lpstr>
      <vt:lpstr>8</vt:lpstr>
      <vt:lpstr>11</vt:lpstr>
      <vt:lpstr>9</vt:lpstr>
      <vt:lpstr>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dc:creator>
  <cp:lastModifiedBy>Esteban</cp:lastModifiedBy>
  <cp:lastPrinted>2014-04-24T18:23:07Z</cp:lastPrinted>
  <dcterms:created xsi:type="dcterms:W3CDTF">2014-02-18T13:10:52Z</dcterms:created>
  <dcterms:modified xsi:type="dcterms:W3CDTF">2014-04-30T02:54:59Z</dcterms:modified>
</cp:coreProperties>
</file>