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IDEAD\"/>
    </mc:Choice>
  </mc:AlternateContent>
  <workbookProtection workbookPassword="E57A" lockStructure="1"/>
  <bookViews>
    <workbookView xWindow="0" yWindow="240" windowWidth="20730" windowHeight="11520" tabRatio="735" firstSheet="1" activeTab="20"/>
  </bookViews>
  <sheets>
    <sheet name="GENERAL" sheetId="1" state="hidden" r:id="rId1"/>
    <sheet name="1" sheetId="33" r:id="rId2"/>
    <sheet name="2" sheetId="31" r:id="rId3"/>
    <sheet name="3" sheetId="25" r:id="rId4"/>
    <sheet name="4" sheetId="34" r:id="rId5"/>
    <sheet name="5" sheetId="36" r:id="rId6"/>
    <sheet name="6" sheetId="2" r:id="rId7"/>
    <sheet name="7" sheetId="28" r:id="rId8"/>
    <sheet name="8" sheetId="29" r:id="rId9"/>
    <sheet name="9" sheetId="19" r:id="rId10"/>
    <sheet name="10" sheetId="24" r:id="rId11"/>
    <sheet name="11" sheetId="32" r:id="rId12"/>
    <sheet name="12" sheetId="23" r:id="rId13"/>
    <sheet name="13" sheetId="27" r:id="rId14"/>
    <sheet name="14" sheetId="21" r:id="rId15"/>
    <sheet name="15" sheetId="30" r:id="rId16"/>
    <sheet name="16" sheetId="26" r:id="rId17"/>
    <sheet name="17" sheetId="18" state="hidden" r:id="rId18"/>
    <sheet name="18" sheetId="20" state="hidden" r:id="rId19"/>
    <sheet name="EVALUACIÓN DEL PERFIL" sheetId="37" r:id="rId20"/>
    <sheet name="INFORMACIÓN IMPORTANTE" sheetId="38" r:id="rId21"/>
  </sheets>
  <definedNames>
    <definedName name="_xlnm._FilterDatabase" localSheetId="0" hidden="1">GENERAL!$B$3:$WVX$6</definedName>
    <definedName name="_xlnm.Print_Area" localSheetId="1">'1'!$A$1:$O$97</definedName>
    <definedName name="_xlnm.Print_Area" localSheetId="10">'10'!$A$1:$O$94</definedName>
    <definedName name="_xlnm.Print_Area" localSheetId="11">'11'!$A$1:$O$89</definedName>
    <definedName name="_xlnm.Print_Area" localSheetId="12">'12'!$A$1:$O$99</definedName>
    <definedName name="_xlnm.Print_Area" localSheetId="13">'13'!$A$1:$O$100</definedName>
    <definedName name="_xlnm.Print_Area" localSheetId="14">'14'!$A$1:$O$92</definedName>
    <definedName name="_xlnm.Print_Area" localSheetId="15">'15'!$A$1:$O$89</definedName>
    <definedName name="_xlnm.Print_Area" localSheetId="2">'2'!$A$1:$O$88</definedName>
    <definedName name="_xlnm.Print_Area" localSheetId="3">'3'!$A$1:$O$88</definedName>
    <definedName name="_xlnm.Print_Area" localSheetId="4">'4'!$A$1:$O$89</definedName>
    <definedName name="_xlnm.Print_Area" localSheetId="5">'5'!$A$1:$O$97</definedName>
    <definedName name="_xlnm.Print_Area" localSheetId="6">'6'!$A$1:$O$97</definedName>
    <definedName name="_xlnm.Print_Area" localSheetId="7">'7'!$A$1:$O$97</definedName>
    <definedName name="_xlnm.Print_Area" localSheetId="8">'8'!$A$1:$O$88</definedName>
    <definedName name="_xlnm.Print_Area" localSheetId="9">'9'!$A$1:$O$97</definedName>
    <definedName name="_xlnm.Print_Titles" localSheetId="19">'EVALUACIÓN DEL PERFIL'!$4:$5</definedName>
  </definedNames>
  <calcPr calcId="152511"/>
</workbook>
</file>

<file path=xl/calcChain.xml><?xml version="1.0" encoding="utf-8"?>
<calcChain xmlns="http://schemas.openxmlformats.org/spreadsheetml/2006/main">
  <c r="P2" i="26" l="1"/>
  <c r="P2" i="30"/>
  <c r="P2" i="21"/>
  <c r="P2" i="23"/>
  <c r="P2" i="27"/>
  <c r="P2" i="32"/>
  <c r="P2" i="24"/>
  <c r="P2" i="19"/>
  <c r="P2" i="29"/>
  <c r="P2" i="28"/>
  <c r="P2" i="2"/>
  <c r="P2" i="36"/>
  <c r="P2" i="34"/>
  <c r="P2" i="25"/>
  <c r="P2" i="31"/>
  <c r="P2" i="33"/>
  <c r="A6" i="37" l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N35" i="29" l="1"/>
  <c r="N30" i="29" l="1"/>
  <c r="N30" i="24" l="1"/>
  <c r="N25" i="30"/>
  <c r="N30" i="30"/>
  <c r="N32" i="30" s="1"/>
  <c r="I10" i="30" s="1"/>
  <c r="N35" i="32"/>
  <c r="N37" i="32" s="1"/>
  <c r="J10" i="32" s="1"/>
  <c r="N35" i="21"/>
  <c r="N37" i="21" s="1"/>
  <c r="J10" i="21" s="1"/>
  <c r="N35" i="25"/>
  <c r="N30" i="34"/>
  <c r="N32" i="34" s="1"/>
  <c r="I10" i="34" s="1"/>
  <c r="N25" i="34"/>
  <c r="N27" i="34" s="1"/>
  <c r="H10" i="34" s="1"/>
  <c r="N35" i="34"/>
  <c r="N37" i="34" s="1"/>
  <c r="N27" i="36"/>
  <c r="N32" i="36"/>
  <c r="N37" i="36"/>
  <c r="J10" i="36" s="1"/>
  <c r="N22" i="36"/>
  <c r="N58" i="36"/>
  <c r="N59" i="36"/>
  <c r="N60" i="36"/>
  <c r="N61" i="36"/>
  <c r="N62" i="36"/>
  <c r="N63" i="36"/>
  <c r="N64" i="36"/>
  <c r="N69" i="36"/>
  <c r="N70" i="36"/>
  <c r="N71" i="36"/>
  <c r="N72" i="36"/>
  <c r="N73" i="36" s="1"/>
  <c r="N94" i="36" s="1"/>
  <c r="N76" i="36"/>
  <c r="N77" i="36"/>
  <c r="N78" i="36"/>
  <c r="N80" i="36"/>
  <c r="N95" i="36" s="1"/>
  <c r="N96" i="36"/>
  <c r="N88" i="36"/>
  <c r="I79" i="36"/>
  <c r="K72" i="36"/>
  <c r="J72" i="36"/>
  <c r="I72" i="36"/>
  <c r="K65" i="36"/>
  <c r="J65" i="36"/>
  <c r="I65" i="36"/>
  <c r="C10" i="36"/>
  <c r="E10" i="36"/>
  <c r="F10" i="36"/>
  <c r="G10" i="36"/>
  <c r="H10" i="36"/>
  <c r="I10" i="36"/>
  <c r="E5" i="36"/>
  <c r="E4" i="36"/>
  <c r="Z2" i="1"/>
  <c r="E3" i="34" s="1"/>
  <c r="E3" i="36"/>
  <c r="N27" i="33"/>
  <c r="N32" i="33"/>
  <c r="N37" i="33"/>
  <c r="J10" i="33" s="1"/>
  <c r="N22" i="33"/>
  <c r="N40" i="33" s="1"/>
  <c r="N92" i="33" s="1"/>
  <c r="N27" i="19"/>
  <c r="N32" i="19"/>
  <c r="I10" i="19" s="1"/>
  <c r="N37" i="19"/>
  <c r="J10" i="19" s="1"/>
  <c r="N22" i="19"/>
  <c r="G10" i="34"/>
  <c r="N22" i="2"/>
  <c r="N27" i="2"/>
  <c r="U6" i="1" s="1"/>
  <c r="N32" i="2"/>
  <c r="V6" i="1" s="1"/>
  <c r="N37" i="2"/>
  <c r="C10" i="2"/>
  <c r="E10" i="2"/>
  <c r="R6" i="1" s="1"/>
  <c r="F10" i="2"/>
  <c r="G10" i="2"/>
  <c r="I10" i="2"/>
  <c r="J10" i="2"/>
  <c r="N22" i="31"/>
  <c r="N25" i="31"/>
  <c r="N27" i="31" s="1"/>
  <c r="H10" i="31" s="1"/>
  <c r="N32" i="31"/>
  <c r="I10" i="31" s="1"/>
  <c r="N35" i="31"/>
  <c r="N37" i="31" s="1"/>
  <c r="J10" i="31" s="1"/>
  <c r="C10" i="31"/>
  <c r="E10" i="31"/>
  <c r="F10" i="31"/>
  <c r="G10" i="31"/>
  <c r="N88" i="34"/>
  <c r="N80" i="34"/>
  <c r="N68" i="34"/>
  <c r="N69" i="34"/>
  <c r="N70" i="34"/>
  <c r="I71" i="34"/>
  <c r="K64" i="34"/>
  <c r="J64" i="34"/>
  <c r="I64" i="34"/>
  <c r="N63" i="34"/>
  <c r="N62" i="34"/>
  <c r="N61" i="34"/>
  <c r="K57" i="34"/>
  <c r="J57" i="34"/>
  <c r="I57" i="34"/>
  <c r="N56" i="34"/>
  <c r="N55" i="34"/>
  <c r="N54" i="34"/>
  <c r="N53" i="34"/>
  <c r="N52" i="34"/>
  <c r="N51" i="34"/>
  <c r="N50" i="34"/>
  <c r="N22" i="34"/>
  <c r="F10" i="34"/>
  <c r="E10" i="34"/>
  <c r="C10" i="34"/>
  <c r="E5" i="34"/>
  <c r="E4" i="34"/>
  <c r="N96" i="33"/>
  <c r="N88" i="33"/>
  <c r="I79" i="33"/>
  <c r="N78" i="33"/>
  <c r="N77" i="33"/>
  <c r="N80" i="33" s="1"/>
  <c r="N95" i="33" s="1"/>
  <c r="N76" i="33"/>
  <c r="K72" i="33"/>
  <c r="J72" i="33"/>
  <c r="I72" i="33"/>
  <c r="N71" i="33"/>
  <c r="N70" i="33"/>
  <c r="N69" i="33"/>
  <c r="K65" i="33"/>
  <c r="J65" i="33"/>
  <c r="I65" i="33"/>
  <c r="N64" i="33"/>
  <c r="N63" i="33"/>
  <c r="N62" i="33"/>
  <c r="N61" i="33"/>
  <c r="N60" i="33"/>
  <c r="N59" i="33"/>
  <c r="N58" i="33"/>
  <c r="I10" i="33"/>
  <c r="H10" i="33"/>
  <c r="G10" i="33"/>
  <c r="F10" i="33"/>
  <c r="C10" i="33"/>
  <c r="E10" i="33"/>
  <c r="E5" i="33"/>
  <c r="E4" i="33"/>
  <c r="E3" i="33"/>
  <c r="N88" i="32"/>
  <c r="N80" i="32"/>
  <c r="I71" i="32"/>
  <c r="N70" i="32"/>
  <c r="N69" i="32"/>
  <c r="N68" i="32"/>
  <c r="N72" i="32" s="1"/>
  <c r="N87" i="32" s="1"/>
  <c r="K64" i="32"/>
  <c r="J64" i="32"/>
  <c r="I64" i="32"/>
  <c r="N63" i="32"/>
  <c r="N62" i="32"/>
  <c r="N61" i="32"/>
  <c r="K57" i="32"/>
  <c r="J57" i="32"/>
  <c r="I57" i="32"/>
  <c r="N56" i="32"/>
  <c r="N55" i="32"/>
  <c r="N54" i="32"/>
  <c r="N53" i="32"/>
  <c r="N52" i="32"/>
  <c r="N51" i="32"/>
  <c r="N50" i="32"/>
  <c r="N32" i="32"/>
  <c r="I10" i="32" s="1"/>
  <c r="N27" i="32"/>
  <c r="H10" i="32" s="1"/>
  <c r="N22" i="32"/>
  <c r="G10" i="32"/>
  <c r="F10" i="32"/>
  <c r="C10" i="32"/>
  <c r="E10" i="32"/>
  <c r="E5" i="32"/>
  <c r="E4" i="32"/>
  <c r="E3" i="32"/>
  <c r="N87" i="31"/>
  <c r="N79" i="31"/>
  <c r="I70" i="31"/>
  <c r="N69" i="31"/>
  <c r="N68" i="31"/>
  <c r="N67" i="31"/>
  <c r="N71" i="31" s="1"/>
  <c r="N86" i="31" s="1"/>
  <c r="K63" i="31"/>
  <c r="J63" i="31"/>
  <c r="I63" i="31"/>
  <c r="N62" i="31"/>
  <c r="N61" i="31"/>
  <c r="N60" i="31"/>
  <c r="N63" i="31"/>
  <c r="N64" i="31" s="1"/>
  <c r="N85" i="31" s="1"/>
  <c r="K56" i="31"/>
  <c r="J56" i="31"/>
  <c r="I56" i="31"/>
  <c r="N55" i="31"/>
  <c r="N54" i="31"/>
  <c r="N53" i="31"/>
  <c r="N52" i="31"/>
  <c r="N51" i="31"/>
  <c r="N50" i="31"/>
  <c r="N49" i="31"/>
  <c r="N88" i="30"/>
  <c r="N80" i="30"/>
  <c r="I71" i="30"/>
  <c r="N70" i="30"/>
  <c r="N69" i="30"/>
  <c r="N68" i="30"/>
  <c r="K64" i="30"/>
  <c r="J64" i="30"/>
  <c r="I64" i="30"/>
  <c r="N63" i="30"/>
  <c r="N62" i="30"/>
  <c r="N61" i="30"/>
  <c r="K57" i="30"/>
  <c r="J57" i="30"/>
  <c r="I57" i="30"/>
  <c r="N56" i="30"/>
  <c r="N55" i="30"/>
  <c r="N54" i="30"/>
  <c r="N53" i="30"/>
  <c r="N52" i="30"/>
  <c r="N51" i="30"/>
  <c r="N50" i="30"/>
  <c r="N57" i="30" s="1"/>
  <c r="N58" i="30" s="1"/>
  <c r="N85" i="30" s="1"/>
  <c r="N37" i="30"/>
  <c r="J10" i="30" s="1"/>
  <c r="N27" i="30"/>
  <c r="H10" i="30" s="1"/>
  <c r="N22" i="30"/>
  <c r="N40" i="30" s="1"/>
  <c r="N84" i="30" s="1"/>
  <c r="G10" i="30"/>
  <c r="C10" i="30"/>
  <c r="E10" i="30"/>
  <c r="F10" i="30"/>
  <c r="E5" i="30"/>
  <c r="E4" i="30"/>
  <c r="E3" i="30"/>
  <c r="N87" i="29"/>
  <c r="N79" i="29"/>
  <c r="I70" i="29"/>
  <c r="N69" i="29"/>
  <c r="N68" i="29"/>
  <c r="N67" i="29"/>
  <c r="K63" i="29"/>
  <c r="J63" i="29"/>
  <c r="I63" i="29"/>
  <c r="N62" i="29"/>
  <c r="N61" i="29"/>
  <c r="N60" i="29"/>
  <c r="K56" i="29"/>
  <c r="J56" i="29"/>
  <c r="I56" i="29"/>
  <c r="N55" i="29"/>
  <c r="N54" i="29"/>
  <c r="N53" i="29"/>
  <c r="N52" i="29"/>
  <c r="N51" i="29"/>
  <c r="N50" i="29"/>
  <c r="N49" i="29"/>
  <c r="N37" i="29"/>
  <c r="N32" i="29"/>
  <c r="I10" i="29" s="1"/>
  <c r="N27" i="29"/>
  <c r="H10" i="29" s="1"/>
  <c r="N22" i="29"/>
  <c r="J10" i="29"/>
  <c r="G10" i="29"/>
  <c r="F10" i="29"/>
  <c r="E10" i="29"/>
  <c r="C10" i="29"/>
  <c r="E5" i="29"/>
  <c r="E4" i="29"/>
  <c r="E3" i="29"/>
  <c r="N96" i="28"/>
  <c r="N88" i="28"/>
  <c r="I79" i="28"/>
  <c r="N78" i="28"/>
  <c r="N77" i="28"/>
  <c r="N76" i="28"/>
  <c r="K72" i="28"/>
  <c r="J72" i="28"/>
  <c r="I72" i="28"/>
  <c r="N71" i="28"/>
  <c r="N70" i="28"/>
  <c r="N69" i="28"/>
  <c r="N72" i="28" s="1"/>
  <c r="N73" i="28" s="1"/>
  <c r="N94" i="28" s="1"/>
  <c r="K65" i="28"/>
  <c r="J65" i="28"/>
  <c r="I65" i="28"/>
  <c r="N64" i="28"/>
  <c r="N63" i="28"/>
  <c r="N62" i="28"/>
  <c r="N61" i="28"/>
  <c r="N60" i="28"/>
  <c r="N59" i="28"/>
  <c r="N65" i="28" s="1"/>
  <c r="N66" i="28" s="1"/>
  <c r="N93" i="28" s="1"/>
  <c r="N58" i="28"/>
  <c r="N37" i="28"/>
  <c r="N32" i="28"/>
  <c r="I10" i="28" s="1"/>
  <c r="N27" i="28"/>
  <c r="H10" i="28" s="1"/>
  <c r="N22" i="28"/>
  <c r="J10" i="28"/>
  <c r="G10" i="28"/>
  <c r="F10" i="28"/>
  <c r="E10" i="28"/>
  <c r="C10" i="28"/>
  <c r="E5" i="28"/>
  <c r="E4" i="28"/>
  <c r="E3" i="28"/>
  <c r="N99" i="27"/>
  <c r="N91" i="27"/>
  <c r="I82" i="27"/>
  <c r="N81" i="27"/>
  <c r="N80" i="27"/>
  <c r="N79" i="27"/>
  <c r="K75" i="27"/>
  <c r="J75" i="27"/>
  <c r="I75" i="27"/>
  <c r="N74" i="27"/>
  <c r="N72" i="27"/>
  <c r="N73" i="27"/>
  <c r="K68" i="27"/>
  <c r="J68" i="27"/>
  <c r="I68" i="27"/>
  <c r="N67" i="27"/>
  <c r="N66" i="27"/>
  <c r="N65" i="27"/>
  <c r="N64" i="27"/>
  <c r="N63" i="27"/>
  <c r="N61" i="27"/>
  <c r="N62" i="27"/>
  <c r="N37" i="27"/>
  <c r="J10" i="27"/>
  <c r="N32" i="27"/>
  <c r="N27" i="27"/>
  <c r="H10" i="27" s="1"/>
  <c r="N22" i="27"/>
  <c r="N40" i="27"/>
  <c r="N95" i="27" s="1"/>
  <c r="I10" i="27"/>
  <c r="G10" i="27"/>
  <c r="C10" i="27"/>
  <c r="E10" i="27"/>
  <c r="F10" i="27"/>
  <c r="E5" i="27"/>
  <c r="E4" i="27"/>
  <c r="E3" i="27"/>
  <c r="N87" i="26"/>
  <c r="N79" i="26"/>
  <c r="I70" i="26"/>
  <c r="N69" i="26"/>
  <c r="N68" i="26"/>
  <c r="N67" i="26"/>
  <c r="K63" i="26"/>
  <c r="J63" i="26"/>
  <c r="I63" i="26"/>
  <c r="N62" i="26"/>
  <c r="N60" i="26"/>
  <c r="N61" i="26"/>
  <c r="K56" i="26"/>
  <c r="J56" i="26"/>
  <c r="I56" i="26"/>
  <c r="N55" i="26"/>
  <c r="N54" i="26"/>
  <c r="N53" i="26"/>
  <c r="N52" i="26"/>
  <c r="N51" i="26"/>
  <c r="N49" i="26"/>
  <c r="N50" i="26"/>
  <c r="N37" i="26"/>
  <c r="J10" i="26" s="1"/>
  <c r="N32" i="26"/>
  <c r="N27" i="26"/>
  <c r="H10" i="26"/>
  <c r="N22" i="26"/>
  <c r="I10" i="26"/>
  <c r="G10" i="26"/>
  <c r="C10" i="26"/>
  <c r="E10" i="26"/>
  <c r="F10" i="26"/>
  <c r="E5" i="26"/>
  <c r="E4" i="26"/>
  <c r="E3" i="26"/>
  <c r="N87" i="25"/>
  <c r="N79" i="25"/>
  <c r="I70" i="25"/>
  <c r="N69" i="25"/>
  <c r="N68" i="25"/>
  <c r="N67" i="25"/>
  <c r="K63" i="25"/>
  <c r="J63" i="25"/>
  <c r="I63" i="25"/>
  <c r="N62" i="25"/>
  <c r="N61" i="25"/>
  <c r="N60" i="25"/>
  <c r="K56" i="25"/>
  <c r="J56" i="25"/>
  <c r="I56" i="25"/>
  <c r="N55" i="25"/>
  <c r="N54" i="25"/>
  <c r="N53" i="25"/>
  <c r="N52" i="25"/>
  <c r="N51" i="25"/>
  <c r="N50" i="25"/>
  <c r="N49" i="25"/>
  <c r="N37" i="25"/>
  <c r="J10" i="25"/>
  <c r="N32" i="25"/>
  <c r="I10" i="25" s="1"/>
  <c r="N27" i="25"/>
  <c r="H10" i="25"/>
  <c r="N22" i="25"/>
  <c r="G10" i="25"/>
  <c r="F10" i="25"/>
  <c r="E10" i="25"/>
  <c r="C10" i="25"/>
  <c r="N10" i="25" s="1"/>
  <c r="E5" i="25"/>
  <c r="E4" i="25"/>
  <c r="N93" i="24"/>
  <c r="N85" i="24"/>
  <c r="I76" i="24"/>
  <c r="N75" i="24"/>
  <c r="N74" i="24"/>
  <c r="N73" i="24"/>
  <c r="K69" i="24"/>
  <c r="J69" i="24"/>
  <c r="I69" i="24"/>
  <c r="N68" i="24"/>
  <c r="N67" i="24"/>
  <c r="N66" i="24"/>
  <c r="K62" i="24"/>
  <c r="J62" i="24"/>
  <c r="I62" i="24"/>
  <c r="N61" i="24"/>
  <c r="N60" i="24"/>
  <c r="N59" i="24"/>
  <c r="N58" i="24"/>
  <c r="N57" i="24"/>
  <c r="N56" i="24"/>
  <c r="N55" i="24"/>
  <c r="N37" i="24"/>
  <c r="N32" i="24"/>
  <c r="I10" i="24" s="1"/>
  <c r="N27" i="24"/>
  <c r="H10" i="24"/>
  <c r="N22" i="24"/>
  <c r="N40" i="24" s="1"/>
  <c r="N89" i="24" s="1"/>
  <c r="J10" i="24"/>
  <c r="G10" i="24"/>
  <c r="C10" i="24"/>
  <c r="E10" i="24"/>
  <c r="F10" i="24"/>
  <c r="E5" i="24"/>
  <c r="E4" i="24"/>
  <c r="E3" i="24"/>
  <c r="N98" i="23"/>
  <c r="N90" i="23"/>
  <c r="I81" i="23"/>
  <c r="N80" i="23"/>
  <c r="N79" i="23"/>
  <c r="N78" i="23"/>
  <c r="N82" i="23" s="1"/>
  <c r="N97" i="23" s="1"/>
  <c r="K74" i="23"/>
  <c r="J74" i="23"/>
  <c r="I74" i="23"/>
  <c r="N73" i="23"/>
  <c r="N72" i="23"/>
  <c r="N71" i="23"/>
  <c r="N74" i="23"/>
  <c r="N75" i="23" s="1"/>
  <c r="N96" i="23" s="1"/>
  <c r="K67" i="23"/>
  <c r="J67" i="23"/>
  <c r="I67" i="23"/>
  <c r="N66" i="23"/>
  <c r="N65" i="23"/>
  <c r="N64" i="23"/>
  <c r="N63" i="23"/>
  <c r="N62" i="23"/>
  <c r="N61" i="23"/>
  <c r="N60" i="23"/>
  <c r="N37" i="23"/>
  <c r="J10" i="23" s="1"/>
  <c r="N32" i="23"/>
  <c r="I10" i="23" s="1"/>
  <c r="N27" i="23"/>
  <c r="H10" i="23" s="1"/>
  <c r="N22" i="23"/>
  <c r="G10" i="23"/>
  <c r="F10" i="23"/>
  <c r="E10" i="23"/>
  <c r="C10" i="23"/>
  <c r="E5" i="23"/>
  <c r="E4" i="23"/>
  <c r="E3" i="23"/>
  <c r="N91" i="21"/>
  <c r="N83" i="21"/>
  <c r="N71" i="21"/>
  <c r="N72" i="21"/>
  <c r="N73" i="21"/>
  <c r="I74" i="21"/>
  <c r="K67" i="21"/>
  <c r="J67" i="21"/>
  <c r="I67" i="21"/>
  <c r="N66" i="21"/>
  <c r="N65" i="21"/>
  <c r="N64" i="21"/>
  <c r="K60" i="21"/>
  <c r="J60" i="21"/>
  <c r="I60" i="21"/>
  <c r="N59" i="21"/>
  <c r="N58" i="21"/>
  <c r="N57" i="21"/>
  <c r="N56" i="21"/>
  <c r="N55" i="21"/>
  <c r="N54" i="21"/>
  <c r="N53" i="21"/>
  <c r="N32" i="21"/>
  <c r="N22" i="21"/>
  <c r="N27" i="21"/>
  <c r="H10" i="21"/>
  <c r="G10" i="21"/>
  <c r="F10" i="21"/>
  <c r="E10" i="21"/>
  <c r="C10" i="21"/>
  <c r="E5" i="21"/>
  <c r="E4" i="21"/>
  <c r="N96" i="20"/>
  <c r="N88" i="20"/>
  <c r="N76" i="20"/>
  <c r="N77" i="20"/>
  <c r="N78" i="20"/>
  <c r="I79" i="20"/>
  <c r="N69" i="20"/>
  <c r="N72" i="20" s="1"/>
  <c r="N73" i="20" s="1"/>
  <c r="N94" i="20" s="1"/>
  <c r="N70" i="20"/>
  <c r="N71" i="20"/>
  <c r="K72" i="20"/>
  <c r="J72" i="20"/>
  <c r="I72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J10" i="20" s="1"/>
  <c r="N32" i="20"/>
  <c r="I10" i="20" s="1"/>
  <c r="N27" i="20"/>
  <c r="H10" i="20" s="1"/>
  <c r="N40" i="20"/>
  <c r="N92" i="20" s="1"/>
  <c r="G10" i="20"/>
  <c r="F10" i="20"/>
  <c r="E10" i="20"/>
  <c r="C10" i="20"/>
  <c r="E5" i="20"/>
  <c r="E4" i="20"/>
  <c r="P2" i="20"/>
  <c r="N96" i="19"/>
  <c r="N88" i="19"/>
  <c r="N76" i="19"/>
  <c r="N77" i="19"/>
  <c r="N78" i="19"/>
  <c r="I79" i="19"/>
  <c r="N69" i="19"/>
  <c r="N72" i="19" s="1"/>
  <c r="N73" i="19" s="1"/>
  <c r="N94" i="19" s="1"/>
  <c r="N70" i="19"/>
  <c r="N71" i="19"/>
  <c r="K72" i="19"/>
  <c r="J72" i="19"/>
  <c r="I72" i="19"/>
  <c r="K65" i="19"/>
  <c r="J65" i="19"/>
  <c r="I65" i="19"/>
  <c r="N64" i="19"/>
  <c r="N63" i="19"/>
  <c r="N62" i="19"/>
  <c r="N61" i="19"/>
  <c r="N60" i="19"/>
  <c r="N59" i="19"/>
  <c r="N58" i="19"/>
  <c r="N65" i="19"/>
  <c r="N66" i="19" s="1"/>
  <c r="N93" i="19" s="1"/>
  <c r="H10" i="19"/>
  <c r="G10" i="19"/>
  <c r="F10" i="19"/>
  <c r="E10" i="19"/>
  <c r="C10" i="19"/>
  <c r="E5" i="19"/>
  <c r="E4" i="19"/>
  <c r="N96" i="18"/>
  <c r="N88" i="18"/>
  <c r="N76" i="18"/>
  <c r="N80" i="18" s="1"/>
  <c r="N95" i="18" s="1"/>
  <c r="N77" i="18"/>
  <c r="N78" i="18"/>
  <c r="I79" i="18"/>
  <c r="K72" i="18"/>
  <c r="J72" i="18"/>
  <c r="I72" i="18"/>
  <c r="N71" i="18"/>
  <c r="N70" i="18"/>
  <c r="N69" i="18"/>
  <c r="K65" i="18"/>
  <c r="J65" i="18"/>
  <c r="I65" i="18"/>
  <c r="N64" i="18"/>
  <c r="N63" i="18"/>
  <c r="N62" i="18"/>
  <c r="N61" i="18"/>
  <c r="N60" i="18"/>
  <c r="N59" i="18"/>
  <c r="N58" i="18"/>
  <c r="N37" i="18"/>
  <c r="J10" i="18" s="1"/>
  <c r="N32" i="18"/>
  <c r="I10" i="18" s="1"/>
  <c r="N27" i="18"/>
  <c r="H10" i="18" s="1"/>
  <c r="N22" i="18"/>
  <c r="G10" i="18"/>
  <c r="F10" i="18"/>
  <c r="E10" i="18"/>
  <c r="C10" i="18"/>
  <c r="E5" i="18"/>
  <c r="E4" i="18"/>
  <c r="P2" i="18"/>
  <c r="E3" i="19"/>
  <c r="E3" i="18"/>
  <c r="E3" i="21"/>
  <c r="E3" i="20"/>
  <c r="Z1" i="1"/>
  <c r="E31" i="1"/>
  <c r="E30" i="1"/>
  <c r="N96" i="2"/>
  <c r="N88" i="2"/>
  <c r="I79" i="2"/>
  <c r="N78" i="2"/>
  <c r="N77" i="2"/>
  <c r="N76" i="2"/>
  <c r="K72" i="2"/>
  <c r="J72" i="2"/>
  <c r="I72" i="2"/>
  <c r="N71" i="2"/>
  <c r="N70" i="2"/>
  <c r="N69" i="2"/>
  <c r="K65" i="2"/>
  <c r="J65" i="2"/>
  <c r="I65" i="2"/>
  <c r="N64" i="2"/>
  <c r="N63" i="2"/>
  <c r="N62" i="2"/>
  <c r="N61" i="2"/>
  <c r="N60" i="2"/>
  <c r="N59" i="2"/>
  <c r="N58" i="2"/>
  <c r="W6" i="1"/>
  <c r="T6" i="1"/>
  <c r="S6" i="1"/>
  <c r="Q6" i="1"/>
  <c r="D16" i="31"/>
  <c r="E16" i="24"/>
  <c r="A10" i="19"/>
  <c r="D14" i="26"/>
  <c r="E18" i="23"/>
  <c r="D20" i="28"/>
  <c r="D20" i="33"/>
  <c r="D20" i="36"/>
  <c r="E16" i="30"/>
  <c r="E18" i="36"/>
  <c r="A10" i="36"/>
  <c r="A10" i="32"/>
  <c r="D20" i="32"/>
  <c r="D14" i="34"/>
  <c r="D20" i="31"/>
  <c r="D14" i="36"/>
  <c r="D20" i="29"/>
  <c r="E18" i="32"/>
  <c r="D14" i="31"/>
  <c r="E18" i="27"/>
  <c r="E18" i="19"/>
  <c r="E16" i="34"/>
  <c r="D14" i="32"/>
  <c r="D14" i="25"/>
  <c r="E18" i="21"/>
  <c r="D20" i="18"/>
  <c r="E16" i="20"/>
  <c r="N10" i="36" l="1"/>
  <c r="N80" i="2"/>
  <c r="N95" i="2" s="1"/>
  <c r="N40" i="18"/>
  <c r="N92" i="18" s="1"/>
  <c r="N10" i="19"/>
  <c r="N80" i="19"/>
  <c r="N95" i="19" s="1"/>
  <c r="N10" i="23"/>
  <c r="N10" i="26"/>
  <c r="N56" i="26"/>
  <c r="N57" i="26" s="1"/>
  <c r="N84" i="26" s="1"/>
  <c r="N75" i="27"/>
  <c r="N76" i="27" s="1"/>
  <c r="N97" i="27" s="1"/>
  <c r="N40" i="28"/>
  <c r="N92" i="28" s="1"/>
  <c r="N97" i="28" s="1"/>
  <c r="N65" i="33"/>
  <c r="N66" i="33" s="1"/>
  <c r="N93" i="33" s="1"/>
  <c r="N40" i="2"/>
  <c r="X6" i="1" s="1"/>
  <c r="N65" i="36"/>
  <c r="N66" i="36" s="1"/>
  <c r="N93" i="36" s="1"/>
  <c r="N65" i="18"/>
  <c r="N66" i="18" s="1"/>
  <c r="N93" i="18" s="1"/>
  <c r="N60" i="21"/>
  <c r="N61" i="21" s="1"/>
  <c r="N88" i="21" s="1"/>
  <c r="N40" i="23"/>
  <c r="N94" i="23" s="1"/>
  <c r="N67" i="23"/>
  <c r="N68" i="23" s="1"/>
  <c r="N95" i="23" s="1"/>
  <c r="N69" i="24"/>
  <c r="N70" i="24" s="1"/>
  <c r="N91" i="24" s="1"/>
  <c r="N56" i="25"/>
  <c r="N57" i="25" s="1"/>
  <c r="N84" i="25" s="1"/>
  <c r="N63" i="25"/>
  <c r="N64" i="25" s="1"/>
  <c r="N85" i="25" s="1"/>
  <c r="N83" i="27"/>
  <c r="N98" i="27" s="1"/>
  <c r="N71" i="29"/>
  <c r="N86" i="29" s="1"/>
  <c r="N10" i="33"/>
  <c r="N72" i="33"/>
  <c r="N73" i="33" s="1"/>
  <c r="N94" i="33" s="1"/>
  <c r="N97" i="33" s="1"/>
  <c r="N64" i="34"/>
  <c r="N65" i="34" s="1"/>
  <c r="N86" i="34" s="1"/>
  <c r="N72" i="34"/>
  <c r="N87" i="34" s="1"/>
  <c r="N65" i="2"/>
  <c r="N66" i="2" s="1"/>
  <c r="N93" i="2" s="1"/>
  <c r="N72" i="2"/>
  <c r="N73" i="2" s="1"/>
  <c r="N94" i="2" s="1"/>
  <c r="N72" i="18"/>
  <c r="N73" i="18" s="1"/>
  <c r="N94" i="18" s="1"/>
  <c r="N80" i="20"/>
  <c r="N95" i="20" s="1"/>
  <c r="N97" i="20" s="1"/>
  <c r="N10" i="27"/>
  <c r="N68" i="27"/>
  <c r="N69" i="27" s="1"/>
  <c r="N96" i="27" s="1"/>
  <c r="N80" i="28"/>
  <c r="N95" i="28" s="1"/>
  <c r="N40" i="19"/>
  <c r="N92" i="19" s="1"/>
  <c r="N97" i="19" s="1"/>
  <c r="N40" i="36"/>
  <c r="N92" i="36" s="1"/>
  <c r="N97" i="36" s="1"/>
  <c r="N10" i="18"/>
  <c r="N99" i="23"/>
  <c r="N10" i="20"/>
  <c r="N100" i="27"/>
  <c r="N92" i="2"/>
  <c r="N97" i="2" s="1"/>
  <c r="N97" i="18"/>
  <c r="N10" i="28"/>
  <c r="N57" i="34"/>
  <c r="N58" i="34" s="1"/>
  <c r="N85" i="34" s="1"/>
  <c r="H10" i="2"/>
  <c r="N10" i="2" s="1"/>
  <c r="N71" i="26"/>
  <c r="N86" i="26" s="1"/>
  <c r="N72" i="30"/>
  <c r="N87" i="30" s="1"/>
  <c r="E3" i="25"/>
  <c r="N40" i="25"/>
  <c r="N83" i="25" s="1"/>
  <c r="N56" i="29"/>
  <c r="N57" i="29" s="1"/>
  <c r="N84" i="29" s="1"/>
  <c r="N64" i="30"/>
  <c r="N65" i="30" s="1"/>
  <c r="N86" i="30" s="1"/>
  <c r="N57" i="32"/>
  <c r="N58" i="32" s="1"/>
  <c r="N85" i="32" s="1"/>
  <c r="N63" i="29"/>
  <c r="N64" i="29" s="1"/>
  <c r="N85" i="29" s="1"/>
  <c r="N64" i="32"/>
  <c r="N65" i="32" s="1"/>
  <c r="N86" i="32" s="1"/>
  <c r="N10" i="24"/>
  <c r="N77" i="24"/>
  <c r="N92" i="24" s="1"/>
  <c r="N71" i="25"/>
  <c r="N86" i="25" s="1"/>
  <c r="N62" i="24"/>
  <c r="N63" i="24" s="1"/>
  <c r="N90" i="24" s="1"/>
  <c r="N56" i="31"/>
  <c r="N57" i="31" s="1"/>
  <c r="N84" i="31" s="1"/>
  <c r="N63" i="26"/>
  <c r="N64" i="26" s="1"/>
  <c r="N85" i="26" s="1"/>
  <c r="N40" i="26"/>
  <c r="N83" i="26" s="1"/>
  <c r="N10" i="30"/>
  <c r="N89" i="30"/>
  <c r="N40" i="21"/>
  <c r="N87" i="21" s="1"/>
  <c r="N92" i="21" s="1"/>
  <c r="N75" i="21"/>
  <c r="N90" i="21" s="1"/>
  <c r="N67" i="21"/>
  <c r="N68" i="21" s="1"/>
  <c r="N89" i="21" s="1"/>
  <c r="I10" i="21"/>
  <c r="N10" i="21" s="1"/>
  <c r="N10" i="32"/>
  <c r="N40" i="32"/>
  <c r="N84" i="32" s="1"/>
  <c r="N10" i="29"/>
  <c r="N10" i="34"/>
  <c r="J10" i="34"/>
  <c r="N40" i="34"/>
  <c r="N84" i="34" s="1"/>
  <c r="N40" i="31"/>
  <c r="N83" i="31" s="1"/>
  <c r="N88" i="31" s="1"/>
  <c r="N10" i="31"/>
  <c r="N40" i="29"/>
  <c r="N83" i="29" s="1"/>
  <c r="E16" i="32"/>
  <c r="E16" i="18"/>
  <c r="E16" i="36"/>
  <c r="D14" i="29"/>
  <c r="A10" i="21"/>
  <c r="E16" i="29"/>
  <c r="D20" i="34"/>
  <c r="D20" i="26"/>
  <c r="A10" i="25"/>
  <c r="D14" i="27"/>
  <c r="D14" i="20"/>
  <c r="A10" i="23"/>
  <c r="D20" i="27"/>
  <c r="D20" i="20"/>
  <c r="E16" i="26"/>
  <c r="E18" i="28"/>
  <c r="A10" i="18"/>
  <c r="A10" i="26"/>
  <c r="A10" i="28"/>
  <c r="D14" i="21"/>
  <c r="E18" i="20"/>
  <c r="D14" i="18"/>
  <c r="D14" i="33"/>
  <c r="A10" i="34"/>
  <c r="E16" i="21"/>
  <c r="D20" i="23"/>
  <c r="E16" i="19"/>
  <c r="A10" i="29"/>
  <c r="D14" i="24"/>
  <c r="A10" i="24"/>
  <c r="D20" i="24"/>
  <c r="E18" i="26"/>
  <c r="E18" i="29"/>
  <c r="D20" i="25"/>
  <c r="A10" i="33"/>
  <c r="E16" i="25"/>
  <c r="D20" i="21"/>
  <c r="E18" i="25"/>
  <c r="E16" i="33"/>
  <c r="E16" i="28"/>
  <c r="A10" i="27"/>
  <c r="E16" i="23"/>
  <c r="A10" i="20"/>
  <c r="A10" i="30"/>
  <c r="D14" i="19"/>
  <c r="D20" i="19"/>
  <c r="D14" i="28"/>
  <c r="E18" i="33"/>
  <c r="E18" i="30"/>
  <c r="E16" i="27"/>
  <c r="D14" i="30"/>
  <c r="E18" i="34"/>
  <c r="D20" i="30"/>
  <c r="D14" i="23"/>
  <c r="E18" i="24"/>
  <c r="E18" i="18"/>
  <c r="N88" i="25" l="1"/>
  <c r="N94" i="24"/>
  <c r="N89" i="32"/>
  <c r="N88" i="29"/>
  <c r="N88" i="26"/>
  <c r="N89" i="34"/>
</calcChain>
</file>

<file path=xl/sharedStrings.xml><?xml version="1.0" encoding="utf-8"?>
<sst xmlns="http://schemas.openxmlformats.org/spreadsheetml/2006/main" count="2163" uniqueCount="355">
  <si>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</si>
  <si>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</si>
  <si>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</si>
  <si>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</si>
  <si>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</si>
  <si>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</si>
  <si>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</si>
  <si>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</si>
  <si>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</si>
  <si>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</si>
  <si>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</si>
  <si>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</si>
  <si>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</si>
  <si>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</si>
  <si>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</si>
  <si>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</si>
  <si>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</si>
  <si>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</si>
  <si>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</si>
  <si>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</si>
  <si>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</si>
  <si>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</si>
  <si>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</si>
  <si>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</si>
  <si>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</si>
  <si>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</si>
  <si>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</si>
  <si>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</si>
  <si>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</si>
  <si>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</si>
  <si>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</si>
  <si>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</si>
  <si>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</si>
  <si>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</si>
  <si>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</si>
  <si>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</si>
  <si>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</si>
  <si>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</si>
  <si>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</si>
  <si>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</si>
  <si>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</si>
  <si>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</si>
  <si>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</si>
  <si>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</si>
  <si>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</si>
  <si>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</si>
  <si>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</si>
  <si>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</si>
  <si>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</si>
  <si>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</si>
  <si>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</si>
  <si>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</si>
  <si>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</si>
  <si>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</si>
  <si>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</si>
  <si>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</si>
  <si>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</si>
  <si>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</si>
  <si>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</si>
  <si>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</si>
  <si>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</si>
  <si>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</si>
  <si>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</si>
  <si>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</si>
  <si>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</si>
  <si>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</si>
  <si>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</si>
  <si>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</si>
  <si>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</si>
  <si>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</si>
  <si>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</si>
  <si>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</si>
  <si>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</si>
  <si>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</si>
  <si>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</si>
  <si>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</si>
  <si>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</si>
  <si>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</si>
  <si>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</si>
  <si>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</si>
  <si>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</si>
  <si>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</si>
  <si>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</si>
  <si>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</si>
  <si>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</si>
  <si>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</si>
  <si>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</si>
  <si>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</si>
  <si>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</si>
  <si>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</si>
  <si>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</si>
  <si>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</si>
  <si>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</si>
  <si>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</si>
  <si>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</si>
  <si>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</si>
  <si>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</si>
  <si>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</si>
  <si>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</si>
  <si>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IDEAD</t>
  </si>
  <si>
    <t>IDEAD-P-10-4</t>
  </si>
  <si>
    <t>CAMPOS MORALES</t>
  </si>
  <si>
    <t>LUZ ASTRID</t>
  </si>
  <si>
    <t>2779914-3202703512</t>
  </si>
  <si>
    <t xml:space="preserve">cluzastrid@gmail.com </t>
  </si>
  <si>
    <t>MANZANA F CASA 16 GIRASOL EL VERGEL</t>
  </si>
  <si>
    <t>PROFESIONAL EN MERCADOTECNIA/ UNIVERSIDAD DE IBAGUE/ 1989</t>
  </si>
  <si>
    <t>ESPECIALISTA EN GERENCIA DE NEGOCIOS INTERNACIONALES/ UNIVERSIDAD ANTONIO NARIÑO/ 1999</t>
  </si>
  <si>
    <t>MAESTRIA EN ADMINISTRACION/ UNIVERSIDAD NACIONAL/ 2007</t>
  </si>
  <si>
    <t>BERMUDEZ ESCOBAR</t>
  </si>
  <si>
    <t>SANDRA PATRICIA</t>
  </si>
  <si>
    <t>2682608-3044561606</t>
  </si>
  <si>
    <t>sandriber@gmail.com</t>
  </si>
  <si>
    <t>ARKANIZA II CASA 34 - JORDAN</t>
  </si>
  <si>
    <t>ECONOMISTA/ UNIVERSIDAD DEL ROSARIO/ 1999</t>
  </si>
  <si>
    <t>CUBILLOS CALDERON</t>
  </si>
  <si>
    <t>CARLOS HERNAN</t>
  </si>
  <si>
    <t>2783165-3164923548</t>
  </si>
  <si>
    <t>chcubi@ut.edu.co</t>
  </si>
  <si>
    <t>TORRE B APARTAMENTO 502 MONTE BONITO</t>
  </si>
  <si>
    <t>ADMINISTRADOR FINANCIERO/ UNIVERSIDAD DEL TOLIMA/ 2003</t>
  </si>
  <si>
    <t>MAGISTER EN ADMINISTRACION/ UNIVERSIDAD NACIONAL/ 2006</t>
  </si>
  <si>
    <t>RINCON BALLESTEROS</t>
  </si>
  <si>
    <t>DORA LUCIA</t>
  </si>
  <si>
    <t>2691191-3187156215</t>
  </si>
  <si>
    <t>luci21_4@hotmail.com</t>
  </si>
  <si>
    <t>MANZANA 2 CASA 23 CIUDADELA COMFENALCO</t>
  </si>
  <si>
    <t>INGENIERA INDUSTRIAL/ UNIVERSIDAD DISTRITAL/ 2005</t>
  </si>
  <si>
    <t>ESTUDIOS DE ESPECIALIZACION EN INGENIERA DE PRODUCCION Y LOGISTICA/ SE ENCUENTRA TRABAJANDO SOBRE EL PROYECTO DE GRADO</t>
  </si>
  <si>
    <t>MAESTRIA EN INVESTIGACION EN ECONOMIA DE LA EMPRESA/ UNIVERSIDAD DE SALAMANCA (ESPAÑA)/ 2013</t>
  </si>
  <si>
    <t>LOPEZ RAMIREZ</t>
  </si>
  <si>
    <t>MARIO RICARDO</t>
  </si>
  <si>
    <t>2615941-2617801-3207915450</t>
  </si>
  <si>
    <t xml:space="preserve">mrlopez@ut.edu.co-mrlopez@unal.edu.co </t>
  </si>
  <si>
    <t>CALLE 18 N° 16-30 URBANIZACION LA AURORA</t>
  </si>
  <si>
    <t>ECONOMISTA/ UNIVERSIDAD NACIONAL DE COLOMBIA/ 2001</t>
  </si>
  <si>
    <t>ESTUDIOS DE ESPACIALIZACIÓN SIN TITULO DEL AÑO 2001</t>
  </si>
  <si>
    <t>MAGISTER EN ADMINISTRACION ECONOMICA Y FINANCIERA/ UNIVERSIDAD TECNOLOGICA DE PEREIRA/ 2014</t>
  </si>
  <si>
    <t>VARGAS SAENZ</t>
  </si>
  <si>
    <t>CESAR FABIAN</t>
  </si>
  <si>
    <t>2612649-3003171662</t>
  </si>
  <si>
    <t>cfvargas@ut.edu.co</t>
  </si>
  <si>
    <t>CALLE 12 N° 2-50 APARTAMENTO 203 CENTRO</t>
  </si>
  <si>
    <t>ADMINISTRADOR DE EMPRESAS/ UNIVERSIDAD DEL TOLIMA/ 2000</t>
  </si>
  <si>
    <t>ESPECIALISTA EN GERENCIA DE PROYECTOS/ UNIVERSIDAD DEL TOLIMA/ 2008</t>
  </si>
  <si>
    <t>MAGISTER EN DIRECCION DE MARKETING/ UNIVERSIDAD VAÑA DEL MAR (CHILE)/ 2011</t>
  </si>
  <si>
    <t>PERDOMO GUERRERO</t>
  </si>
  <si>
    <t>CESAR AUGUSTO</t>
  </si>
  <si>
    <t>cesarineiva@hotmail.com</t>
  </si>
  <si>
    <t>CARRERA 12 NUMERO 69-40 EDIFICIO ESTUDIO 69</t>
  </si>
  <si>
    <t>ADMINISTRADOR DE EMPRESAS / UNIVERSIDAD SURCOLOMBIANA / 1999</t>
  </si>
  <si>
    <t>ESPECIALISTA EN DIRECCION FINANCIERA Y DESARROLLO ORGANIZACIONAL / UNIVERSIDAD CENTRAL / 2004</t>
  </si>
  <si>
    <t>MAGISTER EN ADMINISTRACION / UNIVERSIDAD DEL VALLE / 2013</t>
  </si>
  <si>
    <t>BAEZ ROA</t>
  </si>
  <si>
    <t>MARIA DEL PILAR</t>
  </si>
  <si>
    <t>CALLE 19 NUMERO 6-141</t>
  </si>
  <si>
    <t>mariabaez11@gmail.com</t>
  </si>
  <si>
    <t>DUITAMA</t>
  </si>
  <si>
    <t>ADMINISTRADOR INDUSTRIAL / UNVIERSIDAD PEDAGOGICA Y TECNOLOGICA DE COLOMBIA / 1993</t>
  </si>
  <si>
    <t>ESPECIALISTA EN FINANZAS / UNIVERSIDAD PEDAGOGICA Y TECNOLOGICA / 1996
ESPECIALISTA EN INGENIERIA DE SOFTWARE / UNIVERSIDAD INCCA DE COLOMBIA / 2007</t>
  </si>
  <si>
    <t>MAGISTER EN ADMINISTRACION / UNIVERSIDAD NACIONAL DE COLOMBIA / 2012</t>
  </si>
  <si>
    <t>AREVALO PARRA</t>
  </si>
  <si>
    <t>JUAN CAMILO</t>
  </si>
  <si>
    <t>juancamilo777@hotmail.com</t>
  </si>
  <si>
    <t>CARRERA 11 NUMERO 61-24 APARTAMENTO 501</t>
  </si>
  <si>
    <t>BOGOTA</t>
  </si>
  <si>
    <t>ECONOMISTA / UNIVERSIDAD DE IBAGUE / 2009</t>
  </si>
  <si>
    <t>MAGISTER EN ADMINISTRACION PUBLICA / ESCUELA SUPERIOR DE ADMINISTRACION PUBLICA / 2013</t>
  </si>
  <si>
    <t>NO FOLIO</t>
  </si>
  <si>
    <t>PRADA GUZMAN</t>
  </si>
  <si>
    <t>LILIANA</t>
  </si>
  <si>
    <t>CALLE 18 NUMERO 69-100 INTERIOR F APARTAMENTO 702 CASTILLA GRANDE BARRIO LA HACIENDA</t>
  </si>
  <si>
    <t>CALI</t>
  </si>
  <si>
    <t>INGENIERA INDUSTRIAL / ESCUELA COLOMBIANA DE INGENIERIA JULIO GARAVITO / 2002</t>
  </si>
  <si>
    <t>CASTRO PRADO</t>
  </si>
  <si>
    <t>FREDY</t>
  </si>
  <si>
    <t>frecas1@yahoo.es</t>
  </si>
  <si>
    <t>MANZANA 18 CASA 5 VILLA CAFÉ</t>
  </si>
  <si>
    <t>ADMINISTRADOR DE EMPRESAS / UNIVERSIDAD DEL TOLIMA / 1992</t>
  </si>
  <si>
    <t>ESPECIALISTA EN EVALUACION SOCIAL DE PROYECTOS / UNIVERSIDAD DE LOS ANDES / 1997</t>
  </si>
  <si>
    <t>MAGISTER EN ADMINISTRACION Y DIRECCION DE EMPRESAS CON ENFASIS EN FINANZAS / UNIVERSIDAD AUTONOMA DE BUCARAMANGA / 2013</t>
  </si>
  <si>
    <t>MARTINEZ CARDENAS</t>
  </si>
  <si>
    <t>ANA GRACIELA</t>
  </si>
  <si>
    <t>angrama2003@yahoo.com</t>
  </si>
  <si>
    <t xml:space="preserve">CALLE 17 NUMERO 8A-25 </t>
  </si>
  <si>
    <t>ADMINISTRADORA INDUSTRIAL / UNIVERSIDAD PEDAGOGICA Y TECNOLOGICA DE COLOMBIA / 1989</t>
  </si>
  <si>
    <t>ESPECIALISTA EN GERENCIA SOCIAL / ESCUELA SUPERIOR DE ADMINISTRACION PUBLICA / 2000</t>
  </si>
  <si>
    <t>MAGISTER EN ADMINISTRACION DE EMPRESAS CON ESPECIALIDAD EN DIRECCION DE PROYECTOS / UNIVERSIDAD VIÑA DEL MAR (CHILE) / 2012</t>
  </si>
  <si>
    <t>ANEXA 3 LIBROS</t>
  </si>
  <si>
    <t>TRIANA CASALLAS</t>
  </si>
  <si>
    <t>LUIS FELIPE</t>
  </si>
  <si>
    <t>trianafelipe@gmail.com</t>
  </si>
  <si>
    <t>ADMINISTRADOR DE EMPRESAS / UNIVERSIDAD DE LA AMAZONIA / 2003</t>
  </si>
  <si>
    <t>MAGISTER EN GESTION DE ORGANIZACIONES / UNIVERSIDAD MILITAR / 2012</t>
  </si>
  <si>
    <t>GONZALEZ CALIXTO</t>
  </si>
  <si>
    <t>MONICA BIBIANA</t>
  </si>
  <si>
    <t>monicabibianagc@hotmail.com</t>
  </si>
  <si>
    <t>CARRERA 22A NUMERO 50-55 PISO 2 BARRIO SAN JOSE</t>
  </si>
  <si>
    <t>ADMINISTRADORA INDUSTRIAL / UNIVERSIDAD PEDAGOGICA Y TECNOLOGICA DE COLOMBIA / 2000</t>
  </si>
  <si>
    <t>ESPECIALISTA EN FINANZAS / UNIVERSIDAD PEDAGOGICA Y TECNOLOGICA / 2002</t>
  </si>
  <si>
    <t>MAGISTER EN EDUCACION / INSTITUTO TECNOLOGICO DE ESTUDIOS SUPERIORES DE MONTERREY (MEXICO) / 2012</t>
  </si>
  <si>
    <t xml:space="preserve">DUCON SALAS </t>
  </si>
  <si>
    <t>JULIO CESAR</t>
  </si>
  <si>
    <t>jcducon@gmail.com</t>
  </si>
  <si>
    <t xml:space="preserve">CALLE 163B NUMERO 45-32 INTERIOR C APARTAMENTO 104 CONJUNTO RESIDENCIAL LA ESPERANZA </t>
  </si>
  <si>
    <t>ADMINISTRACION FINANCIERA Y DE SISTEMAS / FUNDACION UNIVERSITARIA AGRARIA DE COLOMBIA / 1999</t>
  </si>
  <si>
    <t>ESPECIALISTA EN PROYECTOS DE DESARROLLO / ESCUELA SUPERIOR DE ADMINISTRACION ESAP / 2004</t>
  </si>
  <si>
    <t>MAGISTER EN DESARROLLO EDUCATIVO Y SOCIAL / UNIVERSIDAD PEDAGOGICA NACIONAL / 2011</t>
  </si>
  <si>
    <t>PINZON</t>
  </si>
  <si>
    <t>JOSE VICTOR</t>
  </si>
  <si>
    <t>jvpinzon@ut.edu.co</t>
  </si>
  <si>
    <t>CARRERA 7 NUMERO 14-45 APARTAMENTO 502 TORRE 2 MIRAMONTI</t>
  </si>
  <si>
    <t>ADMINISTRADOR DE EMPRESAS / UNIVERSIDAD DEL TOLIMA / 1989</t>
  </si>
  <si>
    <t>ESPECIALISTA EN GERENCIA SOCIAL / ESCUELA SUPERIOR DE ADMINISTRACION PUBLICA / 1997</t>
  </si>
  <si>
    <t>MAGISTER EN ADMINISTRACION / UNIVERSIDAD NACIONAL DE COLOMBIA / 2007</t>
  </si>
  <si>
    <t>CONTRERAS PALACIOS</t>
  </si>
  <si>
    <t>FRED DAVINSON</t>
  </si>
  <si>
    <t>fred.contreras.p@correounivalle.edu.co</t>
  </si>
  <si>
    <t>CARRERA 39A NUMERO 27-29 SEGUNDO PISO</t>
  </si>
  <si>
    <t>PROFESIONAL DE MERCADEO / UNIVERSIDAD COOPERATIVA DE COLOMBIA / 2008</t>
  </si>
  <si>
    <t>ESPECIALISTA EN COOPERACION INTERNACIONAL Y GERENCIA SOCIAL / UNIVERSIDAD SAN BUENAVENTURA / 2010</t>
  </si>
  <si>
    <t>MAGISTER EN CIENCIAS DE LA ORGANIZACIÓN / UNIVERSIDAD DEL VALLE / 2012</t>
  </si>
  <si>
    <t>lipragu2002@yahoo.com-
mvzcali@gmail.com</t>
  </si>
  <si>
    <t>Profesional en Ciencias Administrativas o Contables o Económicas con Maestría o Doctorado en el área</t>
  </si>
  <si>
    <t>IDEAD-P-10-11</t>
  </si>
  <si>
    <t>INSTITUTO DE EDUCACIÓN A DISTANCIA</t>
  </si>
  <si>
    <t>GONZÁLEZ CALIXTO MÓNICA BIBIANA</t>
  </si>
  <si>
    <t>MAGÍSTER EN ADMINISTRACIÓN/INSTITUTO TECNOLÓGICO Y DE ESTUDIOS SUPERIORES DE MONTERREY EN CONVENIO CON LA UNIVERSIDAD AUTÓNOMA DE BUCARAMANGA/2012</t>
  </si>
  <si>
    <t>AV-VILLAS: 14/08/2001-19/05/2002: 275 días=0,76 años.
Fundación Social: 2/09/2002-18/08/2003=340 días: 0,94 años.
Universidad Pedagógica y Tecnológica de Colombia-Grupo de Investigación GENTE: 14/02/2011- 9 abril/2011: 775 días: 2,15 años.
Las demás certificaciones no cumplen con lo establecido en los requisitos y procedimientos de la convocatoria, o se cruzan con otras certificaciones durante el mismo tiempo.</t>
  </si>
  <si>
    <t>Ocasional Tiempo Completo/UPTC: 14/08/2003-5/12/2003: 112 días.
Ocasional Tiempo Completo/UPTC: 16/02/2004-16/12/2004: 300 días.
Ocasional Tiempo Completo/UPTC: 14/02/2005-14/12/2005: 300 días.
Ocasional Tiempo Completo/UPTC: 10/02/2006-22/12/2006: 312 días.
Ocasional Tiempo Completo/UPTC: 21/02/2007-21/12/2007: 300 días.
Ocasional Tiempo Completo/UPTC: 4/02/2008-28/11/2008: 295 días.
Ocasional Tiempo Completo/UPTC: 13/01/2009-30/01/2009: 18 días.
Ocasional Tiempo Completo/UPTC: 24/02/2009-27/11/2009: 273 días.
=1910 días: 5,3 años.
Excede el tope por experiencia docente universitaria.</t>
  </si>
  <si>
    <t>*Revista de Investigación, Desarrollo e Innovación; "Estrategias corporativas…"; Categoría C; 1 autor: 2 puntos.
revista de investigacion, el diseño organizacional como estrategia de fortalecimiento para la empresa calcalizas debsa,categoria C, ISSBN 2027, 8306 ......3,0 puntos
*Artículo en revista no indexada: "Contexto del sector carrocero…"; Publicado en la Revista Red@ctor: 0,5 puntos.
*Artículo en revista no indexada: "Fraudes en mercados financieros; Publicado en la Revista Red@ctor: 0,5 puntos.
*Ponencias en el 2012 Costa Rica Conference on Business and Finance ISSN-1941-9589: Excede el tope por ponencias en eventos especializados (1 punto)
-Análisis de la administración financiera...: 0,5 puntos.
-Principales factores de formación familiar...0,5 puntos.
-Estudio de mercado...
*Software inscrito ante el Ministerio del Interior: Sistema de proyectos de grado en proceso.: 4 puntos.</t>
  </si>
  <si>
    <t>CAMPOS MORALES LUZ ASTRID</t>
  </si>
  <si>
    <t>PROFESIONAL EN MERCADOTECNIA/UNIVERSIDAD DE IBAGUÉ/1989</t>
  </si>
  <si>
    <t xml:space="preserve">ESPECIALISTA EN GERENCIA DE NEGOCIOS INTERNACIONALES/UNIVERIDAD ANTONIO NARIÑO/1999-
</t>
  </si>
  <si>
    <t>MAGÍSTER EN ADMINISTRACIÓN/UNIVERSIDAD NACIONAL/2007</t>
  </si>
  <si>
    <t>Profesora tiempo completo/Universidad de Ibagué: 24/01/2000-10-06-2005=1936 días=5,38 años.
Excede el tope por experiencia docente universitaria.</t>
  </si>
  <si>
    <t xml:space="preserve">Universidad de Ibagué: 22/05/2008-19/06/2010: 749 días=2,08 años.
Universitaria Agustiniana: 18/01/2011-11/03/2011: 53 días=0,15 años.
Universidad del Tolima:
14/03/2011-16/12/2011=272 días.
13/01/2012-30/08/2012=227 días.
1/09/2012-Actualmente: 510 días
=834 días=1,75 años  total 1433 dias= 3.98 años </t>
  </si>
  <si>
    <t>COORDINADOR AUTOEVALUACION Y ACREDITACION - UNIVERSDIAD DEL TOLIMA. (4,2 AÑOS) 4,2 PUNTOS  ; DECANO FACULTAD DE CIENCIAS ECONICAS Y ADMINSTRATIVAS -  F FUNDACIÓN UNIVERSITARIA DEL ESPINAL,  FUNDES. (2,3 AÑOS) 2,3 PUNTOS. EXCEDE PUNTAJE MAXIMO.</t>
  </si>
  <si>
    <t>PONENCIA INTERNACIONAL "I CONGRESO INTERNACIONAL DE EDUCACION A DISTANCIA Y II INTERNACIONAL DE EDUCACION PEDAGOGIA E INVESTIGACION" - ABRIL 2013. (0,5 PUNTOS).
EL RESTO DE LA PRODUCCIÓN INTELECTUAL NO CUMPLE CON LO ESTABLECIDO EN LOS REQUISITOS Y PROCEDIMIENTOS DE LA CONVOCATORIA.</t>
  </si>
  <si>
    <t>Fundación Social: 11/10/1994-15/09/1999: 1775 días: 4,93 años.
Cortolima: 2/03/2011-18/10/2011: 225 días: 0,625 años.
Excede el tope por experiencia profesional.</t>
  </si>
  <si>
    <t>Catedrático/Universidad del Tolima: 3156 horas: 6,575 años.
Excede el tope por experiencia docente universitaria.</t>
  </si>
  <si>
    <t>Libro "Guía de elementos básicos para las unidades"; ISBN: 978-958-8822-08-2; 3 autores: 4 puntos.
Libro "Guía formativa de cálculo univariado"; ISBN: 978-958-8822-07-5; 3 autores: 4 puntos.
Libro "Principios de administración de empresas agropecuarias... "; ISBN: 978-958-8822-06-8; 3 autores: 4 puntos.
Excede el tope por producción intelectual.</t>
  </si>
  <si>
    <t>AGREDO ROA</t>
  </si>
  <si>
    <t>LUIS HERNANDO</t>
  </si>
  <si>
    <t>hernando.agredo@gmail.com</t>
  </si>
  <si>
    <t>RINCON DE PEDREGAL ETAPA 1 CASA 26</t>
  </si>
  <si>
    <t>MAGISTER EN ADMINISTRACION ECONOMICA Y FINANCIERA / UNIVERSIDAD TECNOLÓGICA DE PEREIRA /  2005</t>
  </si>
  <si>
    <t>ADMINISTRADOR DE EMPRESAS / UNIVERSIDAD DEL TOLIMA /  1994</t>
  </si>
  <si>
    <t>ESPECIALISTA EN GERENCIA DE MERCADEO  / UNIVERSIDAD DEL ROSARIO  / 1998</t>
  </si>
  <si>
    <t>Cooperativa de Trabajo Asociado La Comuna: 11/10/2010-3/10/2011=353 días=0,98 años.
Universidad Nacional Abierta y a Distancia: 21/12/2007-11/10/2010=1011 días=2,81 años.
Centro Comercial Pasaje Real: 5/02/2002-15/04/2006=1510 días=4,19 años
Excede el tope por experiencia profesional.</t>
  </si>
  <si>
    <t>Profesor Catedrático: Universidad del Tolima: 2163,6 horas=4,51 años.
Universidad Nacional Abierta y a Distancia: 449 horas=0,94.
Excede el tope por experiencia docente universitaria.</t>
  </si>
  <si>
    <t>No adjunta producción intelectual creada dentro de los últimos 5 años.</t>
  </si>
  <si>
    <t>SENA
04/11/2009=45 DIAS
20/01/2010=330 DIAS
19/ 01/ 2011=165 DIAS
08/07/2011=155 DIAS
17/01/2012=165 DIAS
04/07/2012=157 DIAS
18/01/2013=330 DIAS
18/01/2014=40 DIAS.  
=1387  DIAS =3,85 AÑOS = 3,85 PUNTOS</t>
  </si>
  <si>
    <t>PROFESOR  INSTRUCTOR MAESTRIA TIEMPO COMPLETO:
08/01/2013 AL 15/01/2013= 10 DIAS 
13/01/2014 AL 15/01/2014 =3 DIAS
=13 DIAS =0,04 AÑOS =0,04 PUNTOS 
UNIVERSIDAD DEL TOLIMA
CATEDRATICO/UNIVERSIDAD DEL TOLIMA/SEMESTRE B DE 2011 / 150 HORAS/ SEMESTRE A DE 2012/180 HORAS= 330 HORAS =0,69 AÑOS =0,69 PUNTOS</t>
  </si>
  <si>
    <t>GTECH: REPRESENTANTE DE VENTAS/ 22/07/2008 - 10/02/2010 = 568 DIAS = 1,57 AÑOS =1,57 PUNTOS
ASISTENTE DE DOCENCIA/UNIVERSIDAD DEL VALLE: 
29/02/2012 - 28-06/2012 : 120 DIAS 
16/08/2011 - 15/12/2011 : 120 DIAS
08/02/2011 - 07/06/2011 : 125 DIAS
01/10/2010 - 16/12/2010 : 76   DIAS
= 441 DIAS =1,23 AÑOS =1,23 PUNTOS</t>
  </si>
  <si>
    <t xml:space="preserve">CATEDRÁTICO/UNIVERSIDAD DEL VALLE: 96 HORAS= 0,2 AÑOS 0,2 PUNTOS.
CATEDRÁTICO/UNIVERSIDAD DEL VALLE: 352 HORAS=0,73 AÑOS=0,73 PUNTOS.
CATEDRÁTICO/UNIVERSIDAD COOPERATIVA DE COLOMBIA=960 HORAS = 2 AÑOS = 2 PUNTOS </t>
  </si>
  <si>
    <t>INFORMÁTICA Y SISTEMAS
DEL 7/01/1994 AL 31/07/2005 = (11,73 AÑOS)  = 5 PUNTOS.
EXCEDE EL TOPE POR EL CONCEPTO DE EXPERIENCIA PROFESIONAL.</t>
  </si>
  <si>
    <t>UNIVERSIDAD PEDAGÓGICA Y TECNOLÓGICA DE COLOMBIA  
OCASIONAL TIEMPO COMPLETO: 23/08/2005 - 16/12/2005: 115 DIAS
OCASIONAL TIEMPO COMPLETO: 10/02/2006 - 10/12/2006: 312 DIAS
OCASIONAL TIEMPO COMPLETO: 21/02/2007 - 21/12/2007: 303 DIAS 
OCASIONAL TIEMPO COMPLETO: 04/02/2008 - 28/11/2008: 298 DIAS
OCASIONAL TIEMPO COMPLETO: 13/01/2009 - 30/01/2009: 17 DIAS
OCASIONAL TIEMPO COMPLETO: 03/08/2009 - 27/11/2009: 116 DIAS 
OCASIONAL TIEMPO COMPLETO: 11/02/2010 - 25/06/2010: 134 DIAS
OCASIONAL TIEMPO COMPLETO: 06/08/2010 - 26/11/2010: 112 DIAS
OCASIONAL TIEMPO COMPLETO: 14/02/2011 - 26/11/2011: 284 DIAS
OCASIONAL TIEMPO COMPLETO: 10/01/2012 - 17/02/2012: 18   DIAS
OCASIONAL TIEMPO COMPLETO: 12/03/2012 - 30/11/2012: 263 DIAS
TOTAL = 5,46 AÑOS = 5,00 PUNTOS EXCEDE EL TOPE POR EXPERIENCIA EN DOCENCIA</t>
  </si>
  <si>
    <t>PUBLICACIÓN EN REVISTA INDEXADA:
ARTÍCULO "IMPACTO DE LA ORIENTACIÓNAL APRENDIZAJE..."CUADERNOS DE ADMINISTRACION/ UNIVERSIDAD DEL VALLE/ISSN: 0120-4645. 3 AUTORES. CATEGORÍA A2. 2012: 4 PUNTOS.
PUBLICACIÓN EN REVISTA NO INDEXADA: 
ARTÍCULO: "LA ORIENTACIÓN AL APRENDIZAJE..."REVISTA EN LÍNEA FIR. ISSN: 2255-078X. 3 AUTORES: 0,5 PUNTOS.
LIBRO DE INVESTIGACIÓN "ANÁLISIS ESTRETÉGICO PARA EL DESARROLLO DE LA MIPYME...." ISBN:978-958-565-042-6. 5 AUTORES: 2,5 PUNTOS.
LA DEMÁS PRODUCCIÓN INTELECTUAL RELACIONADA NO CUMPLE CON LO ESTABLECIDO EN LA NORMATIVIDAD VIGENTE.</t>
  </si>
  <si>
    <t>PUBLICACIONES EN REVISTAS INDEXADAS:
* ARTÍCULO "EL EFECTO DE LOS IMPUESTOS..." REVISTA FACULTAD DE CIENCIAS ECONÓMICAS: INVESTIGACIÓN Y REFLEXIÓN/ISSN: 0121-6805. 2 AUTORES. CATEGORÍA A2: 4 PUNTOS.
*ARTÍCULO "LA ESTRUCTURA ÓPTIMA DEL CAPITAL..." REVISTA APUNTES DE CENES 52/ ISSN: 0120-3053/ 2 AUTORES. CATEGORÍA B: 2 PUNTOS.
PUBLICACIÓN EN REVISTA NO INDEXADA:
ARTÍCULO "SEGUIMIENTO A GRADUADOS DEL PROGRAMA..." REVISTA INVESTIGACIÓN, DESARROLLO E INNOVACIÓN. ISSN: 2027-8306. 1 AUTOR: 0,5 PUNTOS.
PONENCIAS:
* EFECTOS DE LOS IMPUESTOS SOBRE COSTO DE CAPITAL : ESTUDIO DE UN CASO EN COLOMBIA ALMACENES EXITOS S.A. PERIODO 2006 - 2010. 2012 COSTA RICA GLOBAL CONFERENCE ON BUSINESS AND FINANCE. 1 AUTOR: 0,5 PUNTOS.
* LA ESTRUCTURA ÓPTIMA DE CAPITAL CON RECLAMOS CONTIGENTES. 2012 COSTA RICA GLOBAL CONFERENCE ON BUSINESS AND FINANCE. 2 AUTORES: 0,5 PUNTOS.
LA DEMÁS PRODUCCIÓN INTELECTUAL RELACIONADA NO CUMPLE CON LO ESTABLECIDO EN LA NORMATIVIDAD VIGENTE.</t>
  </si>
  <si>
    <t>CATEDRÁTICO/UNIVERSIDAD DEL TOLIMA: 6011,1 HORAS: 12,52 AÑOS.
EXCEDE EL TOPE POR EL CONCEPTO DE EXPERIENCIA DOCENTE.</t>
  </si>
  <si>
    <t xml:space="preserve">PUBLICACIÓN DE ARTÍCULOS EN REVISTAS NO INDEXADAS NI HOMOLOGADAS: 
REVISTA ECONOMÍA Y SOCIEDAD EN AMÉRICA LATINA/ISSN: 1887-939X
*ARTÍCULO: DIAGNÓSTICO ECONÓMICO COLOMBIA-SEGUNDO TRIMESTRE DEL 2010. 3 AUTORES: 0,5 PUNTOS.
*ARTÍCULO: DIAGNÓSTICO ECONÓMICO COLOMBIA-CUARTO TRIMESTRE DEL 2010. 2 AUTORES: 0,5 PUNTOS.
*ARTÍCULO: DIAGNÓSTICO ECONÓMICO COLOMBIA-PRIMER TRIMESTRE DEL 2011. 2 AUTORES: 0,5 PUNTOS.
*ARTÍCULO: DIAGNÓSTICO ECONÓMICO COLOMBIA-TERCER TRIMESTRE DEL 2011. 2 AUTORES: 0,5 PUNTOS.
LA DEMÁS PRODUCCIÓN INTELECTUAL NO CUMPLE CON LO ESTABLECIDO EN LA NORMATIVIDAD VIGENTE. </t>
  </si>
  <si>
    <t>CATEDRÁTICO/UNIVERSIDAD DEL TOLIMA: 2925 HORAS: 6,093 AÑOS.
EXCEDE EL TOPE POR EL CONCEPTO DE EXPERIENCIA DOCENTE UNIVERSITARIA.</t>
  </si>
  <si>
    <t>COMFENALCO: DESDE 03/12/1990-ACTUALMENTE: MÁS DE 23 AÑOS.
EXCEDE EL TOPE POR EL CONCEPTO DE EXPERIENCIA PROFESIONAL.</t>
  </si>
  <si>
    <t>PROFESOR TIEMPO COMPLETO/UNIVERSIDAD DE LA SALLE:
3/07/2012-31/12/2012: 177 DÍAS.
1/01/2013-31/12/2013: 360 DÍAS.
1/01/2014-29/03/2014: 89 DÍAS.
=626 DÍAS=1,74 AÑOS.
PROFESOR TIEMPO COMPLETO/UNIVERSIDAD SAN BUENAVENTURA:
1/02/2008-30/11/2008: 300 DÍAS.
2/02/2009-30/11/2009: 299 DÍAS.
1/02/2010-30/2010: 300 DÍAS.
1/02/2011-30/11/2011: 300 DÍAS.
=1199 DÍAS: 3,33 AÑOS.
EXCEDE EL TOPE POR EL CONCEPTO DE DOCENCIA UNIVERSITARIA.</t>
  </si>
  <si>
    <t xml:space="preserve">LOS SOPORTES PRESENTADOS NO CUMPLEN CON LO ESTABLECIDO EN LOS REQUISITOS Y PROCEDIMIENTOS DE LA CONOVOCATORIA NI EN LA NORMATIVIDAD VIGENTE. </t>
  </si>
  <si>
    <t xml:space="preserve">PUBLICACIÓN EN REVISTA INDEXADA:
ARTÍCULO: "LA FORMACIÓN DE SUJETOS AUTÓNOMOS…" REVISTA ALETHEIA. ISSN: 2145-0366. 3 AUTORES. 2012. CATEGORÍA C: 2 PUNTOS.
PUBLICACIONES EN REVISTAS NO INDEXADAS:
ARTÍCULO: "LA HISTORIA DE LAS COSAS". REVISTA MANAGEMENT. 1 AUTOR. 2010: 0,5 PUNTOS.
ARTÍCULO: "TRANSFORMACIÓN PRODUCTIVA...". REVISTA MANAGEMENT. 4 AUTOR. 2010: 0,25 PUNTOS.
PONENCIAS:
"EL APRENDIZAJE COMO RESULTADO DE LA EVALUACIÓN DE PROYECTOS...". TERCER CONGRESO INTERNACIONAL DE DESARROLLO ECONÓMICO Y CALIDAD DE VIDA. 2011. 1 AUTOR: 0,5 PUNTOS.
LA DEMÁS PRODUCCIÓN NO CUMPLE CON LO ESTABLECIDO EN LOS REQUISITOS Y PROCEDIMIENTOS DE LA CONVOCATORIA NI EN LA NORMATIVIDAD VIGENTE. </t>
  </si>
  <si>
    <t>ESPECIALISTA EN GERENCIA / UNIVERSIDAD MILITAR / 2006 (NO ADJUNTA SOPORTE)
ESPECIALISTA EN DOCENCIA UNIVERSITARIA / UNIVERSIDAD COOPERATIVA / 2010</t>
  </si>
  <si>
    <t>CORPORACIÓN UNIVERSITARIA MINUTO DE DIOS:
11/02/2012-02/06/2012: 112 DÍAS: 0,31 AÑOS: 0,31 PUNTOS.
SENA:
19/02/2009: 150 DÍAS.
25/11/2009: 30 DÍAS.
26/01/2010: 150 DÍAS:
330 DÍAS=0,92 AÑOS: 0,92 PUNTOS.
SENA:
27/12/2006: 95 DÍAS=0,26 AÑOS=0,26 PUNTOS. 
ESCUELA DE SUBOFICIALES DE LA FUERZA AÉREA COLOMBIANA: 300 DÍAS=0,83 AÑOS=0,83 PUNTOS.
UNIVERSIDAD DE LA AMAZONÍA: 34 DÍAS=0,09 AÑOS=0,09 PUNTOS.
UAE CUERPO OFICIAL DE BOMBEROS: 166 DÍAS=0,46 AÑOS=0,46 PUNTOS.
LAS DEMÁS CERTIFICACIONES NO CUMPLEN CON LO ESTABLECIDO EN LOS REQUISITOS Y PROCEDIMIENTOS DE LA CONVOCATORIA NI EN LA NORMATIVIDAD VIGENTE.</t>
  </si>
  <si>
    <t>CATEDRÁTICO/UNIVERSIDAD DE LA AMAZONÍA: 384 HORAS: 0,8 AÑOS: 0,8 PUNTOS.
DOCENTE OCASIONAL TIEMPO COMPLETO/UNIVERSIDAD MILITAR NUEVA GRANADA:
14/01/13-13/12/13: 330 DÍAS: 0,92 AÑOS=0,92 PUNTOS.</t>
  </si>
  <si>
    <t>ARTÍCULO EN REVISTA NO INDEXADA:
ARTÍCULO "INGELIGENCIA SOCIAL: UNA APROXIMACIÓN DESDE LA GESTIÓN DE LA ORGANIZACIÓN". REVISTA ESTRATEGIAS. 2012. 2 AUTORES: 0,5 PUNTOS.
LA DEMÁS PRODUCCIÓN INTELECTUAL RELACIONADA EN LA HOJA DE VIDA NO CUMPLE CON LO ESTABLECIDO EN LOS REQUISITOS Y PROCEDIMIENTOS DE LA CONVOCATORIA NI EN LA NORMATIVIDAD VIGENTE.</t>
  </si>
  <si>
    <t>GERENTE - SONAR LTDA: NOV/2005-MARZO/2007:  480 DÍAS: 1,33 AÑOS: 1,33 PUNTOS.
DIRECTOR EJECUTIVO - FUNDAUSCO: 1/06/2000-5/06/2002: 725 DÍAS: 2,01 AÑOS: 2,01 PUNTOS.
GERENTE - ANESMEDIC: 16/01/2004-31/05/2005: 495 DÍAS=1,375 AÑOS=1,38 PUNTOS. 
SENA:
12/09/2008-11/12/2008: 90 DÍAS.
26/02/2009-25/12/2009: 300 DÍAS.
=390 DÍAS=1,08 AÑOS=1,08 PUNTOS.
EXCEDE TOPE MAXIMO DE PUNTAJE POR EL CONCEPTO DE EXPERIENCIA PROFESIONAL.</t>
  </si>
  <si>
    <t>CATEDRÁTICO/CORPORACIÓN UNIVERSITARIA DEL HUILA: 746 HORAS: 1,55 AÑOS: 1,55 PUNTOS.
CATEDRÁTICO/UNIVERSIDAD SURCOLOMBIANA: 672 HORAS: 1,4 AÑOS: 1,4 PUNTOS.
CATEDRÁTICO/CORPORACIÓN UNIVERSITARIA MINUTO DE DIOS: 256 HORAS=0,53 AÑOS=0,53 PUNTOS.
DOCENTE MEDIO TIEMPO/CUN: 13/08/2007-30/11/2007=108 DÍAS=0,3 AÑOS=0,15 PUNTOS.
PROFESOR TIEMPO COMPLETO/UNIVERSIDAD DE IBAGUÉ: 1/08/2013-1/04/2014: 240 DÍAS: 0,67 AÑOS=0,67 PUNTOS.
LAS DEMÁS CERTIFICACIONES NO CUMPLEN CON LO ESTABLECIDO EN LOS REQUISITOS Y PROCEDIMIENTOS DE LA CONVOCATORIA NI EN LA NORMATIVIDAD VIGENTE.</t>
  </si>
  <si>
    <t>LA PRODUCCIÓN INTELECTUAL RELACIONADA NO CUMPLE CON LO ESTABLECIDO EN LOS REQUISITOS Y PROCEDIMIENTOS DE LA CONVOCATORIA NI EN LA NORMATIVIDAD VIGENTE.</t>
  </si>
  <si>
    <t>MAGISTER EN ADMINISTRACION DE NEGOCIOS CON ENFASIS TALENTO HUMANO / CENTRAL QUEENSLAND UNIVERSITY / 2005</t>
  </si>
  <si>
    <t>DIPLOMA DE POSGRADO EN NEGOCIOS/CENTRAL QUEENSLAND UNIVERSITY/ 2004 (SIN APOSTILLAR)</t>
  </si>
  <si>
    <t>CATEDRÁTICO/FUNDACIÓN UNIVERSITARIA SAN MARTÍN: 1120 HORAS: 2,33 AÑOS: 2,33 PUNTOS.</t>
  </si>
  <si>
    <t>FUNDACIÓN UNIVERSITARIA SAN MARTÍN:
COORDINADORA ACADÉMICA: 15/07/2008-30/04/2013: 1725 DÍAS: 4,8 AÑOS.
DIRECTORA ACADÉMICA: 1/05/2013-ACTUALMENTE: 330 DÍAS: 0,92 AÑOS.
EXCEDE EL TOPE POR EL CONCEPTO DE EXPERIENCIA PROFESIONAL.</t>
  </si>
  <si>
    <t>LA PRODUCCIÓN INTELECTUAL RELACIONADA NO CUMPLE CON LOS REQUISITOS Y PROCEDIMIENTOS DE LA CONVOCATORIA NI CON LA NORMATIVIDAD VIGENTE.</t>
  </si>
  <si>
    <t>SOCIEDAD MÉDICA DE BOYACÁ: 1/07/1990-31/01/1993: 933 DÍAS: 2,59 AÑOS: 2,59 PUNTOS.
EMPRESA DE SERVICIOS PÚBLICOS MUNICIPALES NO DOMICILIARIOS DE DUITAMA: 10/03/1993-3/02/1995: 684 DÍAS: 1,9 AÑOS: 1,9 PUNTOS.
EL PINTOR LTDA FERRETERÍAS: 22/08/1995-30/06/1996: 309 DÍAS: 0,86 AÑOS: 0,86 PUNTOS.
EXCEDE EL TOPE POR EL CONCEPTO DE EXPERIENCIA PROFESIONAL.</t>
  </si>
  <si>
    <t>CATEDRÁTICO/ESAP: 150 HORAS: 0,31 AÑOS: 0,31 PUNTOS.
UNIVERSIDAD PEDAGÓGICA Y TECNOLÓGICA DE COLOMBIA-UPTC:
PROFESORA OCASIONAL MEDIO TIEMPO: 
24/02/2009-26/06/2009: 122 DÍAS: 61 DÍAS EQUIVALENTES TC.
03/08/2009-27/11/2009: 114 DÍAS: 57 DÍAS EQUIVALENTES TC.
11/02/2010-25/02/2010: 14 DÍAS: 7 DÍAS EQUIVALENTES TC.
13/08/2010-22/08/2010: 10 DÍAS: 5 DÍAS EQUIVALENTES TC.
12/03/2012-13/07/2012: 120 DÍAS: 60 DÍAS EQUIVALENTES TC.
15/08/2012-30/11/2012: 106 DÍAS: 53 DÍAS EQUIVALENTES TC.
PROFESORA OCASIONAL TIEMPO COMPLETO:
4/02/2008-28/11/2008: 295 DÍAS.
13/01/2009-30/01/2009: 18 DÍAS.
26/02/2010-25/06/2010: 120 DÍAS.
23/08/2010-26/11/2010: 103 DÍAS.
14/03/2011-17/06/2011: 94 DÍAS.
1/08/2011-25/11/2011: 115 DÍAS.
10/01/2012-17/02/2012: 38 DÍAS.
5/08/2013-29/11/2013: 115 DÍAS.
17/02/2014-ACTUALMENTE: 40 DÍAS. 
TOTAL: 1127 DÍAS: 3,13 AÑOS: 3,13 PUNTOS.
LA CERTIFICACIÓN DE CATEDRÁTICA DE LA UPTC NO CUMPLE CON LO ESTABLECIDO EN LOS REQUISITOS Y PROCEDIMIENTOS DE LA CONVOCATORIA.</t>
  </si>
  <si>
    <t>LOS SIGUIENTES DOCUMENTOS CON ISBN NO SE PUEDEN PUNTUAR COMO LIBROS DEBIDO A QUE NO CUMPLEN CON LA NORMATIVIDAD PARA SER CLASIFICADO DE ESA MANERA. POR LO TANTO SE PUNTÚAN COMO MATERIALES DIVULGATIVOS:
-LA COMPETITIVIDAD EN EL SERVICIO AL CLIENTE. 1 AUTOR. 2013: 0,5 PUNTOS.
-PLANEACIÓN Y CONTROL ADMINISTRATIVO. 1 AUTOR. 2013: 0,5 PUNTOS.
-PROJECT MANAGEMENT EN ECOPETROL. 1 AUTOR. 2013: 0,5 PUNTOS.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</si>
  <si>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</si>
  <si>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</si>
  <si>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</si>
  <si>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</si>
  <si>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</si>
  <si>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</si>
  <si>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</si>
  <si>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</si>
  <si>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</si>
  <si>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</si>
  <si>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</si>
  <si>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</si>
  <si>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PROFESIONAL EN CIENCIAS ADMINISTRATIVAS, CON 
MAESTRÍA EN EL ÁREA ADMINISTRATIVA</t>
  </si>
  <si>
    <t xml:space="preserve">                                                      EVALUACIÓN DE LAS HOJAS DE VIDA PARA EL CUMPLIMIENTO DEL PERFIL DE LOS ASPIRANTES AL CÓDIGO DE CONCURSO IDEAD-P-10-4</t>
  </si>
  <si>
    <r>
      <t xml:space="preserve">NO PRESELECCIONADO
</t>
    </r>
    <r>
      <rPr>
        <sz val="9"/>
        <rFont val="Arial"/>
        <family val="2"/>
      </rPr>
      <t>EL TÍTULO DE MAESTRÍA NO REGISTRA NI CONVALIDACIÓN NI APOSTILLE. NO CUMPLE CON LOS TÉRMINOS DE REFERENCIA DE LA CONVOCATORIA</t>
    </r>
  </si>
  <si>
    <r>
      <t xml:space="preserve">NO PRESELECCIONADO 
</t>
    </r>
    <r>
      <rPr>
        <sz val="9"/>
        <rFont val="Arial"/>
        <family val="2"/>
      </rPr>
      <t>EL TÍTULO DE MAESTRÍA NO REGISTRA NI CONVALIDACIÓN NI APOSTILLE. NO CUMPLE CON LOS TÉRMINOS DE REFERENCIA DE LA CONVOCATORIA</t>
    </r>
  </si>
  <si>
    <t>BERMUDEZ ESCOBAR SANDRA PATRICIA</t>
  </si>
  <si>
    <t>RINCON BALLESTEROS DORA LUCÍA</t>
  </si>
  <si>
    <t>MAGISTER EN ADMINISTRACION/INSTITUTO TECNOLÓGICO Y DE ESTUDIOS SUPERIORES DE MONTERREY/ 2007</t>
  </si>
  <si>
    <t>ESTUDIOS DE ESPECIALIZACIÓN
MAESTRIA EN INVESTIGACION EN ECONOMIA DE LA EMPRESA/ UNIVERSIDAD DE SALAMANCA (ESPAÑA)/ 2013</t>
  </si>
  <si>
    <t>PINZON JOSE VICTOR</t>
  </si>
  <si>
    <t>GONZALEZ CALIXTO MONICA BIBIANA</t>
  </si>
  <si>
    <t>BAEZ ROA MARIA DEL PILAR</t>
  </si>
  <si>
    <t>CONTRERAS PALACIOS FRED DAVINSON</t>
  </si>
  <si>
    <t>AGREDO ROA LUIS HERNANDO</t>
  </si>
  <si>
    <t>CASTRO PRADO FREDY</t>
  </si>
  <si>
    <t>MARTINEZ CARDENAS ANA GRACIELA</t>
  </si>
  <si>
    <t>CUBILLOS CALDERON CARLOS HERNAN</t>
  </si>
  <si>
    <t>PERDOMO GUERRERO CESAR AUGUSTO</t>
  </si>
  <si>
    <t>DUCON SALAS JULIO CESAR</t>
  </si>
  <si>
    <t>PRADA GUZMAN LILIANA</t>
  </si>
  <si>
    <t>VARGAS SAENZ CESAR FABIAN</t>
  </si>
  <si>
    <t>LOPEZ RAMIREZ MARIO RICARDO</t>
  </si>
  <si>
    <t>TRIANA CASALLAS LUIS FELIPE</t>
  </si>
  <si>
    <t>AREVALO PARRA JUAN CAMILO</t>
  </si>
  <si>
    <t>DOCTORADO EN ANALISIS DE PROBLEMAS SOCIALES / UNIVERSIDAD NACIONAL DE EDUCACION A DISTANCIA PUNED (ESPAÑA) / EN CURSO-SIN CERTIFICAR SEGÚN LO ESTABLECIDO EN LA NORMATIVIDAD VIGENTE PARA LA CONVOCATORIA</t>
  </si>
  <si>
    <t>ESPECIALISTA EN GERENCIA SOCIAL / ESCUELA SUPERIOR DE ADMINISTRACION PUBLICA / 1997 MAGISTER EN ADMINISTRACION / UNIVERSIDAD NACIONAL DE COLOMBIA / 2007</t>
  </si>
  <si>
    <t>ADMINISTRADOR INDUSTRIAL / UNIVERSIDAD PEDAGOGICA Y TECNOLOGICA DE COLOMBIA / 1993</t>
  </si>
  <si>
    <t>ESPECIALISTA EN FINANZAS / UNIVERSIDAD PEDAGOGICA Y TECNOLOGICA / 2002
 MAGISTER EN EDUCACION / INSTITUTO TECNOLOGICO DE ESTUDIOS SUPERIORES DE MONTERREY (MEXICO) / 2012</t>
  </si>
  <si>
    <t>ESPECIALISTA EN FINANZAS / UNIVERSIDAD PEDAGOGICA Y TECNOLOGICA / 1996
ESPECIALISTA EN INGENIERIA DE SOFTWARE / UNIVERSIDAD INCCA DE COLOMBIA / 2007
 MAGISTER EN ADMINISTRACION / UNIVERSIDAD NACIONAL DE COLOMBIA / 2012</t>
  </si>
  <si>
    <t>ESPECIALISTA EN COOPERACION INTERNACIONAL Y GERENCIA SOCIAL / UNIVERSIDAD SAN BUENAVENTURA / 2010 
MAGISTER EN CIENCIAS DE LA ORGANIZACIÓN / UNIVERSIDAD DEL VALLE / 2012</t>
  </si>
  <si>
    <t>ESPECIALISTA EN GERENCIA DE MERCADEO /UNIVERSIDAD DEL ROSARIO/1998 
MAGISTER EN ADMINISTRACION ECONOMICA Y FINANCIERA/UNIVERSIDAD TECNOLÓGICA DE PEREIRA/2005</t>
  </si>
  <si>
    <t>ESPECIALISTA EN GERENCIA DE NEGOCIOS INTERNACIONALES/ UNIVERSIDAD ANTONIO NARIÑO/ 1999 MAESTRIA EN ADMINISTRACION/ UNIVERSIDAD NACIONAL/ 2007</t>
  </si>
  <si>
    <t>ESPECIALISTA EN EVALUACION SOCIAL DE PROYECTOS / UNIVERSIDAD DE LOS ANDES / 1997 
MAGISTER EN ADMINISTRACION Y DIRECCION DE EMPRESAS CON ENFASIS EN FINANZAS / UNIVERSIDAD AUTONOMA DE BUCARAMANGA / 2013</t>
  </si>
  <si>
    <t>ESPECIALISTA EN DIRECCION FINANCIERA Y DESARROLLO ORGANIZACIONAL / UNIVERSIDAD CENTRAL / 2004
 MAGISTER EN ADMINISTRACION / UNIVERSIDAD DEL VALLE / 2013</t>
  </si>
  <si>
    <t>ESPECIALISTA EN GERENCIA SOCIAL / ESCUELA SUPERIOR DE ADMINISTRACION PUBLICA / 2000
 MAGISTER EN ADMINISTRACION DE EMPRESAS CON ESPECIALIDAD EN DIRECCION DE PROYECTOS / UNIVERSIDAD VIÑA DEL MAR (CHILE) / 2012</t>
  </si>
  <si>
    <t>ESPECIALISTA EN PROYECTOS DE DESARROLLO / ESCUELA SUPERIOR DE ADMINISTRACION ESAP / 2004
MAGISTER EN DESARROLLO EDUCATIVO Y SOCIAL / UNIVERSIDAD PEDAGOGICA NACIONAL / 2011
 DOCTORADO EN ANALISIS DE PROBLEMAS SOCIALES / UNIVERSIDAD NACIONAL DE EDUCACION A DISTANCIA PUNED (ESPAÑA) / EN CURSO-SIN CERTIFICAR SEGÚN LO ESTABLECIDO EN LA NORMATIVIDAD VIGENTE PARA LA CONVOCATORIA</t>
  </si>
  <si>
    <t>DIPLOMA DE POSGRADO EN NEGOCIOS/CENTRAL QUEENSLAND UNIVERSITY/ 2004 (SIN APOSTILLAR) MAGISTER EN ADMINISTRACION DE NEGOCIOS CON ENFASIS TALENTO HUMANO / CENTRAL QUEENSLAND UNIVERSITY / 2005</t>
  </si>
  <si>
    <t>ESPECIALISTA EN GERENCIA DE PROYECTOS/ UNIVERSIDAD DEL TOLIMA/ 2008 MAGISTER EN DIRECCION DE MARKETING/ UNIVERSIDAD VAÑA DEL MAR (CHILE)/ 2011</t>
  </si>
  <si>
    <t xml:space="preserve">ECONOMISTA/ UNIVERSIDAD NACIONAL DE COLOMBIA/ 2001 </t>
  </si>
  <si>
    <t>ESTUDIOS DE ESPECIALIZACIÓN SIN TITULO DEL AÑO 2001
MAGISTER EN ADMINISTRACION ECONOMICA Y FINANCIERA/ UNIVERSIDAD TECNOLOGICA DE PEREIRA/ 2014</t>
  </si>
  <si>
    <t>ESPECIALISTA EN GERENCIA / UNIVERSIDAD MILITAR / 2006 (NO ADJUNTA SOPORTE)
ESPECIALISTA EN DOCENCIA UNIVERSITARIA / UNIVERSIDAD COOPERATIVA / 2010
 MAGISTER EN GESTION DE ORGANIZACIONES / UNIVERSIDAD MILITAR / 2012</t>
  </si>
  <si>
    <t>LOS SOPORTES PRESENTADOS Y ADQUIRIDOS EN LAS DEPENDENCIAS INSTITUCIONALES NO PERMITEN EVIDENCIAR NI SOPORTAN DEBIDAMENTE LA EXPERIENCIA RELACIONADA DENTRO DE LA HOJA DE VIDA.</t>
  </si>
  <si>
    <t>UNIVERSIDAD DEL TOLIMA / SUPERNUMERARIO:
DEL 2000 AL 2009= (6,74 AÑOS)  5 PUNTOS EXCEDE EL PUNTAJE MAXIMO</t>
  </si>
  <si>
    <t>UNIVERSIDAD DEL TOLIMA: 
PROFESOR CATEDRATICO: 1378 HORAS: 2,87 AÑOS.</t>
  </si>
  <si>
    <t>6</t>
  </si>
  <si>
    <t>17</t>
  </si>
  <si>
    <t>9</t>
  </si>
  <si>
    <t>18</t>
  </si>
  <si>
    <t>14</t>
  </si>
  <si>
    <t>13</t>
  </si>
  <si>
    <t>10</t>
  </si>
  <si>
    <t>3</t>
  </si>
  <si>
    <t>16</t>
  </si>
  <si>
    <t>12</t>
  </si>
  <si>
    <t>7</t>
  </si>
  <si>
    <t>8</t>
  </si>
  <si>
    <t>15</t>
  </si>
  <si>
    <t>2</t>
  </si>
  <si>
    <t>11</t>
  </si>
  <si>
    <t>1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</si>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</sst>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Arial Narrow"/>
      <family val="2"/>
    </font>
    <font>
      <u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gray06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1" applyBorder="1"/>
    <xf numFmtId="4" fontId="9" fillId="0" borderId="37" xfId="1" applyNumberFormat="1" applyFont="1" applyFill="1" applyBorder="1" applyAlignment="1" applyProtection="1">
      <alignment horizontal="center" vertical="center"/>
    </xf>
    <xf numFmtId="4" fontId="14" fillId="6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Alignment="1" applyProtection="1">
      <alignment vertical="center"/>
    </xf>
    <xf numFmtId="4" fontId="7" fillId="0" borderId="0" xfId="1" applyNumberFormat="1" applyFont="1" applyFill="1" applyAlignment="1" applyProtection="1">
      <alignment vertical="center"/>
    </xf>
    <xf numFmtId="4" fontId="9" fillId="0" borderId="0" xfId="1" applyNumberFormat="1" applyFont="1" applyFill="1" applyAlignment="1" applyProtection="1">
      <alignment vertical="center"/>
    </xf>
    <xf numFmtId="0" fontId="6" fillId="0" borderId="0" xfId="0" applyNumberFormat="1" applyFont="1" applyFill="1" applyBorder="1"/>
    <xf numFmtId="2" fontId="6" fillId="0" borderId="0" xfId="0" applyNumberFormat="1" applyFont="1" applyFill="1" applyBorder="1"/>
    <xf numFmtId="0" fontId="28" fillId="0" borderId="49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9" fillId="0" borderId="7" xfId="3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vertical="center"/>
    </xf>
    <xf numFmtId="0" fontId="28" fillId="0" borderId="0" xfId="0" applyFont="1"/>
    <xf numFmtId="0" fontId="30" fillId="0" borderId="0" xfId="0" applyFont="1" applyBorder="1" applyAlignment="1">
      <alignment horizontal="center"/>
    </xf>
    <xf numFmtId="0" fontId="9" fillId="7" borderId="1" xfId="4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8" fillId="0" borderId="91" xfId="4" applyFont="1" applyBorder="1" applyAlignment="1">
      <alignment horizontal="center" vertical="center" wrapText="1"/>
    </xf>
    <xf numFmtId="2" fontId="13" fillId="0" borderId="91" xfId="4" applyNumberFormat="1" applyFont="1" applyBorder="1" applyAlignment="1">
      <alignment horizontal="center" vertical="center" wrapText="1"/>
    </xf>
    <xf numFmtId="0" fontId="9" fillId="0" borderId="92" xfId="4" applyFont="1" applyBorder="1" applyAlignment="1">
      <alignment horizontal="center" vertical="center" wrapText="1"/>
    </xf>
    <xf numFmtId="49" fontId="7" fillId="0" borderId="91" xfId="4" applyNumberFormat="1" applyFont="1" applyFill="1" applyBorder="1" applyAlignment="1">
      <alignment horizontal="justify" vertical="center" wrapText="1"/>
    </xf>
    <xf numFmtId="49" fontId="7" fillId="0" borderId="52" xfId="4" applyNumberFormat="1" applyFont="1" applyFill="1" applyBorder="1" applyAlignment="1">
      <alignment horizontal="justify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58" xfId="0" applyNumberFormat="1" applyFont="1" applyBorder="1" applyAlignment="1">
      <alignment vertical="center"/>
    </xf>
    <xf numFmtId="49" fontId="28" fillId="0" borderId="49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5" borderId="13" xfId="1" applyNumberFormat="1" applyFont="1" applyFill="1" applyBorder="1" applyAlignment="1" applyProtection="1">
      <alignment horizontal="center" vertical="center"/>
    </xf>
    <xf numFmtId="3" fontId="13" fillId="5" borderId="14" xfId="1" applyNumberFormat="1" applyFont="1" applyFill="1" applyBorder="1" applyAlignment="1" applyProtection="1">
      <alignment horizontal="center" vertical="center"/>
    </xf>
    <xf numFmtId="3" fontId="13" fillId="5" borderId="15" xfId="1" applyNumberFormat="1" applyFont="1" applyFill="1" applyBorder="1" applyAlignment="1" applyProtection="1">
      <alignment horizontal="center" vertical="center"/>
    </xf>
    <xf numFmtId="4" fontId="14" fillId="6" borderId="38" xfId="1" applyNumberFormat="1" applyFont="1" applyFill="1" applyBorder="1" applyAlignment="1" applyProtection="1">
      <alignment horizontal="center" vertical="center"/>
    </xf>
    <xf numFmtId="4" fontId="14" fillId="6" borderId="39" xfId="1" applyNumberFormat="1" applyFont="1" applyFill="1" applyBorder="1" applyAlignment="1" applyProtection="1">
      <alignment horizontal="center" vertical="center"/>
    </xf>
    <xf numFmtId="4" fontId="14" fillId="6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7" fillId="0" borderId="16" xfId="1" applyNumberForma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left" vertical="center"/>
    </xf>
    <xf numFmtId="4" fontId="7" fillId="0" borderId="20" xfId="1" applyNumberFormat="1" applyFont="1" applyFill="1" applyBorder="1" applyAlignment="1" applyProtection="1">
      <alignment horizontal="left" vertical="center"/>
    </xf>
    <xf numFmtId="4" fontId="7" fillId="0" borderId="14" xfId="1" applyNumberFormat="1" applyFont="1" applyFill="1" applyBorder="1" applyAlignment="1" applyProtection="1">
      <alignment horizontal="justify" vertical="center"/>
      <protection locked="0"/>
    </xf>
    <xf numFmtId="4" fontId="7" fillId="0" borderId="15" xfId="1" applyNumberFormat="1" applyFont="1" applyFill="1" applyBorder="1" applyAlignment="1" applyProtection="1">
      <alignment horizontal="justify" vertical="center"/>
      <protection locked="0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2" fontId="7" fillId="0" borderId="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28" xfId="4" applyNumberFormat="1" applyFont="1" applyBorder="1" applyAlignment="1">
      <alignment horizontal="center" vertical="center" wrapText="1"/>
    </xf>
    <xf numFmtId="0" fontId="9" fillId="7" borderId="12" xfId="4" applyFont="1" applyFill="1" applyBorder="1" applyAlignment="1">
      <alignment horizontal="center" vertical="center" wrapText="1"/>
    </xf>
    <xf numFmtId="0" fontId="9" fillId="7" borderId="16" xfId="4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13" xfId="4" applyFont="1" applyFill="1" applyBorder="1" applyAlignment="1">
      <alignment horizontal="center" vertical="center" wrapText="1"/>
    </xf>
    <xf numFmtId="0" fontId="9" fillId="7" borderId="15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8" fillId="7" borderId="2" xfId="4" applyNumberFormat="1" applyFont="1" applyFill="1" applyBorder="1" applyAlignment="1">
      <alignment horizontal="center" vertical="center" wrapText="1"/>
    </xf>
    <xf numFmtId="2" fontId="8" fillId="7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1209675</xdr:colOff>
      <xdr:row>2</xdr:row>
      <xdr:rowOff>38100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15049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68</xdr:row>
      <xdr:rowOff>152400</xdr:rowOff>
    </xdr:to>
    <xdr:pic>
      <xdr:nvPicPr>
        <xdr:cNvPr id="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325092</xdr:colOff>
      <xdr:row>0</xdr:row>
      <xdr:rowOff>85726</xdr:rowOff>
    </xdr:from>
    <xdr:to>
      <xdr:col>1</xdr:col>
      <xdr:colOff>493063</xdr:colOff>
      <xdr:row>1</xdr:row>
      <xdr:rowOff>419101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092" y="85726"/>
          <a:ext cx="806146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baez11@gmail.com" TargetMode="External"/><Relationship Id="rId13" Type="http://schemas.openxmlformats.org/officeDocument/2006/relationships/hyperlink" Target="mailto:monicabibianagc@hot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hcubi@ut.edu.co" TargetMode="External"/><Relationship Id="rId7" Type="http://schemas.openxmlformats.org/officeDocument/2006/relationships/hyperlink" Target="mailto:cesarineiva@hotmail.com" TargetMode="External"/><Relationship Id="rId12" Type="http://schemas.openxmlformats.org/officeDocument/2006/relationships/hyperlink" Target="mailto:trianafelipe@gmail.com" TargetMode="External"/><Relationship Id="rId17" Type="http://schemas.openxmlformats.org/officeDocument/2006/relationships/hyperlink" Target="mailto:hernando.agredo@gmail.com" TargetMode="External"/><Relationship Id="rId2" Type="http://schemas.openxmlformats.org/officeDocument/2006/relationships/hyperlink" Target="mailto:sandriber@gmail.com" TargetMode="External"/><Relationship Id="rId16" Type="http://schemas.openxmlformats.org/officeDocument/2006/relationships/hyperlink" Target="mailto:fred.contreras.p@correounivalle.edu.co" TargetMode="External"/><Relationship Id="rId1" Type="http://schemas.openxmlformats.org/officeDocument/2006/relationships/hyperlink" Target="mailto:cluzastrid@gmail.com" TargetMode="External"/><Relationship Id="rId6" Type="http://schemas.openxmlformats.org/officeDocument/2006/relationships/hyperlink" Target="mailto:cfvargas@ut.edu.co" TargetMode="External"/><Relationship Id="rId11" Type="http://schemas.openxmlformats.org/officeDocument/2006/relationships/hyperlink" Target="mailto:angrama2003@yahoo.com" TargetMode="External"/><Relationship Id="rId5" Type="http://schemas.openxmlformats.org/officeDocument/2006/relationships/hyperlink" Target="mailto:mrlopez@ut.edu.co-mrlopez@unal.edu.co" TargetMode="External"/><Relationship Id="rId15" Type="http://schemas.openxmlformats.org/officeDocument/2006/relationships/hyperlink" Target="mailto:jvpinzon@ut.edu.co" TargetMode="External"/><Relationship Id="rId10" Type="http://schemas.openxmlformats.org/officeDocument/2006/relationships/hyperlink" Target="mailto:frecas1@yahoo.es" TargetMode="External"/><Relationship Id="rId4" Type="http://schemas.openxmlformats.org/officeDocument/2006/relationships/hyperlink" Target="mailto:luci21_4@hotmail.com" TargetMode="External"/><Relationship Id="rId9" Type="http://schemas.openxmlformats.org/officeDocument/2006/relationships/hyperlink" Target="mailto:juancamilo777@hotmail.com" TargetMode="External"/><Relationship Id="rId14" Type="http://schemas.openxmlformats.org/officeDocument/2006/relationships/hyperlink" Target="mailto:jcducon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topLeftCell="A14" zoomScaleNormal="100" workbookViewId="0">
      <selection activeCell="A18" sqref="A18"/>
    </sheetView>
  </sheetViews>
  <sheetFormatPr baseColWidth="10" defaultRowHeight="16.5" x14ac:dyDescent="0.3"/>
  <cols>
    <col min="1" max="1" width="2.85546875" style="3" bestFit="1" customWidth="1"/>
    <col min="2" max="2" width="7" style="3" customWidth="1"/>
    <col min="3" max="4" width="17.5703125" style="4" customWidth="1"/>
    <col min="5" max="5" width="17.5703125" style="5" customWidth="1"/>
    <col min="6" max="7" width="19.57031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223" t="s">
        <v>99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Z1" s="117">
        <f>COUNTA(C:C)-1</f>
        <v>18</v>
      </c>
    </row>
    <row r="2" spans="1:26" ht="17.25" thickBot="1" x14ac:dyDescent="0.35">
      <c r="A2" s="223" t="s">
        <v>100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227" t="s">
        <v>93</v>
      </c>
      <c r="B3" s="217" t="s">
        <v>91</v>
      </c>
      <c r="C3" s="217" t="s">
        <v>92</v>
      </c>
      <c r="D3" s="217" t="s">
        <v>89</v>
      </c>
      <c r="E3" s="217" t="s">
        <v>90</v>
      </c>
      <c r="F3" s="217" t="s">
        <v>0</v>
      </c>
      <c r="G3" s="217" t="s">
        <v>1</v>
      </c>
      <c r="H3" s="217" t="s">
        <v>2</v>
      </c>
      <c r="I3" s="220" t="s">
        <v>3</v>
      </c>
      <c r="J3" s="230" t="s">
        <v>4</v>
      </c>
      <c r="K3" s="231"/>
      <c r="L3" s="231"/>
      <c r="M3" s="232"/>
      <c r="N3" s="217" t="s">
        <v>5</v>
      </c>
      <c r="O3" s="217" t="s">
        <v>88</v>
      </c>
      <c r="P3" s="217" t="s">
        <v>6</v>
      </c>
      <c r="Q3" s="225" t="s">
        <v>16</v>
      </c>
      <c r="R3" s="225" t="s">
        <v>17</v>
      </c>
      <c r="S3" s="225" t="s">
        <v>18</v>
      </c>
      <c r="T3" s="225" t="s">
        <v>19</v>
      </c>
      <c r="U3" s="225" t="s">
        <v>20</v>
      </c>
      <c r="V3" s="225" t="s">
        <v>21</v>
      </c>
      <c r="W3" s="225" t="s">
        <v>22</v>
      </c>
      <c r="X3" s="220" t="s">
        <v>97</v>
      </c>
    </row>
    <row r="4" spans="1:26" s="1" customFormat="1" ht="15.75" customHeight="1" thickBot="1" x14ac:dyDescent="0.25">
      <c r="A4" s="228"/>
      <c r="B4" s="218"/>
      <c r="C4" s="218"/>
      <c r="D4" s="218"/>
      <c r="E4" s="218"/>
      <c r="F4" s="218"/>
      <c r="G4" s="218"/>
      <c r="H4" s="218"/>
      <c r="I4" s="221"/>
      <c r="J4" s="220" t="s">
        <v>7</v>
      </c>
      <c r="K4" s="119"/>
      <c r="L4" s="119" t="s">
        <v>8</v>
      </c>
      <c r="M4" s="120"/>
      <c r="N4" s="218"/>
      <c r="O4" s="218"/>
      <c r="P4" s="218"/>
      <c r="Q4" s="226"/>
      <c r="R4" s="226"/>
      <c r="S4" s="226"/>
      <c r="T4" s="226"/>
      <c r="U4" s="226"/>
      <c r="V4" s="226"/>
      <c r="W4" s="226"/>
      <c r="X4" s="221"/>
    </row>
    <row r="5" spans="1:26" s="1" customFormat="1" ht="13.5" customHeight="1" thickBot="1" x14ac:dyDescent="0.25">
      <c r="A5" s="229"/>
      <c r="B5" s="219"/>
      <c r="C5" s="219"/>
      <c r="D5" s="219"/>
      <c r="E5" s="219"/>
      <c r="F5" s="219"/>
      <c r="G5" s="219"/>
      <c r="H5" s="219"/>
      <c r="I5" s="222"/>
      <c r="J5" s="222"/>
      <c r="K5" s="120" t="s">
        <v>85</v>
      </c>
      <c r="L5" s="122" t="s">
        <v>86</v>
      </c>
      <c r="M5" s="122" t="s">
        <v>87</v>
      </c>
      <c r="N5" s="219"/>
      <c r="O5" s="219"/>
      <c r="P5" s="219"/>
      <c r="Q5" s="226"/>
      <c r="R5" s="226"/>
      <c r="S5" s="226"/>
      <c r="T5" s="226"/>
      <c r="U5" s="226"/>
      <c r="V5" s="226"/>
      <c r="W5" s="226"/>
      <c r="X5" s="222"/>
    </row>
    <row r="6" spans="1:26" s="1" customFormat="1" ht="38.25" x14ac:dyDescent="0.2">
      <c r="A6" s="214" t="s">
        <v>337</v>
      </c>
      <c r="B6" s="126" t="s">
        <v>94</v>
      </c>
      <c r="C6" s="121">
        <v>38254536</v>
      </c>
      <c r="D6" s="121" t="s">
        <v>101</v>
      </c>
      <c r="E6" s="121" t="s">
        <v>102</v>
      </c>
      <c r="F6" s="121" t="s">
        <v>103</v>
      </c>
      <c r="G6" s="123" t="s">
        <v>104</v>
      </c>
      <c r="H6" s="121" t="s">
        <v>105</v>
      </c>
      <c r="I6" s="121" t="s">
        <v>95</v>
      </c>
      <c r="J6" s="121" t="s">
        <v>106</v>
      </c>
      <c r="K6" s="121" t="s">
        <v>107</v>
      </c>
      <c r="L6" s="121" t="s">
        <v>108</v>
      </c>
      <c r="M6" s="121" t="s">
        <v>98</v>
      </c>
      <c r="N6" s="121">
        <v>33</v>
      </c>
      <c r="O6" s="121" t="s">
        <v>96</v>
      </c>
      <c r="P6" s="124"/>
      <c r="Q6" s="127">
        <f>'6'!C10</f>
        <v>4</v>
      </c>
      <c r="R6" s="148">
        <f>'6'!E10</f>
        <v>1</v>
      </c>
      <c r="S6" s="148">
        <f>'6'!F10</f>
        <v>3</v>
      </c>
      <c r="T6" s="148">
        <f>'6'!G10</f>
        <v>0</v>
      </c>
      <c r="U6" s="148">
        <f>'6'!N27</f>
        <v>5</v>
      </c>
      <c r="V6" s="148">
        <f>'6'!N32</f>
        <v>5</v>
      </c>
      <c r="W6" s="148">
        <f>'6'!N37</f>
        <v>0</v>
      </c>
      <c r="X6" s="149">
        <f>'6'!N40</f>
        <v>18</v>
      </c>
    </row>
    <row r="7" spans="1:26" s="189" customFormat="1" ht="51" x14ac:dyDescent="0.2">
      <c r="A7" s="215" t="s">
        <v>338</v>
      </c>
      <c r="B7" s="184" t="s">
        <v>94</v>
      </c>
      <c r="C7" s="185">
        <v>52376327</v>
      </c>
      <c r="D7" s="185" t="s">
        <v>109</v>
      </c>
      <c r="E7" s="185" t="s">
        <v>110</v>
      </c>
      <c r="F7" s="185" t="s">
        <v>111</v>
      </c>
      <c r="G7" s="186" t="s">
        <v>112</v>
      </c>
      <c r="H7" s="185" t="s">
        <v>113</v>
      </c>
      <c r="I7" s="185" t="s">
        <v>95</v>
      </c>
      <c r="J7" s="185" t="s">
        <v>114</v>
      </c>
      <c r="K7" s="185" t="s">
        <v>98</v>
      </c>
      <c r="L7" s="185" t="s">
        <v>300</v>
      </c>
      <c r="M7" s="185" t="s">
        <v>98</v>
      </c>
      <c r="N7" s="185">
        <v>16</v>
      </c>
      <c r="O7" s="185" t="s">
        <v>96</v>
      </c>
      <c r="P7" s="187"/>
      <c r="Q7" s="183"/>
      <c r="R7" s="184"/>
      <c r="S7" s="184"/>
      <c r="T7" s="184"/>
      <c r="U7" s="184"/>
      <c r="V7" s="184"/>
      <c r="W7" s="184"/>
      <c r="X7" s="188"/>
    </row>
    <row r="8" spans="1:26" s="2" customFormat="1" ht="38.25" x14ac:dyDescent="0.2">
      <c r="A8" s="216" t="s">
        <v>339</v>
      </c>
      <c r="B8" s="129" t="s">
        <v>94</v>
      </c>
      <c r="C8" s="118">
        <v>93086150</v>
      </c>
      <c r="D8" s="118" t="s">
        <v>115</v>
      </c>
      <c r="E8" s="118" t="s">
        <v>116</v>
      </c>
      <c r="F8" s="118" t="s">
        <v>117</v>
      </c>
      <c r="G8" s="150" t="s">
        <v>118</v>
      </c>
      <c r="H8" s="118" t="s">
        <v>119</v>
      </c>
      <c r="I8" s="118" t="s">
        <v>95</v>
      </c>
      <c r="J8" s="118" t="s">
        <v>120</v>
      </c>
      <c r="K8" s="118" t="s">
        <v>98</v>
      </c>
      <c r="L8" s="118" t="s">
        <v>121</v>
      </c>
      <c r="M8" s="118" t="s">
        <v>98</v>
      </c>
      <c r="N8" s="118">
        <v>24</v>
      </c>
      <c r="O8" s="118" t="s">
        <v>96</v>
      </c>
      <c r="P8" s="125"/>
      <c r="Q8" s="128"/>
      <c r="R8" s="129"/>
      <c r="S8" s="129"/>
      <c r="T8" s="129"/>
      <c r="U8" s="129"/>
      <c r="V8" s="129"/>
      <c r="W8" s="129"/>
      <c r="X8" s="130"/>
    </row>
    <row r="9" spans="1:26" s="189" customFormat="1" ht="51" x14ac:dyDescent="0.2">
      <c r="A9" s="215" t="s">
        <v>340</v>
      </c>
      <c r="B9" s="184" t="s">
        <v>94</v>
      </c>
      <c r="C9" s="185">
        <v>35424684</v>
      </c>
      <c r="D9" s="185" t="s">
        <v>122</v>
      </c>
      <c r="E9" s="185" t="s">
        <v>123</v>
      </c>
      <c r="F9" s="185" t="s">
        <v>124</v>
      </c>
      <c r="G9" s="186" t="s">
        <v>125</v>
      </c>
      <c r="H9" s="185" t="s">
        <v>126</v>
      </c>
      <c r="I9" s="185" t="s">
        <v>95</v>
      </c>
      <c r="J9" s="185" t="s">
        <v>127</v>
      </c>
      <c r="K9" s="185" t="s">
        <v>128</v>
      </c>
      <c r="L9" s="185" t="s">
        <v>129</v>
      </c>
      <c r="M9" s="185" t="s">
        <v>98</v>
      </c>
      <c r="N9" s="185">
        <v>20</v>
      </c>
      <c r="O9" s="185" t="s">
        <v>96</v>
      </c>
      <c r="P9" s="187"/>
      <c r="Q9" s="183"/>
      <c r="R9" s="184"/>
      <c r="S9" s="184"/>
      <c r="T9" s="184"/>
      <c r="U9" s="184"/>
      <c r="V9" s="184"/>
      <c r="W9" s="184"/>
      <c r="X9" s="188"/>
    </row>
    <row r="10" spans="1:26" s="2" customFormat="1" ht="56.25" customHeight="1" x14ac:dyDescent="0.2">
      <c r="A10" s="216" t="s">
        <v>341</v>
      </c>
      <c r="B10" s="129" t="s">
        <v>94</v>
      </c>
      <c r="C10" s="118">
        <v>93381175</v>
      </c>
      <c r="D10" s="118" t="s">
        <v>130</v>
      </c>
      <c r="E10" s="118" t="s">
        <v>131</v>
      </c>
      <c r="F10" s="118" t="s">
        <v>132</v>
      </c>
      <c r="G10" s="150" t="s">
        <v>133</v>
      </c>
      <c r="H10" s="118" t="s">
        <v>134</v>
      </c>
      <c r="I10" s="118" t="s">
        <v>95</v>
      </c>
      <c r="J10" s="118" t="s">
        <v>135</v>
      </c>
      <c r="K10" s="118" t="s">
        <v>136</v>
      </c>
      <c r="L10" s="118" t="s">
        <v>137</v>
      </c>
      <c r="M10" s="118" t="s">
        <v>98</v>
      </c>
      <c r="N10" s="118">
        <v>79</v>
      </c>
      <c r="O10" s="118" t="s">
        <v>96</v>
      </c>
      <c r="P10" s="125"/>
      <c r="Q10" s="128"/>
      <c r="R10" s="129"/>
      <c r="S10" s="129"/>
      <c r="T10" s="129"/>
      <c r="U10" s="129"/>
      <c r="V10" s="129"/>
      <c r="W10" s="129"/>
      <c r="X10" s="130"/>
    </row>
    <row r="11" spans="1:26" s="1" customFormat="1" ht="38.25" x14ac:dyDescent="0.2">
      <c r="A11" s="216" t="s">
        <v>346</v>
      </c>
      <c r="B11" s="129" t="s">
        <v>94</v>
      </c>
      <c r="C11" s="118">
        <v>93128485</v>
      </c>
      <c r="D11" s="118" t="s">
        <v>138</v>
      </c>
      <c r="E11" s="118" t="s">
        <v>139</v>
      </c>
      <c r="F11" s="118" t="s">
        <v>140</v>
      </c>
      <c r="G11" s="150" t="s">
        <v>141</v>
      </c>
      <c r="H11" s="118" t="s">
        <v>142</v>
      </c>
      <c r="I11" s="118" t="s">
        <v>95</v>
      </c>
      <c r="J11" s="118" t="s">
        <v>143</v>
      </c>
      <c r="K11" s="118" t="s">
        <v>144</v>
      </c>
      <c r="L11" s="118" t="s">
        <v>145</v>
      </c>
      <c r="M11" s="118" t="s">
        <v>98</v>
      </c>
      <c r="N11" s="118">
        <v>18</v>
      </c>
      <c r="O11" s="118" t="s">
        <v>96</v>
      </c>
      <c r="P11" s="125"/>
      <c r="Q11" s="131"/>
      <c r="R11" s="132"/>
      <c r="S11" s="132"/>
      <c r="T11" s="132"/>
      <c r="U11" s="132"/>
      <c r="V11" s="132"/>
      <c r="W11" s="132"/>
      <c r="X11" s="133"/>
    </row>
    <row r="12" spans="1:26" s="2" customFormat="1" ht="51" x14ac:dyDescent="0.2">
      <c r="A12" s="216" t="s">
        <v>343</v>
      </c>
      <c r="B12" s="129" t="s">
        <v>94</v>
      </c>
      <c r="C12" s="118">
        <v>12131711</v>
      </c>
      <c r="D12" s="118" t="s">
        <v>146</v>
      </c>
      <c r="E12" s="118" t="s">
        <v>147</v>
      </c>
      <c r="F12" s="118">
        <v>3153620666</v>
      </c>
      <c r="G12" s="150" t="s">
        <v>148</v>
      </c>
      <c r="H12" s="118" t="s">
        <v>149</v>
      </c>
      <c r="I12" s="118" t="s">
        <v>95</v>
      </c>
      <c r="J12" s="118" t="s">
        <v>150</v>
      </c>
      <c r="K12" s="118" t="s">
        <v>151</v>
      </c>
      <c r="L12" s="118" t="s">
        <v>152</v>
      </c>
      <c r="M12" s="118" t="s">
        <v>98</v>
      </c>
      <c r="N12" s="118">
        <v>29</v>
      </c>
      <c r="O12" s="118" t="s">
        <v>96</v>
      </c>
      <c r="P12" s="125"/>
      <c r="Q12" s="128"/>
      <c r="R12" s="129"/>
      <c r="S12" s="129"/>
      <c r="T12" s="129"/>
      <c r="U12" s="129"/>
      <c r="V12" s="129"/>
      <c r="W12" s="129"/>
      <c r="X12" s="130"/>
    </row>
    <row r="13" spans="1:26" s="2" customFormat="1" ht="76.5" x14ac:dyDescent="0.2">
      <c r="A13" s="216" t="s">
        <v>344</v>
      </c>
      <c r="B13" s="129" t="s">
        <v>94</v>
      </c>
      <c r="C13" s="118">
        <v>46664783</v>
      </c>
      <c r="D13" s="118" t="s">
        <v>153</v>
      </c>
      <c r="E13" s="118" t="s">
        <v>154</v>
      </c>
      <c r="F13" s="118">
        <v>3124843287</v>
      </c>
      <c r="G13" s="150" t="s">
        <v>156</v>
      </c>
      <c r="H13" s="118" t="s">
        <v>155</v>
      </c>
      <c r="I13" s="118" t="s">
        <v>157</v>
      </c>
      <c r="J13" s="118" t="s">
        <v>158</v>
      </c>
      <c r="K13" s="118" t="s">
        <v>159</v>
      </c>
      <c r="L13" s="118" t="s">
        <v>160</v>
      </c>
      <c r="M13" s="118" t="s">
        <v>98</v>
      </c>
      <c r="N13" s="118">
        <v>142</v>
      </c>
      <c r="O13" s="118" t="s">
        <v>96</v>
      </c>
      <c r="P13" s="125"/>
      <c r="Q13" s="128"/>
      <c r="R13" s="129"/>
      <c r="S13" s="129"/>
      <c r="T13" s="129"/>
      <c r="U13" s="129"/>
      <c r="V13" s="129"/>
      <c r="W13" s="129"/>
      <c r="X13" s="130"/>
    </row>
    <row r="14" spans="1:26" s="2" customFormat="1" ht="38.25" x14ac:dyDescent="0.2">
      <c r="A14" s="216" t="s">
        <v>345</v>
      </c>
      <c r="B14" s="129" t="s">
        <v>94</v>
      </c>
      <c r="C14" s="118">
        <v>1110444865</v>
      </c>
      <c r="D14" s="118" t="s">
        <v>161</v>
      </c>
      <c r="E14" s="118" t="s">
        <v>162</v>
      </c>
      <c r="F14" s="118">
        <v>3134541937</v>
      </c>
      <c r="G14" s="150" t="s">
        <v>163</v>
      </c>
      <c r="H14" s="118" t="s">
        <v>164</v>
      </c>
      <c r="I14" s="118" t="s">
        <v>165</v>
      </c>
      <c r="J14" s="118" t="s">
        <v>166</v>
      </c>
      <c r="K14" s="118" t="s">
        <v>98</v>
      </c>
      <c r="L14" s="118" t="s">
        <v>167</v>
      </c>
      <c r="M14" s="118" t="s">
        <v>98</v>
      </c>
      <c r="N14" s="118" t="s">
        <v>98</v>
      </c>
      <c r="O14" s="118" t="s">
        <v>96</v>
      </c>
      <c r="P14" s="125" t="s">
        <v>168</v>
      </c>
      <c r="Q14" s="128"/>
      <c r="R14" s="129"/>
      <c r="S14" s="129"/>
      <c r="T14" s="129"/>
      <c r="U14" s="129"/>
      <c r="V14" s="129"/>
      <c r="W14" s="129"/>
      <c r="X14" s="130"/>
    </row>
    <row r="15" spans="1:26" s="2" customFormat="1" ht="63.75" x14ac:dyDescent="0.2">
      <c r="A15" s="216" t="s">
        <v>342</v>
      </c>
      <c r="B15" s="129" t="s">
        <v>94</v>
      </c>
      <c r="C15" s="118">
        <v>65769285</v>
      </c>
      <c r="D15" s="118" t="s">
        <v>169</v>
      </c>
      <c r="E15" s="118" t="s">
        <v>170</v>
      </c>
      <c r="F15" s="118">
        <v>3206870336</v>
      </c>
      <c r="G15" s="118" t="s">
        <v>222</v>
      </c>
      <c r="H15" s="118" t="s">
        <v>171</v>
      </c>
      <c r="I15" s="118" t="s">
        <v>172</v>
      </c>
      <c r="J15" s="118" t="s">
        <v>173</v>
      </c>
      <c r="K15" s="118" t="s">
        <v>275</v>
      </c>
      <c r="L15" s="118" t="s">
        <v>274</v>
      </c>
      <c r="M15" s="118" t="s">
        <v>98</v>
      </c>
      <c r="N15" s="118">
        <v>23</v>
      </c>
      <c r="O15" s="118" t="s">
        <v>96</v>
      </c>
      <c r="P15" s="125"/>
      <c r="Q15" s="128"/>
      <c r="R15" s="129"/>
      <c r="S15" s="129"/>
      <c r="T15" s="129"/>
      <c r="U15" s="129"/>
      <c r="V15" s="129"/>
      <c r="W15" s="129"/>
      <c r="X15" s="130"/>
    </row>
    <row r="16" spans="1:26" s="1" customFormat="1" ht="51" x14ac:dyDescent="0.2">
      <c r="A16" s="216" t="s">
        <v>347</v>
      </c>
      <c r="B16" s="129" t="s">
        <v>94</v>
      </c>
      <c r="C16" s="118">
        <v>93366319</v>
      </c>
      <c r="D16" s="118" t="s">
        <v>174</v>
      </c>
      <c r="E16" s="118" t="s">
        <v>175</v>
      </c>
      <c r="F16" s="118">
        <v>3166931422</v>
      </c>
      <c r="G16" s="150" t="s">
        <v>176</v>
      </c>
      <c r="H16" s="118" t="s">
        <v>177</v>
      </c>
      <c r="I16" s="118" t="s">
        <v>95</v>
      </c>
      <c r="J16" s="118" t="s">
        <v>178</v>
      </c>
      <c r="K16" s="118" t="s">
        <v>179</v>
      </c>
      <c r="L16" s="118" t="s">
        <v>180</v>
      </c>
      <c r="M16" s="118" t="s">
        <v>98</v>
      </c>
      <c r="N16" s="118">
        <v>39</v>
      </c>
      <c r="O16" s="118" t="s">
        <v>96</v>
      </c>
      <c r="P16" s="125"/>
      <c r="Q16" s="131"/>
      <c r="R16" s="132"/>
      <c r="S16" s="132"/>
      <c r="T16" s="132"/>
      <c r="U16" s="132"/>
      <c r="V16" s="132"/>
      <c r="W16" s="132"/>
      <c r="X16" s="133"/>
    </row>
    <row r="17" spans="1:24" s="2" customFormat="1" ht="63.75" x14ac:dyDescent="0.2">
      <c r="A17" s="216" t="s">
        <v>348</v>
      </c>
      <c r="B17" s="129" t="s">
        <v>94</v>
      </c>
      <c r="C17" s="118">
        <v>23554087</v>
      </c>
      <c r="D17" s="118" t="s">
        <v>181</v>
      </c>
      <c r="E17" s="118" t="s">
        <v>182</v>
      </c>
      <c r="F17" s="118">
        <v>3004678624</v>
      </c>
      <c r="G17" s="150" t="s">
        <v>183</v>
      </c>
      <c r="H17" s="118" t="s">
        <v>184</v>
      </c>
      <c r="I17" s="118" t="s">
        <v>157</v>
      </c>
      <c r="J17" s="118" t="s">
        <v>185</v>
      </c>
      <c r="K17" s="118" t="s">
        <v>186</v>
      </c>
      <c r="L17" s="118" t="s">
        <v>187</v>
      </c>
      <c r="M17" s="118" t="s">
        <v>98</v>
      </c>
      <c r="N17" s="118">
        <v>36</v>
      </c>
      <c r="O17" s="118" t="s">
        <v>96</v>
      </c>
      <c r="P17" s="125" t="s">
        <v>188</v>
      </c>
      <c r="Q17" s="128"/>
      <c r="R17" s="129"/>
      <c r="S17" s="129"/>
      <c r="T17" s="129"/>
      <c r="U17" s="129"/>
      <c r="V17" s="129"/>
      <c r="W17" s="129"/>
      <c r="X17" s="130"/>
    </row>
    <row r="18" spans="1:24" s="2" customFormat="1" ht="76.5" x14ac:dyDescent="0.2">
      <c r="A18" s="216" t="s">
        <v>349</v>
      </c>
      <c r="B18" s="129" t="s">
        <v>94</v>
      </c>
      <c r="C18" s="118">
        <v>79048222</v>
      </c>
      <c r="D18" s="118" t="s">
        <v>189</v>
      </c>
      <c r="E18" s="118" t="s">
        <v>190</v>
      </c>
      <c r="F18" s="118">
        <v>3115323813</v>
      </c>
      <c r="G18" s="150" t="s">
        <v>191</v>
      </c>
      <c r="H18" s="118" t="s">
        <v>98</v>
      </c>
      <c r="I18" s="118" t="s">
        <v>165</v>
      </c>
      <c r="J18" s="118" t="s">
        <v>192</v>
      </c>
      <c r="K18" s="118" t="s">
        <v>267</v>
      </c>
      <c r="L18" s="118" t="s">
        <v>193</v>
      </c>
      <c r="M18" s="118" t="s">
        <v>98</v>
      </c>
      <c r="N18" s="118">
        <v>143</v>
      </c>
      <c r="O18" s="118" t="s">
        <v>96</v>
      </c>
      <c r="P18" s="125"/>
      <c r="Q18" s="128"/>
      <c r="R18" s="129"/>
      <c r="S18" s="129"/>
      <c r="T18" s="129"/>
      <c r="U18" s="129"/>
      <c r="V18" s="129"/>
      <c r="W18" s="129"/>
      <c r="X18" s="130"/>
    </row>
    <row r="19" spans="1:24" s="2" customFormat="1" ht="51" x14ac:dyDescent="0.2">
      <c r="A19" s="216" t="s">
        <v>350</v>
      </c>
      <c r="B19" s="129" t="s">
        <v>94</v>
      </c>
      <c r="C19" s="118">
        <v>46671737</v>
      </c>
      <c r="D19" s="118" t="s">
        <v>194</v>
      </c>
      <c r="E19" s="118" t="s">
        <v>195</v>
      </c>
      <c r="F19" s="118">
        <v>3133662380</v>
      </c>
      <c r="G19" s="150" t="s">
        <v>196</v>
      </c>
      <c r="H19" s="118" t="s">
        <v>197</v>
      </c>
      <c r="I19" s="118" t="s">
        <v>157</v>
      </c>
      <c r="J19" s="118" t="s">
        <v>198</v>
      </c>
      <c r="K19" s="118" t="s">
        <v>199</v>
      </c>
      <c r="L19" s="118" t="s">
        <v>200</v>
      </c>
      <c r="M19" s="118" t="s">
        <v>98</v>
      </c>
      <c r="N19" s="118" t="s">
        <v>98</v>
      </c>
      <c r="O19" s="118" t="s">
        <v>96</v>
      </c>
      <c r="P19" s="125" t="s">
        <v>168</v>
      </c>
      <c r="Q19" s="128"/>
      <c r="R19" s="129"/>
      <c r="S19" s="129"/>
      <c r="T19" s="129"/>
      <c r="U19" s="129"/>
      <c r="V19" s="129"/>
      <c r="W19" s="129"/>
      <c r="X19" s="130"/>
    </row>
    <row r="20" spans="1:24" s="2" customFormat="1" ht="76.5" x14ac:dyDescent="0.2">
      <c r="A20" s="216" t="s">
        <v>351</v>
      </c>
      <c r="B20" s="129" t="s">
        <v>94</v>
      </c>
      <c r="C20" s="118">
        <v>79780682</v>
      </c>
      <c r="D20" s="118" t="s">
        <v>201</v>
      </c>
      <c r="E20" s="118" t="s">
        <v>202</v>
      </c>
      <c r="F20" s="118">
        <v>3134031848</v>
      </c>
      <c r="G20" s="150" t="s">
        <v>203</v>
      </c>
      <c r="H20" s="118" t="s">
        <v>204</v>
      </c>
      <c r="I20" s="118" t="s">
        <v>165</v>
      </c>
      <c r="J20" s="118" t="s">
        <v>205</v>
      </c>
      <c r="K20" s="118" t="s">
        <v>206</v>
      </c>
      <c r="L20" s="118" t="s">
        <v>207</v>
      </c>
      <c r="M20" s="118" t="s">
        <v>317</v>
      </c>
      <c r="N20" s="118">
        <v>91</v>
      </c>
      <c r="O20" s="118" t="s">
        <v>96</v>
      </c>
      <c r="P20" s="125"/>
      <c r="Q20" s="128"/>
      <c r="R20" s="129"/>
      <c r="S20" s="129"/>
      <c r="T20" s="129"/>
      <c r="U20" s="129"/>
      <c r="V20" s="129"/>
      <c r="W20" s="129"/>
      <c r="X20" s="130"/>
    </row>
    <row r="21" spans="1:24" s="1" customFormat="1" ht="38.25" x14ac:dyDescent="0.2">
      <c r="A21" s="216" t="s">
        <v>352</v>
      </c>
      <c r="B21" s="129" t="s">
        <v>94</v>
      </c>
      <c r="C21" s="118">
        <v>14220898</v>
      </c>
      <c r="D21" s="118" t="s">
        <v>208</v>
      </c>
      <c r="E21" s="118" t="s">
        <v>209</v>
      </c>
      <c r="F21" s="118">
        <v>3208309475</v>
      </c>
      <c r="G21" s="150" t="s">
        <v>210</v>
      </c>
      <c r="H21" s="118" t="s">
        <v>211</v>
      </c>
      <c r="I21" s="118" t="s">
        <v>95</v>
      </c>
      <c r="J21" s="118" t="s">
        <v>212</v>
      </c>
      <c r="K21" s="118" t="s">
        <v>213</v>
      </c>
      <c r="L21" s="118" t="s">
        <v>214</v>
      </c>
      <c r="M21" s="118" t="s">
        <v>98</v>
      </c>
      <c r="N21" s="118">
        <v>92</v>
      </c>
      <c r="O21" s="118" t="s">
        <v>96</v>
      </c>
      <c r="P21" s="125"/>
      <c r="Q21" s="131"/>
      <c r="R21" s="132"/>
      <c r="S21" s="132"/>
      <c r="T21" s="132"/>
      <c r="U21" s="132"/>
      <c r="V21" s="132"/>
      <c r="W21" s="132"/>
      <c r="X21" s="133"/>
    </row>
    <row r="22" spans="1:24" s="2" customFormat="1" ht="51" x14ac:dyDescent="0.2">
      <c r="A22" s="216" t="s">
        <v>353</v>
      </c>
      <c r="B22" s="129" t="s">
        <v>94</v>
      </c>
      <c r="C22" s="118">
        <v>16790567</v>
      </c>
      <c r="D22" s="118" t="s">
        <v>215</v>
      </c>
      <c r="E22" s="118" t="s">
        <v>216</v>
      </c>
      <c r="F22" s="118">
        <v>3158486580</v>
      </c>
      <c r="G22" s="150" t="s">
        <v>217</v>
      </c>
      <c r="H22" s="118" t="s">
        <v>218</v>
      </c>
      <c r="I22" s="118" t="s">
        <v>172</v>
      </c>
      <c r="J22" s="118" t="s">
        <v>219</v>
      </c>
      <c r="K22" s="118" t="s">
        <v>220</v>
      </c>
      <c r="L22" s="118" t="s">
        <v>221</v>
      </c>
      <c r="M22" s="118" t="s">
        <v>98</v>
      </c>
      <c r="N22" s="118">
        <v>63</v>
      </c>
      <c r="O22" s="118" t="s">
        <v>96</v>
      </c>
      <c r="P22" s="125"/>
      <c r="Q22" s="128"/>
      <c r="R22" s="129"/>
      <c r="S22" s="129"/>
      <c r="T22" s="129"/>
      <c r="U22" s="129"/>
      <c r="V22" s="129"/>
      <c r="W22" s="129"/>
      <c r="X22" s="130"/>
    </row>
    <row r="23" spans="1:24" s="2" customFormat="1" ht="51" x14ac:dyDescent="0.2">
      <c r="A23" s="216" t="s">
        <v>354</v>
      </c>
      <c r="B23" s="129" t="s">
        <v>94</v>
      </c>
      <c r="C23" s="118">
        <v>94671942</v>
      </c>
      <c r="D23" s="118" t="s">
        <v>242</v>
      </c>
      <c r="E23" s="118" t="s">
        <v>243</v>
      </c>
      <c r="F23" s="118">
        <v>3157844025</v>
      </c>
      <c r="G23" s="150" t="s">
        <v>244</v>
      </c>
      <c r="H23" s="118" t="s">
        <v>245</v>
      </c>
      <c r="I23" s="118" t="s">
        <v>95</v>
      </c>
      <c r="J23" s="118" t="s">
        <v>247</v>
      </c>
      <c r="K23" s="118" t="s">
        <v>248</v>
      </c>
      <c r="L23" s="118" t="s">
        <v>246</v>
      </c>
      <c r="M23" s="118" t="s">
        <v>98</v>
      </c>
      <c r="N23" s="118">
        <v>37</v>
      </c>
      <c r="O23" s="118" t="s">
        <v>96</v>
      </c>
      <c r="P23" s="125"/>
      <c r="Q23" s="128"/>
      <c r="R23" s="129"/>
      <c r="S23" s="129"/>
      <c r="T23" s="129"/>
      <c r="U23" s="129"/>
      <c r="V23" s="129"/>
      <c r="W23" s="129"/>
      <c r="X23" s="130"/>
    </row>
    <row r="24" spans="1:24" s="2" customFormat="1" ht="12.75" x14ac:dyDescent="0.2">
      <c r="A24" s="128">
        <v>19</v>
      </c>
      <c r="B24" s="129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25"/>
      <c r="Q24" s="128"/>
      <c r="R24" s="129"/>
      <c r="S24" s="129"/>
      <c r="T24" s="129"/>
      <c r="U24" s="129"/>
      <c r="V24" s="129"/>
      <c r="W24" s="129"/>
      <c r="X24" s="130"/>
    </row>
    <row r="25" spans="1:24" s="2" customFormat="1" ht="12.75" x14ac:dyDescent="0.2">
      <c r="A25" s="128">
        <v>20</v>
      </c>
      <c r="B25" s="129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25"/>
      <c r="Q25" s="128"/>
      <c r="R25" s="129"/>
      <c r="S25" s="129"/>
      <c r="T25" s="129"/>
      <c r="U25" s="129"/>
      <c r="V25" s="129"/>
      <c r="W25" s="129"/>
      <c r="X25" s="130"/>
    </row>
    <row r="26" spans="1:24" x14ac:dyDescent="0.3">
      <c r="A26" s="128">
        <v>21</v>
      </c>
      <c r="B26" s="134"/>
      <c r="C26" s="135"/>
      <c r="D26" s="135"/>
      <c r="E26" s="136"/>
      <c r="F26" s="136"/>
      <c r="G26" s="136"/>
      <c r="H26" s="136"/>
      <c r="I26" s="136"/>
      <c r="J26" s="134"/>
      <c r="K26" s="134"/>
      <c r="L26" s="134"/>
      <c r="M26" s="134"/>
      <c r="N26" s="134"/>
      <c r="O26" s="134"/>
      <c r="P26" s="137"/>
      <c r="Q26" s="138"/>
      <c r="R26" s="134"/>
      <c r="S26" s="134"/>
      <c r="T26" s="134"/>
      <c r="U26" s="134"/>
      <c r="V26" s="134"/>
      <c r="W26" s="134"/>
      <c r="X26" s="139"/>
    </row>
    <row r="27" spans="1:24" x14ac:dyDescent="0.3">
      <c r="A27" s="128">
        <v>22</v>
      </c>
      <c r="B27" s="134"/>
      <c r="C27" s="135"/>
      <c r="D27" s="135"/>
      <c r="E27" s="136"/>
      <c r="F27" s="136"/>
      <c r="G27" s="136"/>
      <c r="H27" s="136"/>
      <c r="I27" s="136"/>
      <c r="J27" s="134"/>
      <c r="K27" s="134"/>
      <c r="L27" s="134"/>
      <c r="M27" s="134"/>
      <c r="N27" s="134"/>
      <c r="O27" s="134"/>
      <c r="P27" s="137"/>
      <c r="Q27" s="138"/>
      <c r="R27" s="134"/>
      <c r="S27" s="134"/>
      <c r="T27" s="134"/>
      <c r="U27" s="134"/>
      <c r="V27" s="134"/>
      <c r="W27" s="134"/>
      <c r="X27" s="139"/>
    </row>
    <row r="28" spans="1:24" x14ac:dyDescent="0.3">
      <c r="A28" s="128">
        <v>23</v>
      </c>
      <c r="B28" s="134"/>
      <c r="C28" s="135"/>
      <c r="D28" s="135"/>
      <c r="E28" s="136"/>
      <c r="F28" s="136"/>
      <c r="G28" s="136"/>
      <c r="H28" s="136"/>
      <c r="I28" s="136"/>
      <c r="J28" s="134"/>
      <c r="K28" s="134"/>
      <c r="L28" s="134"/>
      <c r="M28" s="134"/>
      <c r="N28" s="134"/>
      <c r="O28" s="134"/>
      <c r="P28" s="137"/>
      <c r="Q28" s="138"/>
      <c r="R28" s="134"/>
      <c r="S28" s="134"/>
      <c r="T28" s="134"/>
      <c r="U28" s="134"/>
      <c r="V28" s="134"/>
      <c r="W28" s="134"/>
      <c r="X28" s="139"/>
    </row>
    <row r="29" spans="1:24" x14ac:dyDescent="0.3">
      <c r="A29" s="128">
        <v>24</v>
      </c>
      <c r="B29" s="134"/>
      <c r="C29" s="135"/>
      <c r="D29" s="135"/>
      <c r="E29" s="136"/>
      <c r="F29" s="136"/>
      <c r="G29" s="136"/>
      <c r="H29" s="136"/>
      <c r="I29" s="136"/>
      <c r="J29" s="134"/>
      <c r="K29" s="134"/>
      <c r="L29" s="134"/>
      <c r="M29" s="134"/>
      <c r="N29" s="134"/>
      <c r="O29" s="134"/>
      <c r="P29" s="137"/>
      <c r="Q29" s="138"/>
      <c r="R29" s="134"/>
      <c r="S29" s="134"/>
      <c r="T29" s="134"/>
      <c r="U29" s="134"/>
      <c r="V29" s="134"/>
      <c r="W29" s="134"/>
      <c r="X29" s="139"/>
    </row>
    <row r="30" spans="1:24" x14ac:dyDescent="0.3">
      <c r="A30" s="128">
        <v>25</v>
      </c>
      <c r="B30" s="134"/>
      <c r="C30" s="135"/>
      <c r="D30" s="135"/>
      <c r="E30" s="136" t="str">
        <f>TRIM(RIGHT(SUBSTITUTE(E29,"-", REPT("-",LEN(E29))),LEN(E29)))</f>
        <v/>
      </c>
      <c r="F30" s="136"/>
      <c r="G30" s="136"/>
      <c r="H30" s="136"/>
      <c r="I30" s="136"/>
      <c r="J30" s="134"/>
      <c r="K30" s="134"/>
      <c r="L30" s="134"/>
      <c r="M30" s="134"/>
      <c r="N30" s="134"/>
      <c r="O30" s="134"/>
      <c r="P30" s="137"/>
      <c r="Q30" s="138"/>
      <c r="R30" s="134"/>
      <c r="S30" s="134"/>
      <c r="T30" s="134"/>
      <c r="U30" s="134"/>
      <c r="V30" s="134"/>
      <c r="W30" s="134"/>
      <c r="X30" s="139"/>
    </row>
    <row r="31" spans="1:24" x14ac:dyDescent="0.3">
      <c r="A31" s="128">
        <v>26</v>
      </c>
      <c r="B31" s="134"/>
      <c r="C31" s="135"/>
      <c r="D31" s="135"/>
      <c r="E31" s="140" t="str">
        <f>RIGHT(E29,1)</f>
        <v/>
      </c>
      <c r="F31" s="136"/>
      <c r="G31" s="136"/>
      <c r="H31" s="136"/>
      <c r="I31" s="136"/>
      <c r="J31" s="134"/>
      <c r="K31" s="134"/>
      <c r="L31" s="134"/>
      <c r="M31" s="134"/>
      <c r="N31" s="134"/>
      <c r="O31" s="134"/>
      <c r="P31" s="137"/>
      <c r="Q31" s="138"/>
      <c r="R31" s="134"/>
      <c r="S31" s="134"/>
      <c r="T31" s="134"/>
      <c r="U31" s="134"/>
      <c r="V31" s="134"/>
      <c r="W31" s="134"/>
      <c r="X31" s="139"/>
    </row>
    <row r="32" spans="1:24" x14ac:dyDescent="0.3">
      <c r="A32" s="128">
        <v>27</v>
      </c>
      <c r="B32" s="134"/>
      <c r="C32" s="135"/>
      <c r="D32" s="135"/>
      <c r="E32" s="136"/>
      <c r="F32" s="136"/>
      <c r="G32" s="136"/>
      <c r="H32" s="136"/>
      <c r="I32" s="136"/>
      <c r="J32" s="134"/>
      <c r="K32" s="134"/>
      <c r="L32" s="134"/>
      <c r="M32" s="134"/>
      <c r="N32" s="134"/>
      <c r="O32" s="134"/>
      <c r="P32" s="137"/>
      <c r="Q32" s="138"/>
      <c r="R32" s="134"/>
      <c r="S32" s="134"/>
      <c r="T32" s="134"/>
      <c r="U32" s="134"/>
      <c r="V32" s="134"/>
      <c r="W32" s="134"/>
      <c r="X32" s="139"/>
    </row>
    <row r="33" spans="1:24" x14ac:dyDescent="0.3">
      <c r="A33" s="128">
        <v>28</v>
      </c>
      <c r="B33" s="134"/>
      <c r="C33" s="135"/>
      <c r="D33" s="135"/>
      <c r="E33" s="136"/>
      <c r="F33" s="136"/>
      <c r="G33" s="136"/>
      <c r="H33" s="136"/>
      <c r="I33" s="136"/>
      <c r="J33" s="134"/>
      <c r="K33" s="134"/>
      <c r="L33" s="134"/>
      <c r="M33" s="134"/>
      <c r="N33" s="134"/>
      <c r="O33" s="134"/>
      <c r="P33" s="137"/>
      <c r="Q33" s="138"/>
      <c r="R33" s="134"/>
      <c r="S33" s="134"/>
      <c r="T33" s="134"/>
      <c r="U33" s="134"/>
      <c r="V33" s="134"/>
      <c r="W33" s="134"/>
      <c r="X33" s="139"/>
    </row>
    <row r="34" spans="1:24" x14ac:dyDescent="0.3">
      <c r="A34" s="128">
        <v>29</v>
      </c>
      <c r="B34" s="134"/>
      <c r="C34" s="135"/>
      <c r="D34" s="135"/>
      <c r="E34" s="136"/>
      <c r="F34" s="136"/>
      <c r="G34" s="136"/>
      <c r="H34" s="136"/>
      <c r="I34" s="136"/>
      <c r="J34" s="134"/>
      <c r="K34" s="134"/>
      <c r="L34" s="134"/>
      <c r="M34" s="134"/>
      <c r="N34" s="134"/>
      <c r="O34" s="134"/>
      <c r="P34" s="137"/>
      <c r="Q34" s="138"/>
      <c r="R34" s="134"/>
      <c r="S34" s="134"/>
      <c r="T34" s="134"/>
      <c r="U34" s="134"/>
      <c r="V34" s="134"/>
      <c r="W34" s="134"/>
      <c r="X34" s="139"/>
    </row>
    <row r="35" spans="1:24" x14ac:dyDescent="0.3">
      <c r="A35" s="128">
        <v>30</v>
      </c>
      <c r="B35" s="134"/>
      <c r="C35" s="135"/>
      <c r="D35" s="135"/>
      <c r="E35" s="136"/>
      <c r="F35" s="136"/>
      <c r="G35" s="136"/>
      <c r="H35" s="136"/>
      <c r="I35" s="136"/>
      <c r="J35" s="134"/>
      <c r="K35" s="134"/>
      <c r="L35" s="134"/>
      <c r="M35" s="134"/>
      <c r="N35" s="134"/>
      <c r="O35" s="134"/>
      <c r="P35" s="137"/>
      <c r="Q35" s="138"/>
      <c r="R35" s="134"/>
      <c r="S35" s="134"/>
      <c r="T35" s="134"/>
      <c r="U35" s="134"/>
      <c r="V35" s="134"/>
      <c r="W35" s="134"/>
      <c r="X35" s="139"/>
    </row>
    <row r="36" spans="1:24" x14ac:dyDescent="0.3">
      <c r="A36" s="128">
        <v>31</v>
      </c>
      <c r="B36" s="134"/>
      <c r="C36" s="135"/>
      <c r="D36" s="135"/>
      <c r="E36" s="136"/>
      <c r="F36" s="136"/>
      <c r="G36" s="136"/>
      <c r="H36" s="136"/>
      <c r="I36" s="136"/>
      <c r="J36" s="134"/>
      <c r="K36" s="134"/>
      <c r="L36" s="134"/>
      <c r="M36" s="134"/>
      <c r="N36" s="134"/>
      <c r="O36" s="134"/>
      <c r="P36" s="137"/>
      <c r="Q36" s="138"/>
      <c r="R36" s="134"/>
      <c r="S36" s="134"/>
      <c r="T36" s="134"/>
      <c r="U36" s="134"/>
      <c r="V36" s="134"/>
      <c r="W36" s="134"/>
      <c r="X36" s="139"/>
    </row>
    <row r="37" spans="1:24" x14ac:dyDescent="0.3">
      <c r="A37" s="128">
        <v>32</v>
      </c>
      <c r="B37" s="134"/>
      <c r="C37" s="135"/>
      <c r="D37" s="135"/>
      <c r="E37" s="136"/>
      <c r="F37" s="136"/>
      <c r="G37" s="136"/>
      <c r="H37" s="136"/>
      <c r="I37" s="136"/>
      <c r="J37" s="134"/>
      <c r="K37" s="134"/>
      <c r="L37" s="134"/>
      <c r="M37" s="134"/>
      <c r="N37" s="134"/>
      <c r="O37" s="134"/>
      <c r="P37" s="137"/>
      <c r="Q37" s="138"/>
      <c r="R37" s="134"/>
      <c r="S37" s="134"/>
      <c r="T37" s="134"/>
      <c r="U37" s="134"/>
      <c r="V37" s="134"/>
      <c r="W37" s="134"/>
      <c r="X37" s="139"/>
    </row>
    <row r="38" spans="1:24" x14ac:dyDescent="0.3">
      <c r="A38" s="128">
        <v>33</v>
      </c>
      <c r="B38" s="134"/>
      <c r="C38" s="135"/>
      <c r="D38" s="135"/>
      <c r="E38" s="136"/>
      <c r="F38" s="136"/>
      <c r="G38" s="136"/>
      <c r="H38" s="136"/>
      <c r="I38" s="136"/>
      <c r="J38" s="134"/>
      <c r="K38" s="134"/>
      <c r="L38" s="134"/>
      <c r="M38" s="134"/>
      <c r="N38" s="134"/>
      <c r="O38" s="134"/>
      <c r="P38" s="137"/>
      <c r="Q38" s="138"/>
      <c r="R38" s="134"/>
      <c r="S38" s="134"/>
      <c r="T38" s="134"/>
      <c r="U38" s="134"/>
      <c r="V38" s="134"/>
      <c r="W38" s="134"/>
      <c r="X38" s="139"/>
    </row>
    <row r="39" spans="1:24" x14ac:dyDescent="0.3">
      <c r="A39" s="128">
        <v>34</v>
      </c>
      <c r="B39" s="134"/>
      <c r="C39" s="135"/>
      <c r="D39" s="135"/>
      <c r="E39" s="136"/>
      <c r="F39" s="136"/>
      <c r="G39" s="136"/>
      <c r="H39" s="136"/>
      <c r="I39" s="136"/>
      <c r="J39" s="134"/>
      <c r="K39" s="134"/>
      <c r="L39" s="134"/>
      <c r="M39" s="134"/>
      <c r="N39" s="134"/>
      <c r="O39" s="134"/>
      <c r="P39" s="137"/>
      <c r="Q39" s="138"/>
      <c r="R39" s="134"/>
      <c r="S39" s="134"/>
      <c r="T39" s="134"/>
      <c r="U39" s="134"/>
      <c r="V39" s="134"/>
      <c r="W39" s="134"/>
      <c r="X39" s="139"/>
    </row>
    <row r="40" spans="1:24" x14ac:dyDescent="0.3">
      <c r="A40" s="128">
        <v>35</v>
      </c>
      <c r="B40" s="134"/>
      <c r="C40" s="135"/>
      <c r="D40" s="135"/>
      <c r="E40" s="136"/>
      <c r="F40" s="136"/>
      <c r="G40" s="136"/>
      <c r="H40" s="136"/>
      <c r="I40" s="136"/>
      <c r="J40" s="134"/>
      <c r="K40" s="134"/>
      <c r="L40" s="134"/>
      <c r="M40" s="134"/>
      <c r="N40" s="134"/>
      <c r="O40" s="134"/>
      <c r="P40" s="137"/>
      <c r="Q40" s="138"/>
      <c r="R40" s="134"/>
      <c r="S40" s="134"/>
      <c r="T40" s="134"/>
      <c r="U40" s="134"/>
      <c r="V40" s="134"/>
      <c r="W40" s="134"/>
      <c r="X40" s="139"/>
    </row>
    <row r="41" spans="1:24" x14ac:dyDescent="0.3">
      <c r="A41" s="128">
        <v>36</v>
      </c>
      <c r="B41" s="134"/>
      <c r="C41" s="135"/>
      <c r="D41" s="135"/>
      <c r="E41" s="136"/>
      <c r="F41" s="136"/>
      <c r="G41" s="136"/>
      <c r="H41" s="136"/>
      <c r="I41" s="136"/>
      <c r="J41" s="134"/>
      <c r="K41" s="134"/>
      <c r="L41" s="134"/>
      <c r="M41" s="134"/>
      <c r="N41" s="134"/>
      <c r="O41" s="134"/>
      <c r="P41" s="137"/>
      <c r="Q41" s="138"/>
      <c r="R41" s="134"/>
      <c r="S41" s="134"/>
      <c r="T41" s="134"/>
      <c r="U41" s="134"/>
      <c r="V41" s="134"/>
      <c r="W41" s="134"/>
      <c r="X41" s="139"/>
    </row>
    <row r="42" spans="1:24" x14ac:dyDescent="0.3">
      <c r="A42" s="128">
        <v>37</v>
      </c>
      <c r="B42" s="134"/>
      <c r="C42" s="135"/>
      <c r="D42" s="135"/>
      <c r="E42" s="136"/>
      <c r="F42" s="136"/>
      <c r="G42" s="136"/>
      <c r="H42" s="136"/>
      <c r="I42" s="136"/>
      <c r="J42" s="134"/>
      <c r="K42" s="134"/>
      <c r="L42" s="134"/>
      <c r="M42" s="134"/>
      <c r="N42" s="134"/>
      <c r="O42" s="134"/>
      <c r="P42" s="137"/>
      <c r="Q42" s="138"/>
      <c r="R42" s="134"/>
      <c r="S42" s="134"/>
      <c r="T42" s="134"/>
      <c r="U42" s="134"/>
      <c r="V42" s="134"/>
      <c r="W42" s="134"/>
      <c r="X42" s="139"/>
    </row>
    <row r="43" spans="1:24" x14ac:dyDescent="0.3">
      <c r="A43" s="128">
        <v>38</v>
      </c>
      <c r="B43" s="134"/>
      <c r="C43" s="135"/>
      <c r="D43" s="135"/>
      <c r="E43" s="136"/>
      <c r="F43" s="136"/>
      <c r="G43" s="136"/>
      <c r="H43" s="136"/>
      <c r="I43" s="136"/>
      <c r="J43" s="134"/>
      <c r="K43" s="134"/>
      <c r="L43" s="134"/>
      <c r="M43" s="134"/>
      <c r="N43" s="134"/>
      <c r="O43" s="134"/>
      <c r="P43" s="137"/>
      <c r="Q43" s="138"/>
      <c r="R43" s="134"/>
      <c r="S43" s="134"/>
      <c r="T43" s="134"/>
      <c r="U43" s="134"/>
      <c r="V43" s="134"/>
      <c r="W43" s="134"/>
      <c r="X43" s="139"/>
    </row>
    <row r="44" spans="1:24" x14ac:dyDescent="0.3">
      <c r="A44" s="128">
        <v>39</v>
      </c>
      <c r="B44" s="134"/>
      <c r="C44" s="135"/>
      <c r="D44" s="135"/>
      <c r="E44" s="136"/>
      <c r="F44" s="136"/>
      <c r="G44" s="136"/>
      <c r="H44" s="136"/>
      <c r="I44" s="136"/>
      <c r="J44" s="134"/>
      <c r="K44" s="134"/>
      <c r="L44" s="134"/>
      <c r="M44" s="134"/>
      <c r="N44" s="134"/>
      <c r="O44" s="134"/>
      <c r="P44" s="137"/>
      <c r="Q44" s="138"/>
      <c r="R44" s="134"/>
      <c r="S44" s="134"/>
      <c r="T44" s="134"/>
      <c r="U44" s="134"/>
      <c r="V44" s="134"/>
      <c r="W44" s="134"/>
      <c r="X44" s="139"/>
    </row>
    <row r="45" spans="1:24" x14ac:dyDescent="0.3">
      <c r="A45" s="128">
        <v>40</v>
      </c>
      <c r="B45" s="134"/>
      <c r="C45" s="135"/>
      <c r="D45" s="135"/>
      <c r="E45" s="136"/>
      <c r="F45" s="136"/>
      <c r="G45" s="136"/>
      <c r="H45" s="136"/>
      <c r="I45" s="136"/>
      <c r="J45" s="134"/>
      <c r="K45" s="134"/>
      <c r="L45" s="134"/>
      <c r="M45" s="134"/>
      <c r="N45" s="134"/>
      <c r="O45" s="134"/>
      <c r="P45" s="137"/>
      <c r="Q45" s="138"/>
      <c r="R45" s="134"/>
      <c r="S45" s="134"/>
      <c r="T45" s="134"/>
      <c r="U45" s="134"/>
      <c r="V45" s="134"/>
      <c r="W45" s="134"/>
      <c r="X45" s="139"/>
    </row>
    <row r="46" spans="1:24" x14ac:dyDescent="0.3">
      <c r="A46" s="128">
        <v>41</v>
      </c>
      <c r="B46" s="134"/>
      <c r="C46" s="135"/>
      <c r="D46" s="135"/>
      <c r="E46" s="136"/>
      <c r="F46" s="136"/>
      <c r="G46" s="136"/>
      <c r="H46" s="136"/>
      <c r="I46" s="136"/>
      <c r="J46" s="134"/>
      <c r="K46" s="134"/>
      <c r="L46" s="134"/>
      <c r="M46" s="134"/>
      <c r="N46" s="134"/>
      <c r="O46" s="134"/>
      <c r="P46" s="137"/>
      <c r="Q46" s="138"/>
      <c r="R46" s="134"/>
      <c r="S46" s="134"/>
      <c r="T46" s="134"/>
      <c r="U46" s="134"/>
      <c r="V46" s="134"/>
      <c r="W46" s="134"/>
      <c r="X46" s="139"/>
    </row>
    <row r="47" spans="1:24" x14ac:dyDescent="0.3">
      <c r="A47" s="128">
        <v>42</v>
      </c>
      <c r="B47" s="134"/>
      <c r="C47" s="135"/>
      <c r="D47" s="135"/>
      <c r="E47" s="136"/>
      <c r="F47" s="136"/>
      <c r="G47" s="136"/>
      <c r="H47" s="136"/>
      <c r="I47" s="136"/>
      <c r="J47" s="134"/>
      <c r="K47" s="134"/>
      <c r="L47" s="134"/>
      <c r="M47" s="134"/>
      <c r="N47" s="134"/>
      <c r="O47" s="134"/>
      <c r="P47" s="137"/>
      <c r="Q47" s="138"/>
      <c r="R47" s="134"/>
      <c r="S47" s="134"/>
      <c r="T47" s="134"/>
      <c r="U47" s="134"/>
      <c r="V47" s="134"/>
      <c r="W47" s="134"/>
      <c r="X47" s="139"/>
    </row>
    <row r="48" spans="1:24" x14ac:dyDescent="0.3">
      <c r="A48" s="128">
        <v>43</v>
      </c>
      <c r="B48" s="134"/>
      <c r="C48" s="135"/>
      <c r="D48" s="135"/>
      <c r="E48" s="136"/>
      <c r="F48" s="136"/>
      <c r="G48" s="136"/>
      <c r="H48" s="136"/>
      <c r="I48" s="136"/>
      <c r="J48" s="134"/>
      <c r="K48" s="134"/>
      <c r="L48" s="134"/>
      <c r="M48" s="134"/>
      <c r="N48" s="134"/>
      <c r="O48" s="134"/>
      <c r="P48" s="137"/>
      <c r="Q48" s="138"/>
      <c r="R48" s="134"/>
      <c r="S48" s="134"/>
      <c r="T48" s="134"/>
      <c r="U48" s="134"/>
      <c r="V48" s="134"/>
      <c r="W48" s="134"/>
      <c r="X48" s="139"/>
    </row>
    <row r="49" spans="1:24" x14ac:dyDescent="0.3">
      <c r="A49" s="128">
        <v>44</v>
      </c>
      <c r="B49" s="134"/>
      <c r="C49" s="135"/>
      <c r="D49" s="135"/>
      <c r="E49" s="136"/>
      <c r="F49" s="136"/>
      <c r="G49" s="136"/>
      <c r="H49" s="136"/>
      <c r="I49" s="136"/>
      <c r="J49" s="134"/>
      <c r="K49" s="134"/>
      <c r="L49" s="134"/>
      <c r="M49" s="134"/>
      <c r="N49" s="134"/>
      <c r="O49" s="134"/>
      <c r="P49" s="137"/>
      <c r="Q49" s="138"/>
      <c r="R49" s="134"/>
      <c r="S49" s="134"/>
      <c r="T49" s="134"/>
      <c r="U49" s="134"/>
      <c r="V49" s="134"/>
      <c r="W49" s="134"/>
      <c r="X49" s="139"/>
    </row>
    <row r="50" spans="1:24" x14ac:dyDescent="0.3">
      <c r="A50" s="128">
        <v>45</v>
      </c>
      <c r="B50" s="134"/>
      <c r="C50" s="135"/>
      <c r="D50" s="135"/>
      <c r="E50" s="136"/>
      <c r="F50" s="136"/>
      <c r="G50" s="136"/>
      <c r="H50" s="136"/>
      <c r="I50" s="136"/>
      <c r="J50" s="134"/>
      <c r="K50" s="134"/>
      <c r="L50" s="134"/>
      <c r="M50" s="134"/>
      <c r="N50" s="134"/>
      <c r="O50" s="134"/>
      <c r="P50" s="137"/>
      <c r="Q50" s="138"/>
      <c r="R50" s="134"/>
      <c r="S50" s="134"/>
      <c r="T50" s="134"/>
      <c r="U50" s="134"/>
      <c r="V50" s="134"/>
      <c r="W50" s="134"/>
      <c r="X50" s="139"/>
    </row>
    <row r="51" spans="1:24" x14ac:dyDescent="0.3">
      <c r="A51" s="128">
        <v>46</v>
      </c>
      <c r="B51" s="134"/>
      <c r="C51" s="135"/>
      <c r="D51" s="135"/>
      <c r="E51" s="136"/>
      <c r="F51" s="136"/>
      <c r="G51" s="136"/>
      <c r="H51" s="136"/>
      <c r="I51" s="136"/>
      <c r="J51" s="134"/>
      <c r="K51" s="134"/>
      <c r="L51" s="134"/>
      <c r="M51" s="134"/>
      <c r="N51" s="134"/>
      <c r="O51" s="134"/>
      <c r="P51" s="137"/>
      <c r="Q51" s="138"/>
      <c r="R51" s="134"/>
      <c r="S51" s="134"/>
      <c r="T51" s="134"/>
      <c r="U51" s="134"/>
      <c r="V51" s="134"/>
      <c r="W51" s="134"/>
      <c r="X51" s="139"/>
    </row>
    <row r="52" spans="1:24" x14ac:dyDescent="0.3">
      <c r="A52" s="128">
        <v>47</v>
      </c>
      <c r="B52" s="134"/>
      <c r="C52" s="135"/>
      <c r="D52" s="135"/>
      <c r="E52" s="136"/>
      <c r="F52" s="136"/>
      <c r="G52" s="136"/>
      <c r="H52" s="136"/>
      <c r="I52" s="136"/>
      <c r="J52" s="134"/>
      <c r="K52" s="134"/>
      <c r="L52" s="134"/>
      <c r="M52" s="134"/>
      <c r="N52" s="134"/>
      <c r="O52" s="134"/>
      <c r="P52" s="137"/>
      <c r="Q52" s="138"/>
      <c r="R52" s="134"/>
      <c r="S52" s="134"/>
      <c r="T52" s="134"/>
      <c r="U52" s="134"/>
      <c r="V52" s="134"/>
      <c r="W52" s="134"/>
      <c r="X52" s="139"/>
    </row>
    <row r="53" spans="1:24" x14ac:dyDescent="0.3">
      <c r="A53" s="128">
        <v>48</v>
      </c>
      <c r="B53" s="134"/>
      <c r="C53" s="135"/>
      <c r="D53" s="135"/>
      <c r="E53" s="136"/>
      <c r="F53" s="136"/>
      <c r="G53" s="136"/>
      <c r="H53" s="136"/>
      <c r="I53" s="136"/>
      <c r="J53" s="134"/>
      <c r="K53" s="134"/>
      <c r="L53" s="134"/>
      <c r="M53" s="134"/>
      <c r="N53" s="134"/>
      <c r="O53" s="134"/>
      <c r="P53" s="137"/>
      <c r="Q53" s="138"/>
      <c r="R53" s="134"/>
      <c r="S53" s="134"/>
      <c r="T53" s="134"/>
      <c r="U53" s="134"/>
      <c r="V53" s="134"/>
      <c r="W53" s="134"/>
      <c r="X53" s="139"/>
    </row>
    <row r="54" spans="1:24" x14ac:dyDescent="0.3">
      <c r="A54" s="128">
        <v>49</v>
      </c>
      <c r="B54" s="134"/>
      <c r="C54" s="135"/>
      <c r="D54" s="135"/>
      <c r="E54" s="136"/>
      <c r="F54" s="136"/>
      <c r="G54" s="136"/>
      <c r="H54" s="136"/>
      <c r="I54" s="136"/>
      <c r="J54" s="134"/>
      <c r="K54" s="134"/>
      <c r="L54" s="134"/>
      <c r="M54" s="134"/>
      <c r="N54" s="134"/>
      <c r="O54" s="134"/>
      <c r="P54" s="137"/>
      <c r="Q54" s="138"/>
      <c r="R54" s="134"/>
      <c r="S54" s="134"/>
      <c r="T54" s="134"/>
      <c r="U54" s="134"/>
      <c r="V54" s="134"/>
      <c r="W54" s="134"/>
      <c r="X54" s="139"/>
    </row>
    <row r="55" spans="1:24" ht="17.25" thickBot="1" x14ac:dyDescent="0.35">
      <c r="A55" s="141">
        <v>50</v>
      </c>
      <c r="B55" s="142"/>
      <c r="C55" s="143"/>
      <c r="D55" s="143"/>
      <c r="E55" s="144"/>
      <c r="F55" s="144"/>
      <c r="G55" s="144"/>
      <c r="H55" s="144"/>
      <c r="I55" s="144"/>
      <c r="J55" s="142"/>
      <c r="K55" s="142"/>
      <c r="L55" s="142"/>
      <c r="M55" s="142"/>
      <c r="N55" s="142"/>
      <c r="O55" s="142"/>
      <c r="P55" s="145"/>
      <c r="Q55" s="146"/>
      <c r="R55" s="142"/>
      <c r="S55" s="142"/>
      <c r="T55" s="142"/>
      <c r="U55" s="142"/>
      <c r="V55" s="142"/>
      <c r="W55" s="142"/>
      <c r="X55" s="147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3" r:id="rId8"/>
    <hyperlink ref="G14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</hyperlinks>
  <pageMargins left="0.7" right="0.7" top="0.75" bottom="0.75" header="0.3" footer="0.3"/>
  <pageSetup paperSize="9"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zoomScaleNormal="100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MATCH(MID(CELL("nombrearchivo",'9'!E9),FIND("]", CELL("nombrearchivo",'9'!E9),1)+1,LEN(CELL("nombrearchivo",'9'!E9))-FIND("]",CELL("nombrearchivo",'9'!E9),1)),GENERAL!A6:A55,0)</f>
        <v>3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53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54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55"/>
      <c r="L9" s="265"/>
      <c r="M9" s="265"/>
      <c r="N9" s="267"/>
    </row>
    <row r="10" spans="1:16" ht="44.25" customHeight="1" thickBot="1" x14ac:dyDescent="0.3">
      <c r="A10" s="268" t="str">
        <f ca="1">CONCATENATE((INDIRECT("GENERAL!D"&amp;P2+5))," ",((INDIRECT("GENERAL!E"&amp;P2+5))))</f>
        <v>CUBILLOS CALDERON CARLOS HERNAN</v>
      </c>
      <c r="B10" s="269"/>
      <c r="C10" s="17">
        <f>N14</f>
        <v>4</v>
      </c>
      <c r="D10" s="18"/>
      <c r="E10" s="19">
        <f>N16</f>
        <v>0</v>
      </c>
      <c r="F10" s="19">
        <f>N18</f>
        <v>3</v>
      </c>
      <c r="G10" s="19">
        <f>N20</f>
        <v>0</v>
      </c>
      <c r="H10" s="19">
        <f>N27</f>
        <v>5</v>
      </c>
      <c r="I10" s="19">
        <f>N32</f>
        <v>5</v>
      </c>
      <c r="J10" s="20">
        <f>N37</f>
        <v>0.5</v>
      </c>
      <c r="K10" s="21"/>
      <c r="L10" s="21"/>
      <c r="M10" s="21"/>
      <c r="N10" s="22">
        <f>IF( SUM(C10:J10)&lt;=30,SUM(C10:J10),"EXCEDE LOS 30 PUNTOS")</f>
        <v>17.5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ADMINISTRADOR FINANCIERO/ UNIVERSIDAD DEL TOLIMA/ 2003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NO REGISTRA</v>
      </c>
      <c r="F16" s="287"/>
      <c r="G16" s="287"/>
      <c r="H16" s="287"/>
      <c r="I16" s="287"/>
      <c r="J16" s="287"/>
      <c r="K16" s="287"/>
      <c r="L16" s="288"/>
      <c r="M16" s="27"/>
      <c r="N16" s="28"/>
    </row>
    <row r="17" spans="1:17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34.5" customHeight="1" thickBot="1" x14ac:dyDescent="0.3">
      <c r="A18" s="273" t="s">
        <v>29</v>
      </c>
      <c r="B18" s="274"/>
      <c r="C18" s="26"/>
      <c r="D18" s="152"/>
      <c r="E18" s="287" t="str">
        <f ca="1">(INDIRECT("GENERAL!L"&amp;P2+5))</f>
        <v>MAGISTER EN ADMINISTRACION/ UNIVERSIDAD NACIONAL/ 2006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7" ht="16.5" thickBot="1" x14ac:dyDescent="0.3">
      <c r="A21" s="33"/>
      <c r="B21" s="34"/>
      <c r="C21" s="151"/>
      <c r="D21" s="35"/>
      <c r="E21" s="35"/>
      <c r="F21" s="35"/>
      <c r="G21" s="35"/>
      <c r="H21" s="35"/>
      <c r="I21" s="35"/>
      <c r="J21" s="35"/>
      <c r="K21" s="35"/>
      <c r="L21" s="35"/>
      <c r="M21" s="151"/>
      <c r="N21" s="36"/>
    </row>
    <row r="22" spans="1:17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7</v>
      </c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68.25" customHeight="1" thickBot="1" x14ac:dyDescent="0.3">
      <c r="A25" s="281" t="s">
        <v>33</v>
      </c>
      <c r="B25" s="282"/>
      <c r="C25" s="26"/>
      <c r="D25" s="365" t="s">
        <v>237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v>5</v>
      </c>
      <c r="P25" s="39"/>
      <c r="Q25" s="39"/>
    </row>
    <row r="26" spans="1:17" ht="16.5" thickBot="1" x14ac:dyDescent="0.3">
      <c r="A26" s="33"/>
      <c r="B26" s="34"/>
      <c r="C26" s="165"/>
      <c r="D26" s="35"/>
      <c r="E26" s="35"/>
      <c r="F26" s="35"/>
      <c r="G26" s="35"/>
      <c r="H26" s="35"/>
      <c r="I26" s="35"/>
      <c r="J26" s="35"/>
      <c r="K26" s="35"/>
      <c r="L26" s="35"/>
      <c r="M26" s="165"/>
      <c r="N26" s="36"/>
    </row>
    <row r="27" spans="1:17" ht="19.5" thickTop="1" thickBot="1" x14ac:dyDescent="0.3">
      <c r="A27" s="293" t="s">
        <v>34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5"/>
      <c r="M27" s="165"/>
      <c r="N27" s="176">
        <f>N25</f>
        <v>5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62.25" customHeight="1" thickBot="1" x14ac:dyDescent="0.3">
      <c r="A30" s="281" t="s">
        <v>36</v>
      </c>
      <c r="B30" s="282"/>
      <c r="C30" s="26"/>
      <c r="D30" s="365" t="s">
        <v>237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v>5</v>
      </c>
    </row>
    <row r="31" spans="1:17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93" t="s">
        <v>37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5"/>
      <c r="M32" s="165"/>
      <c r="N32" s="176">
        <f>N30</f>
        <v>5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72" customHeight="1" thickBot="1" x14ac:dyDescent="0.3">
      <c r="A35" s="273" t="s">
        <v>39</v>
      </c>
      <c r="B35" s="274"/>
      <c r="C35" s="26"/>
      <c r="D35" s="365" t="s">
        <v>238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>
        <v>0.5</v>
      </c>
    </row>
    <row r="36" spans="1:14" ht="16.5" thickBot="1" x14ac:dyDescent="0.3">
      <c r="A36" s="33"/>
      <c r="B36" s="34"/>
      <c r="C36" s="165"/>
      <c r="D36" s="35"/>
      <c r="E36" s="35"/>
      <c r="F36" s="35"/>
      <c r="G36" s="35"/>
      <c r="H36" s="35"/>
      <c r="I36" s="35"/>
      <c r="J36" s="35"/>
      <c r="K36" s="35"/>
      <c r="L36" s="35"/>
      <c r="M36" s="165"/>
      <c r="N36" s="36"/>
    </row>
    <row r="37" spans="1:14" ht="19.5" thickTop="1" thickBot="1" x14ac:dyDescent="0.3">
      <c r="A37" s="293" t="s">
        <v>40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5"/>
      <c r="M37" s="165"/>
      <c r="N37" s="176">
        <f>N35</f>
        <v>0.5</v>
      </c>
    </row>
    <row r="38" spans="1:14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296" t="s">
        <v>23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8"/>
      <c r="M40" s="44"/>
      <c r="N40" s="177">
        <f>N22+N27+N32+N37</f>
        <v>17.5</v>
      </c>
    </row>
    <row r="41" spans="1:14" x14ac:dyDescent="0.25">
      <c r="A41" s="178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80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x14ac:dyDescent="0.25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4" x14ac:dyDescent="0.25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/>
    </row>
    <row r="48" spans="1:14" x14ac:dyDescent="0.25">
      <c r="A48" s="4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7"/>
    </row>
    <row r="49" spans="1:14" x14ac:dyDescent="0.25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7"/>
    </row>
    <row r="50" spans="1:14" x14ac:dyDescent="0.25">
      <c r="A50" s="4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7"/>
    </row>
    <row r="51" spans="1:14" x14ac:dyDescent="0.25">
      <c r="A51" s="4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7"/>
    </row>
    <row r="52" spans="1:14" x14ac:dyDescent="0.25">
      <c r="A52" s="4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8" t="s">
        <v>41</v>
      </c>
    </row>
    <row r="53" spans="1:14" x14ac:dyDescent="0.25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7"/>
    </row>
    <row r="54" spans="1:14" ht="15.75" thickBot="1" x14ac:dyDescent="0.3">
      <c r="A54" s="4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7"/>
    </row>
    <row r="55" spans="1:14" ht="27" thickBot="1" x14ac:dyDescent="0.3">
      <c r="A55" s="251" t="s">
        <v>42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</row>
    <row r="56" spans="1:14" ht="15.75" thickBot="1" x14ac:dyDescent="0.3">
      <c r="A56" s="4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4"/>
    </row>
    <row r="57" spans="1:14" ht="26.25" thickBot="1" x14ac:dyDescent="0.3">
      <c r="A57" s="289" t="s">
        <v>43</v>
      </c>
      <c r="B57" s="290"/>
      <c r="C57" s="290"/>
      <c r="D57" s="290"/>
      <c r="E57" s="290"/>
      <c r="F57" s="291"/>
      <c r="G57" s="292"/>
      <c r="H57" s="49" t="s">
        <v>44</v>
      </c>
      <c r="I57" s="50" t="s">
        <v>45</v>
      </c>
      <c r="J57" s="51" t="s">
        <v>46</v>
      </c>
      <c r="K57" s="52" t="s">
        <v>47</v>
      </c>
      <c r="L57" s="154"/>
      <c r="M57" s="8"/>
      <c r="N57" s="53" t="s">
        <v>48</v>
      </c>
    </row>
    <row r="58" spans="1:14" ht="23.25" customHeight="1" thickTop="1" thickBot="1" x14ac:dyDescent="0.3">
      <c r="A58" s="54">
        <v>1</v>
      </c>
      <c r="B58" s="301" t="s">
        <v>49</v>
      </c>
      <c r="C58" s="301"/>
      <c r="D58" s="301"/>
      <c r="E58" s="301"/>
      <c r="F58" s="302"/>
      <c r="G58" s="302"/>
      <c r="H58" s="55" t="s">
        <v>50</v>
      </c>
      <c r="I58" s="56">
        <v>0</v>
      </c>
      <c r="J58" s="56">
        <v>0</v>
      </c>
      <c r="K58" s="57">
        <v>0</v>
      </c>
      <c r="L58" s="41"/>
      <c r="M58" s="41"/>
      <c r="N58" s="58">
        <f>I58+J58+K58</f>
        <v>0</v>
      </c>
    </row>
    <row r="59" spans="1:14" ht="16.5" thickTop="1" thickBot="1" x14ac:dyDescent="0.3">
      <c r="A59" s="59">
        <v>2</v>
      </c>
      <c r="B59" s="299" t="s">
        <v>51</v>
      </c>
      <c r="C59" s="303"/>
      <c r="D59" s="303"/>
      <c r="E59" s="303"/>
      <c r="F59" s="300"/>
      <c r="G59" s="300"/>
      <c r="H59" s="60" t="s">
        <v>50</v>
      </c>
      <c r="I59" s="61">
        <v>0</v>
      </c>
      <c r="J59" s="61">
        <v>0</v>
      </c>
      <c r="K59" s="62">
        <v>0</v>
      </c>
      <c r="L59" s="41"/>
      <c r="M59" s="41"/>
      <c r="N59" s="58">
        <f t="shared" ref="N59:N64" si="0">I59+J59+K59</f>
        <v>0</v>
      </c>
    </row>
    <row r="60" spans="1:14" ht="42.75" customHeight="1" thickTop="1" thickBot="1" x14ac:dyDescent="0.3">
      <c r="A60" s="59">
        <v>3</v>
      </c>
      <c r="B60" s="303" t="s">
        <v>52</v>
      </c>
      <c r="C60" s="303"/>
      <c r="D60" s="303"/>
      <c r="E60" s="303"/>
      <c r="F60" s="300"/>
      <c r="G60" s="300"/>
      <c r="H60" s="60" t="s">
        <v>53</v>
      </c>
      <c r="I60" s="61">
        <v>0</v>
      </c>
      <c r="J60" s="61">
        <v>0</v>
      </c>
      <c r="K60" s="62">
        <v>0</v>
      </c>
      <c r="L60" s="41"/>
      <c r="M60" s="41"/>
      <c r="N60" s="58">
        <f t="shared" si="0"/>
        <v>0</v>
      </c>
    </row>
    <row r="61" spans="1:14" ht="42.75" customHeight="1" thickTop="1" thickBot="1" x14ac:dyDescent="0.3">
      <c r="A61" s="59">
        <v>4</v>
      </c>
      <c r="B61" s="303" t="s">
        <v>54</v>
      </c>
      <c r="C61" s="303"/>
      <c r="D61" s="303"/>
      <c r="E61" s="303"/>
      <c r="F61" s="300"/>
      <c r="G61" s="300"/>
      <c r="H61" s="60" t="s">
        <v>53</v>
      </c>
      <c r="I61" s="61">
        <v>0</v>
      </c>
      <c r="J61" s="61">
        <v>0</v>
      </c>
      <c r="K61" s="62">
        <v>0</v>
      </c>
      <c r="L61" s="41"/>
      <c r="M61" s="41"/>
      <c r="N61" s="58">
        <f t="shared" si="0"/>
        <v>0</v>
      </c>
    </row>
    <row r="62" spans="1:14" ht="42.75" customHeight="1" thickTop="1" thickBot="1" x14ac:dyDescent="0.3">
      <c r="A62" s="59">
        <v>5</v>
      </c>
      <c r="B62" s="303" t="s">
        <v>55</v>
      </c>
      <c r="C62" s="303"/>
      <c r="D62" s="303"/>
      <c r="E62" s="303"/>
      <c r="F62" s="300"/>
      <c r="G62" s="300"/>
      <c r="H62" s="60" t="s">
        <v>53</v>
      </c>
      <c r="I62" s="61">
        <v>0</v>
      </c>
      <c r="J62" s="61">
        <v>0</v>
      </c>
      <c r="K62" s="62">
        <v>0</v>
      </c>
      <c r="L62" s="41"/>
      <c r="M62" s="41"/>
      <c r="N62" s="58">
        <f t="shared" si="0"/>
        <v>0</v>
      </c>
    </row>
    <row r="63" spans="1:14" ht="42.75" customHeight="1" thickTop="1" thickBot="1" x14ac:dyDescent="0.3">
      <c r="A63" s="59">
        <v>6</v>
      </c>
      <c r="B63" s="303" t="s">
        <v>56</v>
      </c>
      <c r="C63" s="303"/>
      <c r="D63" s="303"/>
      <c r="E63" s="303"/>
      <c r="F63" s="300"/>
      <c r="G63" s="300"/>
      <c r="H63" s="60" t="s">
        <v>57</v>
      </c>
      <c r="I63" s="61">
        <v>0</v>
      </c>
      <c r="J63" s="61">
        <v>0</v>
      </c>
      <c r="K63" s="62">
        <v>0</v>
      </c>
      <c r="L63" s="41"/>
      <c r="M63" s="41"/>
      <c r="N63" s="58">
        <f t="shared" si="0"/>
        <v>0</v>
      </c>
    </row>
    <row r="64" spans="1:14" ht="42.75" customHeight="1" thickTop="1" thickBot="1" x14ac:dyDescent="0.3">
      <c r="A64" s="63">
        <v>7</v>
      </c>
      <c r="B64" s="304" t="s">
        <v>58</v>
      </c>
      <c r="C64" s="304"/>
      <c r="D64" s="304"/>
      <c r="E64" s="304"/>
      <c r="F64" s="305"/>
      <c r="G64" s="305"/>
      <c r="H64" s="64" t="s">
        <v>57</v>
      </c>
      <c r="I64" s="65">
        <v>0</v>
      </c>
      <c r="J64" s="65">
        <v>0</v>
      </c>
      <c r="K64" s="66">
        <v>0</v>
      </c>
      <c r="L64" s="41"/>
      <c r="M64" s="41"/>
      <c r="N64" s="58">
        <f t="shared" si="0"/>
        <v>0</v>
      </c>
    </row>
    <row r="65" spans="1:14" ht="16.5" thickBot="1" x14ac:dyDescent="0.3">
      <c r="A65" s="306" t="s">
        <v>59</v>
      </c>
      <c r="B65" s="307"/>
      <c r="C65" s="307"/>
      <c r="D65" s="307"/>
      <c r="E65" s="307"/>
      <c r="F65" s="307"/>
      <c r="G65" s="307"/>
      <c r="H65" s="308"/>
      <c r="I65" s="67">
        <f>SUM(I58:I64)</f>
        <v>0</v>
      </c>
      <c r="J65" s="68">
        <f>SUM(J58:J64)</f>
        <v>0</v>
      </c>
      <c r="K65" s="69">
        <f>SUM(K58:K64)</f>
        <v>0</v>
      </c>
      <c r="L65" s="70"/>
      <c r="M65" s="41"/>
      <c r="N65" s="71">
        <f>SUM(N58:N64)</f>
        <v>0</v>
      </c>
    </row>
    <row r="66" spans="1:14" ht="19.5" thickTop="1" thickBot="1" x14ac:dyDescent="0.3">
      <c r="A66" s="309" t="s">
        <v>60</v>
      </c>
      <c r="B66" s="310"/>
      <c r="C66" s="310"/>
      <c r="D66" s="310"/>
      <c r="E66" s="310"/>
      <c r="F66" s="310"/>
      <c r="G66" s="310"/>
      <c r="H66" s="310"/>
      <c r="I66" s="311"/>
      <c r="J66" s="311"/>
      <c r="K66" s="312"/>
      <c r="L66" s="8"/>
      <c r="M66" s="72"/>
      <c r="N66" s="73">
        <f>N65/3</f>
        <v>0</v>
      </c>
    </row>
    <row r="67" spans="1:14" ht="15.75" thickBot="1" x14ac:dyDescent="0.3">
      <c r="A67" s="4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4"/>
    </row>
    <row r="68" spans="1:14" ht="26.25" thickBot="1" x14ac:dyDescent="0.3">
      <c r="A68" s="289" t="s">
        <v>61</v>
      </c>
      <c r="B68" s="290"/>
      <c r="C68" s="290"/>
      <c r="D68" s="290"/>
      <c r="E68" s="290"/>
      <c r="F68" s="290"/>
      <c r="G68" s="313"/>
      <c r="H68" s="74" t="s">
        <v>44</v>
      </c>
      <c r="I68" s="50" t="s">
        <v>45</v>
      </c>
      <c r="J68" s="51" t="s">
        <v>46</v>
      </c>
      <c r="K68" s="52" t="s">
        <v>47</v>
      </c>
      <c r="L68" s="154"/>
      <c r="M68" s="8"/>
      <c r="N68" s="53" t="s">
        <v>48</v>
      </c>
    </row>
    <row r="69" spans="1:14" ht="17.25" thickTop="1" thickBot="1" x14ac:dyDescent="0.3">
      <c r="A69" s="54">
        <v>1</v>
      </c>
      <c r="B69" s="314" t="s">
        <v>62</v>
      </c>
      <c r="C69" s="314"/>
      <c r="D69" s="314"/>
      <c r="E69" s="314"/>
      <c r="F69" s="302"/>
      <c r="G69" s="302"/>
      <c r="H69" s="75" t="s">
        <v>63</v>
      </c>
      <c r="I69" s="76">
        <v>0</v>
      </c>
      <c r="J69" s="76">
        <v>0</v>
      </c>
      <c r="K69" s="77">
        <v>0</v>
      </c>
      <c r="L69" s="78"/>
      <c r="M69" s="41"/>
      <c r="N69" s="58">
        <f>I69+J69+K69</f>
        <v>0</v>
      </c>
    </row>
    <row r="70" spans="1:14" ht="34.5" customHeight="1" thickTop="1" thickBot="1" x14ac:dyDescent="0.3">
      <c r="A70" s="59">
        <v>2</v>
      </c>
      <c r="B70" s="299" t="s">
        <v>64</v>
      </c>
      <c r="C70" s="299"/>
      <c r="D70" s="299"/>
      <c r="E70" s="299"/>
      <c r="F70" s="300"/>
      <c r="G70" s="300"/>
      <c r="H70" s="79" t="s">
        <v>63</v>
      </c>
      <c r="I70" s="80">
        <v>0</v>
      </c>
      <c r="J70" s="80">
        <v>0</v>
      </c>
      <c r="K70" s="81">
        <v>0</v>
      </c>
      <c r="L70" s="78"/>
      <c r="M70" s="41"/>
      <c r="N70" s="58">
        <f>I70+J70+K70</f>
        <v>0</v>
      </c>
    </row>
    <row r="71" spans="1:14" ht="17.25" thickTop="1" thickBot="1" x14ac:dyDescent="0.3">
      <c r="A71" s="63">
        <v>3</v>
      </c>
      <c r="B71" s="315" t="s">
        <v>65</v>
      </c>
      <c r="C71" s="315"/>
      <c r="D71" s="315"/>
      <c r="E71" s="315"/>
      <c r="F71" s="305"/>
      <c r="G71" s="305"/>
      <c r="H71" s="82" t="s">
        <v>63</v>
      </c>
      <c r="I71" s="83">
        <v>0</v>
      </c>
      <c r="J71" s="83">
        <v>0</v>
      </c>
      <c r="K71" s="84">
        <v>0</v>
      </c>
      <c r="L71" s="78"/>
      <c r="M71" s="41"/>
      <c r="N71" s="58">
        <f>I71+J71+K71</f>
        <v>0</v>
      </c>
    </row>
    <row r="72" spans="1:14" ht="16.5" thickTop="1" thickBot="1" x14ac:dyDescent="0.3">
      <c r="A72" s="40"/>
      <c r="B72" s="281" t="s">
        <v>66</v>
      </c>
      <c r="C72" s="316"/>
      <c r="D72" s="316"/>
      <c r="E72" s="316"/>
      <c r="F72" s="316"/>
      <c r="G72" s="316"/>
      <c r="H72" s="282"/>
      <c r="I72" s="85">
        <f>SUM(I69:I71)</f>
        <v>0</v>
      </c>
      <c r="J72" s="85">
        <f>SUM(J69:J71)</f>
        <v>0</v>
      </c>
      <c r="K72" s="86">
        <f>SUM(K69:K71)</f>
        <v>0</v>
      </c>
      <c r="L72" s="78"/>
      <c r="M72" s="41"/>
      <c r="N72" s="87">
        <f>SUM(N69:N71)</f>
        <v>0</v>
      </c>
    </row>
    <row r="73" spans="1:14" ht="19.5" thickTop="1" thickBot="1" x14ac:dyDescent="0.3">
      <c r="A73" s="317" t="s">
        <v>67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9"/>
      <c r="L73" s="78"/>
      <c r="M73" s="41"/>
      <c r="N73" s="73">
        <f>N72/3</f>
        <v>0</v>
      </c>
    </row>
    <row r="74" spans="1:14" ht="19.5" thickTop="1" thickBot="1" x14ac:dyDescent="0.3">
      <c r="A74" s="320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78"/>
      <c r="M74" s="41"/>
      <c r="N74" s="156"/>
    </row>
    <row r="75" spans="1:14" ht="26.25" thickBot="1" x14ac:dyDescent="0.3">
      <c r="A75" s="323" t="s">
        <v>68</v>
      </c>
      <c r="B75" s="324"/>
      <c r="C75" s="324"/>
      <c r="D75" s="324"/>
      <c r="E75" s="324"/>
      <c r="F75" s="324"/>
      <c r="G75" s="325"/>
      <c r="H75" s="89" t="s">
        <v>44</v>
      </c>
      <c r="I75" s="53" t="s">
        <v>45</v>
      </c>
      <c r="J75" s="154"/>
      <c r="K75" s="154"/>
      <c r="L75" s="78"/>
      <c r="M75" s="41"/>
      <c r="N75" s="90" t="s">
        <v>48</v>
      </c>
    </row>
    <row r="76" spans="1:14" ht="43.5" customHeight="1" thickBot="1" x14ac:dyDescent="0.3">
      <c r="A76" s="91">
        <v>1</v>
      </c>
      <c r="B76" s="326" t="s">
        <v>69</v>
      </c>
      <c r="C76" s="326"/>
      <c r="D76" s="326"/>
      <c r="E76" s="326"/>
      <c r="F76" s="327"/>
      <c r="G76" s="328"/>
      <c r="H76" s="92" t="s">
        <v>63</v>
      </c>
      <c r="I76" s="86">
        <v>0</v>
      </c>
      <c r="J76" s="78"/>
      <c r="K76" s="78"/>
      <c r="L76" s="78"/>
      <c r="M76" s="41"/>
      <c r="N76" s="93">
        <f>I76</f>
        <v>0</v>
      </c>
    </row>
    <row r="77" spans="1:14" ht="43.5" customHeight="1" thickBot="1" x14ac:dyDescent="0.3">
      <c r="A77" s="59">
        <v>2</v>
      </c>
      <c r="B77" s="299" t="s">
        <v>70</v>
      </c>
      <c r="C77" s="299"/>
      <c r="D77" s="299"/>
      <c r="E77" s="299"/>
      <c r="F77" s="300"/>
      <c r="G77" s="329"/>
      <c r="H77" s="94" t="s">
        <v>63</v>
      </c>
      <c r="I77" s="95">
        <v>0</v>
      </c>
      <c r="J77" s="78"/>
      <c r="K77" s="78"/>
      <c r="L77" s="78"/>
      <c r="M77" s="41"/>
      <c r="N77" s="93">
        <f>I77</f>
        <v>0</v>
      </c>
    </row>
    <row r="78" spans="1:14" ht="43.5" customHeight="1" thickBot="1" x14ac:dyDescent="0.3">
      <c r="A78" s="63">
        <v>3</v>
      </c>
      <c r="B78" s="315" t="s">
        <v>71</v>
      </c>
      <c r="C78" s="315"/>
      <c r="D78" s="315"/>
      <c r="E78" s="315"/>
      <c r="F78" s="305"/>
      <c r="G78" s="330"/>
      <c r="H78" s="96" t="s">
        <v>63</v>
      </c>
      <c r="I78" s="97">
        <v>0</v>
      </c>
      <c r="J78" s="78"/>
      <c r="K78" s="78"/>
      <c r="L78" s="78"/>
      <c r="M78" s="41"/>
      <c r="N78" s="93">
        <f>I78</f>
        <v>0</v>
      </c>
    </row>
    <row r="79" spans="1:14" ht="16.5" thickBot="1" x14ac:dyDescent="0.3">
      <c r="A79" s="331" t="s">
        <v>72</v>
      </c>
      <c r="B79" s="332"/>
      <c r="C79" s="332"/>
      <c r="D79" s="332"/>
      <c r="E79" s="332"/>
      <c r="F79" s="332"/>
      <c r="G79" s="332"/>
      <c r="H79" s="333"/>
      <c r="I79" s="25">
        <f>SUM(I76:I78)</f>
        <v>0</v>
      </c>
      <c r="J79" s="70"/>
      <c r="K79" s="70"/>
      <c r="L79" s="70"/>
      <c r="M79" s="41"/>
      <c r="N79" s="36"/>
    </row>
    <row r="80" spans="1:14" ht="19.5" thickTop="1" thickBot="1" x14ac:dyDescent="0.3">
      <c r="A80" s="334" t="s">
        <v>73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6"/>
      <c r="L80" s="70"/>
      <c r="M80" s="41"/>
      <c r="N80" s="73">
        <f>SUM(N76:N78)</f>
        <v>0</v>
      </c>
    </row>
    <row r="81" spans="1:14" x14ac:dyDescent="0.25">
      <c r="A81" s="42"/>
      <c r="B81" s="8"/>
      <c r="C81" s="8"/>
      <c r="D81" s="8"/>
      <c r="E81" s="337"/>
      <c r="F81" s="337"/>
      <c r="G81" s="337"/>
      <c r="H81" s="337"/>
      <c r="I81" s="337"/>
      <c r="J81" s="337"/>
      <c r="K81" s="337"/>
      <c r="L81" s="337"/>
      <c r="M81" s="337"/>
      <c r="N81" s="338"/>
    </row>
    <row r="82" spans="1:14" ht="15.75" thickBot="1" x14ac:dyDescent="0.3">
      <c r="A82" s="4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4"/>
    </row>
    <row r="83" spans="1:14" ht="27" thickBot="1" x14ac:dyDescent="0.3">
      <c r="A83" s="251" t="s">
        <v>74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3"/>
    </row>
    <row r="84" spans="1:14" ht="15.75" thickBot="1" x14ac:dyDescent="0.3">
      <c r="A84" s="4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4"/>
    </row>
    <row r="85" spans="1:14" ht="24.75" thickBot="1" x14ac:dyDescent="0.3">
      <c r="A85" s="348" t="s">
        <v>75</v>
      </c>
      <c r="B85" s="349"/>
      <c r="C85" s="349"/>
      <c r="D85" s="349"/>
      <c r="E85" s="349"/>
      <c r="F85" s="350"/>
      <c r="G85" s="351"/>
      <c r="H85" s="89" t="s">
        <v>44</v>
      </c>
      <c r="I85" s="154"/>
      <c r="J85" s="8"/>
      <c r="K85" s="8"/>
      <c r="L85" s="8"/>
      <c r="M85" s="8"/>
      <c r="N85" s="89" t="s">
        <v>48</v>
      </c>
    </row>
    <row r="86" spans="1:14" ht="17.25" thickTop="1" thickBot="1" x14ac:dyDescent="0.3">
      <c r="A86" s="98">
        <v>1</v>
      </c>
      <c r="B86" s="352" t="s">
        <v>76</v>
      </c>
      <c r="C86" s="353"/>
      <c r="D86" s="353"/>
      <c r="E86" s="353"/>
      <c r="F86" s="354"/>
      <c r="G86" s="355"/>
      <c r="H86" s="99" t="s">
        <v>77</v>
      </c>
      <c r="I86" s="100"/>
      <c r="J86" s="47"/>
      <c r="K86" s="47"/>
      <c r="L86" s="47"/>
      <c r="M86" s="41"/>
      <c r="N86" s="101">
        <v>0</v>
      </c>
    </row>
    <row r="87" spans="1:14" ht="16.5" thickBot="1" x14ac:dyDescent="0.3">
      <c r="A87" s="102"/>
      <c r="B87" s="103"/>
      <c r="C87" s="103"/>
      <c r="D87" s="103"/>
      <c r="E87" s="103"/>
      <c r="F87" s="41"/>
      <c r="G87" s="41"/>
      <c r="H87" s="70"/>
      <c r="I87" s="70"/>
      <c r="J87" s="47"/>
      <c r="K87" s="47"/>
      <c r="L87" s="47"/>
      <c r="M87" s="41"/>
      <c r="N87" s="104"/>
    </row>
    <row r="88" spans="1:14" ht="19.5" thickTop="1" thickBot="1" x14ac:dyDescent="0.3">
      <c r="A88" s="356" t="s">
        <v>78</v>
      </c>
      <c r="B88" s="357"/>
      <c r="C88" s="357"/>
      <c r="D88" s="357"/>
      <c r="E88" s="357"/>
      <c r="F88" s="357"/>
      <c r="G88" s="357"/>
      <c r="H88" s="357"/>
      <c r="I88" s="357"/>
      <c r="J88" s="358"/>
      <c r="K88" s="100"/>
      <c r="L88" s="8"/>
      <c r="M88" s="105"/>
      <c r="N88" s="106">
        <f>N86</f>
        <v>0</v>
      </c>
    </row>
    <row r="89" spans="1:14" ht="16.5" thickTop="1" thickBot="1" x14ac:dyDescent="0.3">
      <c r="A89" s="4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4"/>
    </row>
    <row r="90" spans="1:14" ht="28.5" thickBot="1" x14ac:dyDescent="0.3">
      <c r="A90" s="359" t="s">
        <v>79</v>
      </c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1"/>
    </row>
    <row r="91" spans="1:14" ht="15.75" thickBot="1" x14ac:dyDescent="0.3">
      <c r="A91" s="4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4"/>
    </row>
    <row r="92" spans="1:14" ht="18.75" thickTop="1" x14ac:dyDescent="0.25">
      <c r="A92" s="362" t="s">
        <v>23</v>
      </c>
      <c r="B92" s="363"/>
      <c r="C92" s="363"/>
      <c r="D92" s="363"/>
      <c r="E92" s="363"/>
      <c r="F92" s="363"/>
      <c r="G92" s="363"/>
      <c r="H92" s="363"/>
      <c r="I92" s="363"/>
      <c r="J92" s="364"/>
      <c r="K92" s="107"/>
      <c r="L92" s="107"/>
      <c r="M92" s="108"/>
      <c r="N92" s="109">
        <f>N40</f>
        <v>17.5</v>
      </c>
    </row>
    <row r="93" spans="1:14" ht="18" x14ac:dyDescent="0.25">
      <c r="A93" s="339" t="s">
        <v>80</v>
      </c>
      <c r="B93" s="340"/>
      <c r="C93" s="340"/>
      <c r="D93" s="340"/>
      <c r="E93" s="340"/>
      <c r="F93" s="340"/>
      <c r="G93" s="340"/>
      <c r="H93" s="340"/>
      <c r="I93" s="340"/>
      <c r="J93" s="341"/>
      <c r="K93" s="107"/>
      <c r="L93" s="107"/>
      <c r="M93" s="108"/>
      <c r="N93" s="110">
        <f>N66</f>
        <v>0</v>
      </c>
    </row>
    <row r="94" spans="1:14" ht="18" x14ac:dyDescent="0.25">
      <c r="A94" s="339" t="s">
        <v>81</v>
      </c>
      <c r="B94" s="340"/>
      <c r="C94" s="340"/>
      <c r="D94" s="340"/>
      <c r="E94" s="340"/>
      <c r="F94" s="340"/>
      <c r="G94" s="340"/>
      <c r="H94" s="340"/>
      <c r="I94" s="340"/>
      <c r="J94" s="341"/>
      <c r="K94" s="107"/>
      <c r="L94" s="107"/>
      <c r="M94" s="108"/>
      <c r="N94" s="111">
        <f>N73</f>
        <v>0</v>
      </c>
    </row>
    <row r="95" spans="1:14" ht="18" x14ac:dyDescent="0.25">
      <c r="A95" s="339" t="s">
        <v>82</v>
      </c>
      <c r="B95" s="340"/>
      <c r="C95" s="340"/>
      <c r="D95" s="340"/>
      <c r="E95" s="340"/>
      <c r="F95" s="340"/>
      <c r="G95" s="340"/>
      <c r="H95" s="340"/>
      <c r="I95" s="340"/>
      <c r="J95" s="341"/>
      <c r="K95" s="107"/>
      <c r="L95" s="107"/>
      <c r="M95" s="108"/>
      <c r="N95" s="112">
        <f>N80</f>
        <v>0</v>
      </c>
    </row>
    <row r="96" spans="1:14" ht="18.75" thickBot="1" x14ac:dyDescent="0.3">
      <c r="A96" s="342" t="s">
        <v>83</v>
      </c>
      <c r="B96" s="343"/>
      <c r="C96" s="343"/>
      <c r="D96" s="343"/>
      <c r="E96" s="343"/>
      <c r="F96" s="343"/>
      <c r="G96" s="343"/>
      <c r="H96" s="343"/>
      <c r="I96" s="343"/>
      <c r="J96" s="344"/>
      <c r="K96" s="107"/>
      <c r="L96" s="107"/>
      <c r="M96" s="108"/>
      <c r="N96" s="112">
        <f>N86</f>
        <v>0</v>
      </c>
    </row>
    <row r="97" spans="1:14" ht="24.75" thickTop="1" thickBot="1" x14ac:dyDescent="0.3">
      <c r="A97" s="345" t="s">
        <v>84</v>
      </c>
      <c r="B97" s="346"/>
      <c r="C97" s="346"/>
      <c r="D97" s="346"/>
      <c r="E97" s="346"/>
      <c r="F97" s="346"/>
      <c r="G97" s="346"/>
      <c r="H97" s="346"/>
      <c r="I97" s="346"/>
      <c r="J97" s="347"/>
      <c r="K97" s="113"/>
      <c r="L97" s="114"/>
      <c r="M97" s="115"/>
      <c r="N97" s="116">
        <f>SUM(N92:N96)</f>
        <v>17.5</v>
      </c>
    </row>
    <row r="98" spans="1:14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</sheetData>
  <sheetProtection algorithmName="SHA-512" hashValue="BZkqei85A/irXGg7Kamio8dMYLHQfmHIy8g1FnSzetzkPfGUEPhgwvxJg+32DTGvpTsc8zXSx0gJnYkzZy2zaQ==" saltValue="6NdCW7h+VIMsyju0KvgJKw==" spinCount="100000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5"/>
  <sheetViews>
    <sheetView topLeftCell="A6" zoomScaleNormal="100" workbookViewId="0">
      <selection activeCell="E19" sqref="E1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MATCH(MID(CELL("nombrearchivo",'10'!E9),FIND("]", CELL("nombrearchivo",'10'!E9),1)+1,LEN(CELL("nombrearchivo",'10'!E9))-FIND("]",CELL("nombrearchivo",'10'!E9),1)),GENERAL!A6:A55,0)</f>
        <v>7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61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62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63"/>
      <c r="L9" s="265"/>
      <c r="M9" s="265"/>
      <c r="N9" s="267"/>
    </row>
    <row r="10" spans="1:16" ht="44.25" customHeight="1" thickBot="1" x14ac:dyDescent="0.3">
      <c r="A10" s="268" t="str">
        <f ca="1">CONCATENATE((INDIRECT("GENERAL!D"&amp;P2+5))," ",((INDIRECT("GENERAL!E"&amp;P2+5))))</f>
        <v>PERDOMO GUERRERO CESAR AUGUSTO</v>
      </c>
      <c r="B10" s="269"/>
      <c r="C10" s="17">
        <f>N14</f>
        <v>4</v>
      </c>
      <c r="D10" s="18"/>
      <c r="E10" s="19">
        <f>N16</f>
        <v>1</v>
      </c>
      <c r="F10" s="19">
        <f>N18</f>
        <v>3</v>
      </c>
      <c r="G10" s="19">
        <f>N20</f>
        <v>0</v>
      </c>
      <c r="H10" s="19">
        <f>N27</f>
        <v>5</v>
      </c>
      <c r="I10" s="19">
        <f>N32</f>
        <v>4.3000000000000007</v>
      </c>
      <c r="J10" s="20">
        <f>N37</f>
        <v>0</v>
      </c>
      <c r="K10" s="21"/>
      <c r="L10" s="21"/>
      <c r="M10" s="21"/>
      <c r="N10" s="22">
        <f>IF( SUM(C10:J10)&lt;=30,SUM(C10:J10),"EXCEDE LOS 30 PUNTOS")</f>
        <v>17.3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ADMINISTRADOR DE EMPRESAS / UNIVERSIDAD SURCOLOMBIANA / 1999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ESPECIALISTA EN DIRECCION FINANCIERA Y DESARROLLO ORGANIZACIONAL / UNIVERSIDAD CENTRAL / 2004</v>
      </c>
      <c r="F16" s="287"/>
      <c r="G16" s="287"/>
      <c r="H16" s="287"/>
      <c r="I16" s="287"/>
      <c r="J16" s="287"/>
      <c r="K16" s="287"/>
      <c r="L16" s="288"/>
      <c r="M16" s="27"/>
      <c r="N16" s="28">
        <v>1</v>
      </c>
    </row>
    <row r="17" spans="1:18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8" ht="34.5" customHeight="1" thickBot="1" x14ac:dyDescent="0.3">
      <c r="A18" s="273" t="s">
        <v>29</v>
      </c>
      <c r="B18" s="274"/>
      <c r="C18" s="26"/>
      <c r="D18" s="160"/>
      <c r="E18" s="287" t="str">
        <f ca="1">(INDIRECT("GENERAL!L"&amp;P2+5))</f>
        <v>MAGISTER EN ADMINISTRACION / UNIVERSIDAD DEL VALLE / 2013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18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  <c r="R19" s="182"/>
    </row>
    <row r="20" spans="1:18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8" ht="16.5" thickBot="1" x14ac:dyDescent="0.3">
      <c r="A21" s="33"/>
      <c r="B21" s="34"/>
      <c r="C21" s="159"/>
      <c r="D21" s="35"/>
      <c r="E21" s="35"/>
      <c r="F21" s="35"/>
      <c r="G21" s="35"/>
      <c r="H21" s="35"/>
      <c r="I21" s="35"/>
      <c r="J21" s="35"/>
      <c r="K21" s="35"/>
      <c r="L21" s="35"/>
      <c r="M21" s="159"/>
      <c r="N21" s="36"/>
    </row>
    <row r="22" spans="1:18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8</v>
      </c>
    </row>
    <row r="23" spans="1:18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8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8" ht="107.25" customHeight="1" thickBot="1" x14ac:dyDescent="0.3">
      <c r="A25" s="281" t="s">
        <v>33</v>
      </c>
      <c r="B25" s="282"/>
      <c r="C25" s="26"/>
      <c r="D25" s="365" t="s">
        <v>271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v>5</v>
      </c>
      <c r="P25" s="39"/>
      <c r="Q25" s="39"/>
    </row>
    <row r="26" spans="1:18" ht="16.5" thickBot="1" x14ac:dyDescent="0.3">
      <c r="A26" s="33"/>
      <c r="B26" s="34"/>
      <c r="C26" s="159"/>
      <c r="D26" s="35"/>
      <c r="E26" s="35"/>
      <c r="F26" s="35"/>
      <c r="G26" s="35"/>
      <c r="H26" s="35"/>
      <c r="I26" s="35"/>
      <c r="J26" s="35"/>
      <c r="K26" s="35"/>
      <c r="L26" s="35"/>
      <c r="M26" s="159"/>
      <c r="N26" s="36"/>
    </row>
    <row r="27" spans="1:18" ht="19.5" thickTop="1" thickBot="1" x14ac:dyDescent="0.3">
      <c r="A27" s="278" t="s">
        <v>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59"/>
      <c r="N27" s="157">
        <f>IF(N25&lt;=5,N25,"EXCEDE LOS 5 PUNTOS PERMITIDOS")</f>
        <v>5</v>
      </c>
      <c r="P27" s="39"/>
      <c r="Q27" s="39"/>
    </row>
    <row r="28" spans="1:18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8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8" ht="105.75" customHeight="1" thickBot="1" x14ac:dyDescent="0.3">
      <c r="A30" s="281" t="s">
        <v>36</v>
      </c>
      <c r="B30" s="282"/>
      <c r="C30" s="26"/>
      <c r="D30" s="283" t="s">
        <v>272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f>1.55+1.4+0.53+0.15+0.67</f>
        <v>4.3000000000000007</v>
      </c>
    </row>
    <row r="31" spans="1:18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8" ht="19.5" thickTop="1" thickBot="1" x14ac:dyDescent="0.3">
      <c r="A32" s="278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159"/>
      <c r="N32" s="157">
        <f>IF(N30&lt;=5,N30,"EXCEDE LOS 5 PUNTOS PERMITIDOS")</f>
        <v>4.3000000000000007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39.75" customHeight="1" thickBot="1" x14ac:dyDescent="0.3">
      <c r="A35" s="273" t="s">
        <v>39</v>
      </c>
      <c r="B35" s="274"/>
      <c r="C35" s="26"/>
      <c r="D35" s="283" t="s">
        <v>273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/>
    </row>
    <row r="36" spans="1:14" ht="16.5" thickBot="1" x14ac:dyDescent="0.3">
      <c r="A36" s="33"/>
      <c r="B36" s="34"/>
      <c r="C36" s="159"/>
      <c r="D36" s="35"/>
      <c r="E36" s="35"/>
      <c r="F36" s="35"/>
      <c r="G36" s="35"/>
      <c r="H36" s="35"/>
      <c r="I36" s="35"/>
      <c r="J36" s="35"/>
      <c r="K36" s="35"/>
      <c r="L36" s="35"/>
      <c r="M36" s="159"/>
      <c r="N36" s="36"/>
    </row>
    <row r="37" spans="1:14" ht="19.5" thickTop="1" thickBot="1" x14ac:dyDescent="0.3">
      <c r="A37" s="278" t="s">
        <v>40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159"/>
      <c r="N37" s="157">
        <f>IF(N35&lt;=10,N35,"EXCEDE LOS 10 PUNTOS PERMITIDOS")</f>
        <v>0</v>
      </c>
    </row>
    <row r="38" spans="1:14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378" t="s">
        <v>23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44"/>
      <c r="N40" s="45">
        <f>IF((N22+N27+N32+N37)&lt;=30,(N22+N27+N32+N37),"ERROR EXCEDE LOS 30 PUNTOS")</f>
        <v>17.3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x14ac:dyDescent="0.25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4" x14ac:dyDescent="0.25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/>
    </row>
    <row r="48" spans="1:14" x14ac:dyDescent="0.25">
      <c r="A48" s="4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7"/>
    </row>
    <row r="49" spans="1:14" x14ac:dyDescent="0.25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8" t="s">
        <v>41</v>
      </c>
    </row>
    <row r="50" spans="1:14" x14ac:dyDescent="0.25">
      <c r="A50" s="4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7"/>
    </row>
    <row r="51" spans="1:14" ht="15.75" thickBot="1" x14ac:dyDescent="0.3">
      <c r="A51" s="4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7"/>
    </row>
    <row r="52" spans="1:14" ht="27" thickBot="1" x14ac:dyDescent="0.3">
      <c r="A52" s="251" t="s">
        <v>42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3"/>
    </row>
    <row r="53" spans="1:14" ht="15.75" thickBot="1" x14ac:dyDescent="0.3">
      <c r="A53" s="4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4"/>
    </row>
    <row r="54" spans="1:14" ht="26.25" thickBot="1" x14ac:dyDescent="0.3">
      <c r="A54" s="289" t="s">
        <v>43</v>
      </c>
      <c r="B54" s="290"/>
      <c r="C54" s="290"/>
      <c r="D54" s="290"/>
      <c r="E54" s="290"/>
      <c r="F54" s="291"/>
      <c r="G54" s="292"/>
      <c r="H54" s="49" t="s">
        <v>44</v>
      </c>
      <c r="I54" s="50" t="s">
        <v>45</v>
      </c>
      <c r="J54" s="51" t="s">
        <v>46</v>
      </c>
      <c r="K54" s="52" t="s">
        <v>47</v>
      </c>
      <c r="L54" s="162"/>
      <c r="M54" s="8"/>
      <c r="N54" s="53" t="s">
        <v>48</v>
      </c>
    </row>
    <row r="55" spans="1:14" ht="23.25" customHeight="1" thickTop="1" thickBot="1" x14ac:dyDescent="0.3">
      <c r="A55" s="54">
        <v>1</v>
      </c>
      <c r="B55" s="301" t="s">
        <v>49</v>
      </c>
      <c r="C55" s="301"/>
      <c r="D55" s="301"/>
      <c r="E55" s="301"/>
      <c r="F55" s="302"/>
      <c r="G55" s="302"/>
      <c r="H55" s="55" t="s">
        <v>50</v>
      </c>
      <c r="I55" s="56">
        <v>0</v>
      </c>
      <c r="J55" s="56">
        <v>0</v>
      </c>
      <c r="K55" s="57">
        <v>0</v>
      </c>
      <c r="L55" s="41"/>
      <c r="M55" s="41"/>
      <c r="N55" s="58">
        <f>I55+J55+K55</f>
        <v>0</v>
      </c>
    </row>
    <row r="56" spans="1:14" ht="16.5" thickTop="1" thickBot="1" x14ac:dyDescent="0.3">
      <c r="A56" s="59">
        <v>2</v>
      </c>
      <c r="B56" s="299" t="s">
        <v>51</v>
      </c>
      <c r="C56" s="303"/>
      <c r="D56" s="303"/>
      <c r="E56" s="303"/>
      <c r="F56" s="300"/>
      <c r="G56" s="300"/>
      <c r="H56" s="60" t="s">
        <v>50</v>
      </c>
      <c r="I56" s="61">
        <v>0</v>
      </c>
      <c r="J56" s="61">
        <v>0</v>
      </c>
      <c r="K56" s="62">
        <v>0</v>
      </c>
      <c r="L56" s="41"/>
      <c r="M56" s="41"/>
      <c r="N56" s="58">
        <f t="shared" ref="N56:N61" si="0">I56+J56+K56</f>
        <v>0</v>
      </c>
    </row>
    <row r="57" spans="1:14" ht="42.75" customHeight="1" thickTop="1" thickBot="1" x14ac:dyDescent="0.3">
      <c r="A57" s="59">
        <v>3</v>
      </c>
      <c r="B57" s="303" t="s">
        <v>52</v>
      </c>
      <c r="C57" s="303"/>
      <c r="D57" s="303"/>
      <c r="E57" s="303"/>
      <c r="F57" s="300"/>
      <c r="G57" s="300"/>
      <c r="H57" s="60" t="s">
        <v>53</v>
      </c>
      <c r="I57" s="61">
        <v>0</v>
      </c>
      <c r="J57" s="61">
        <v>0</v>
      </c>
      <c r="K57" s="62">
        <v>0</v>
      </c>
      <c r="L57" s="41"/>
      <c r="M57" s="41"/>
      <c r="N57" s="58">
        <f t="shared" si="0"/>
        <v>0</v>
      </c>
    </row>
    <row r="58" spans="1:14" ht="42.75" customHeight="1" thickTop="1" thickBot="1" x14ac:dyDescent="0.3">
      <c r="A58" s="59">
        <v>4</v>
      </c>
      <c r="B58" s="303" t="s">
        <v>54</v>
      </c>
      <c r="C58" s="303"/>
      <c r="D58" s="303"/>
      <c r="E58" s="303"/>
      <c r="F58" s="300"/>
      <c r="G58" s="300"/>
      <c r="H58" s="60" t="s">
        <v>53</v>
      </c>
      <c r="I58" s="61">
        <v>0</v>
      </c>
      <c r="J58" s="61">
        <v>0</v>
      </c>
      <c r="K58" s="62">
        <v>0</v>
      </c>
      <c r="L58" s="41"/>
      <c r="M58" s="41"/>
      <c r="N58" s="58">
        <f t="shared" si="0"/>
        <v>0</v>
      </c>
    </row>
    <row r="59" spans="1:14" ht="42.75" customHeight="1" thickTop="1" thickBot="1" x14ac:dyDescent="0.3">
      <c r="A59" s="59">
        <v>5</v>
      </c>
      <c r="B59" s="303" t="s">
        <v>55</v>
      </c>
      <c r="C59" s="303"/>
      <c r="D59" s="303"/>
      <c r="E59" s="303"/>
      <c r="F59" s="300"/>
      <c r="G59" s="300"/>
      <c r="H59" s="60" t="s">
        <v>53</v>
      </c>
      <c r="I59" s="61">
        <v>0</v>
      </c>
      <c r="J59" s="61">
        <v>0</v>
      </c>
      <c r="K59" s="62">
        <v>0</v>
      </c>
      <c r="L59" s="41"/>
      <c r="M59" s="41"/>
      <c r="N59" s="58">
        <f t="shared" si="0"/>
        <v>0</v>
      </c>
    </row>
    <row r="60" spans="1:14" ht="42.75" customHeight="1" thickTop="1" thickBot="1" x14ac:dyDescent="0.3">
      <c r="A60" s="59">
        <v>6</v>
      </c>
      <c r="B60" s="303" t="s">
        <v>56</v>
      </c>
      <c r="C60" s="303"/>
      <c r="D60" s="303"/>
      <c r="E60" s="303"/>
      <c r="F60" s="300"/>
      <c r="G60" s="300"/>
      <c r="H60" s="60" t="s">
        <v>57</v>
      </c>
      <c r="I60" s="61">
        <v>0</v>
      </c>
      <c r="J60" s="61">
        <v>0</v>
      </c>
      <c r="K60" s="62">
        <v>0</v>
      </c>
      <c r="L60" s="41"/>
      <c r="M60" s="41"/>
      <c r="N60" s="58">
        <f t="shared" si="0"/>
        <v>0</v>
      </c>
    </row>
    <row r="61" spans="1:14" ht="42.75" customHeight="1" thickTop="1" thickBot="1" x14ac:dyDescent="0.3">
      <c r="A61" s="63">
        <v>7</v>
      </c>
      <c r="B61" s="304" t="s">
        <v>58</v>
      </c>
      <c r="C61" s="304"/>
      <c r="D61" s="304"/>
      <c r="E61" s="304"/>
      <c r="F61" s="305"/>
      <c r="G61" s="305"/>
      <c r="H61" s="64" t="s">
        <v>57</v>
      </c>
      <c r="I61" s="65">
        <v>0</v>
      </c>
      <c r="J61" s="65">
        <v>0</v>
      </c>
      <c r="K61" s="66">
        <v>0</v>
      </c>
      <c r="L61" s="41"/>
      <c r="M61" s="41"/>
      <c r="N61" s="58">
        <f t="shared" si="0"/>
        <v>0</v>
      </c>
    </row>
    <row r="62" spans="1:14" ht="16.5" thickBot="1" x14ac:dyDescent="0.3">
      <c r="A62" s="306" t="s">
        <v>59</v>
      </c>
      <c r="B62" s="307"/>
      <c r="C62" s="307"/>
      <c r="D62" s="307"/>
      <c r="E62" s="307"/>
      <c r="F62" s="307"/>
      <c r="G62" s="307"/>
      <c r="H62" s="308"/>
      <c r="I62" s="67">
        <f>SUM(I55:I61)</f>
        <v>0</v>
      </c>
      <c r="J62" s="68">
        <f>SUM(J55:J61)</f>
        <v>0</v>
      </c>
      <c r="K62" s="69">
        <f>SUM(K55:K61)</f>
        <v>0</v>
      </c>
      <c r="L62" s="70"/>
      <c r="M62" s="41"/>
      <c r="N62" s="71">
        <f>SUM(N55:N61)</f>
        <v>0</v>
      </c>
    </row>
    <row r="63" spans="1:14" ht="19.5" thickTop="1" thickBot="1" x14ac:dyDescent="0.3">
      <c r="A63" s="309" t="s">
        <v>60</v>
      </c>
      <c r="B63" s="310"/>
      <c r="C63" s="310"/>
      <c r="D63" s="310"/>
      <c r="E63" s="310"/>
      <c r="F63" s="310"/>
      <c r="G63" s="310"/>
      <c r="H63" s="310"/>
      <c r="I63" s="311"/>
      <c r="J63" s="311"/>
      <c r="K63" s="312"/>
      <c r="L63" s="8"/>
      <c r="M63" s="72"/>
      <c r="N63" s="73">
        <f>N62/3</f>
        <v>0</v>
      </c>
    </row>
    <row r="64" spans="1:14" ht="15.75" thickBot="1" x14ac:dyDescent="0.3">
      <c r="A64" s="4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4"/>
    </row>
    <row r="65" spans="1:14" ht="26.25" thickBot="1" x14ac:dyDescent="0.3">
      <c r="A65" s="289" t="s">
        <v>61</v>
      </c>
      <c r="B65" s="290"/>
      <c r="C65" s="290"/>
      <c r="D65" s="290"/>
      <c r="E65" s="290"/>
      <c r="F65" s="290"/>
      <c r="G65" s="313"/>
      <c r="H65" s="74" t="s">
        <v>44</v>
      </c>
      <c r="I65" s="50" t="s">
        <v>45</v>
      </c>
      <c r="J65" s="51" t="s">
        <v>46</v>
      </c>
      <c r="K65" s="52" t="s">
        <v>47</v>
      </c>
      <c r="L65" s="162"/>
      <c r="M65" s="8"/>
      <c r="N65" s="53" t="s">
        <v>48</v>
      </c>
    </row>
    <row r="66" spans="1:14" ht="17.25" thickTop="1" thickBot="1" x14ac:dyDescent="0.3">
      <c r="A66" s="54">
        <v>1</v>
      </c>
      <c r="B66" s="314" t="s">
        <v>62</v>
      </c>
      <c r="C66" s="314"/>
      <c r="D66" s="314"/>
      <c r="E66" s="314"/>
      <c r="F66" s="302"/>
      <c r="G66" s="302"/>
      <c r="H66" s="75" t="s">
        <v>63</v>
      </c>
      <c r="I66" s="76">
        <v>0</v>
      </c>
      <c r="J66" s="76">
        <v>0</v>
      </c>
      <c r="K66" s="77">
        <v>0</v>
      </c>
      <c r="L66" s="78"/>
      <c r="M66" s="41"/>
      <c r="N66" s="58">
        <f>I66+J66+K66</f>
        <v>0</v>
      </c>
    </row>
    <row r="67" spans="1:14" ht="35.25" customHeight="1" thickTop="1" thickBot="1" x14ac:dyDescent="0.3">
      <c r="A67" s="59">
        <v>2</v>
      </c>
      <c r="B67" s="299" t="s">
        <v>64</v>
      </c>
      <c r="C67" s="299"/>
      <c r="D67" s="299"/>
      <c r="E67" s="299"/>
      <c r="F67" s="300"/>
      <c r="G67" s="300"/>
      <c r="H67" s="79" t="s">
        <v>63</v>
      </c>
      <c r="I67" s="80">
        <v>0</v>
      </c>
      <c r="J67" s="80">
        <v>0</v>
      </c>
      <c r="K67" s="81">
        <v>0</v>
      </c>
      <c r="L67" s="78"/>
      <c r="M67" s="41"/>
      <c r="N67" s="58">
        <f>I67+J67+K67</f>
        <v>0</v>
      </c>
    </row>
    <row r="68" spans="1:14" ht="17.25" thickTop="1" thickBot="1" x14ac:dyDescent="0.3">
      <c r="A68" s="63">
        <v>3</v>
      </c>
      <c r="B68" s="315" t="s">
        <v>65</v>
      </c>
      <c r="C68" s="315"/>
      <c r="D68" s="315"/>
      <c r="E68" s="315"/>
      <c r="F68" s="305"/>
      <c r="G68" s="305"/>
      <c r="H68" s="82" t="s">
        <v>63</v>
      </c>
      <c r="I68" s="83">
        <v>0</v>
      </c>
      <c r="J68" s="83">
        <v>0</v>
      </c>
      <c r="K68" s="84">
        <v>0</v>
      </c>
      <c r="L68" s="78"/>
      <c r="M68" s="41"/>
      <c r="N68" s="58">
        <f>I68+J68+K68</f>
        <v>0</v>
      </c>
    </row>
    <row r="69" spans="1:14" ht="16.5" thickTop="1" thickBot="1" x14ac:dyDescent="0.3">
      <c r="A69" s="40"/>
      <c r="B69" s="281" t="s">
        <v>66</v>
      </c>
      <c r="C69" s="316"/>
      <c r="D69" s="316"/>
      <c r="E69" s="316"/>
      <c r="F69" s="316"/>
      <c r="G69" s="316"/>
      <c r="H69" s="282"/>
      <c r="I69" s="85">
        <f>SUM(I66:I68)</f>
        <v>0</v>
      </c>
      <c r="J69" s="85">
        <f>SUM(J66:J68)</f>
        <v>0</v>
      </c>
      <c r="K69" s="86">
        <f>SUM(K66:K68)</f>
        <v>0</v>
      </c>
      <c r="L69" s="78"/>
      <c r="M69" s="41"/>
      <c r="N69" s="87">
        <f>SUM(N66:N68)</f>
        <v>0</v>
      </c>
    </row>
    <row r="70" spans="1:14" ht="19.5" thickTop="1" thickBot="1" x14ac:dyDescent="0.3">
      <c r="A70" s="317" t="s">
        <v>67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9"/>
      <c r="L70" s="78"/>
      <c r="M70" s="41"/>
      <c r="N70" s="73">
        <f>N69/3</f>
        <v>0</v>
      </c>
    </row>
    <row r="71" spans="1:14" ht="19.5" thickTop="1" thickBot="1" x14ac:dyDescent="0.3">
      <c r="A71" s="320"/>
      <c r="B71" s="321"/>
      <c r="C71" s="321"/>
      <c r="D71" s="321"/>
      <c r="E71" s="321"/>
      <c r="F71" s="321"/>
      <c r="G71" s="321"/>
      <c r="H71" s="321"/>
      <c r="I71" s="321"/>
      <c r="J71" s="322"/>
      <c r="K71" s="322"/>
      <c r="L71" s="78"/>
      <c r="M71" s="41"/>
      <c r="N71" s="164"/>
    </row>
    <row r="72" spans="1:14" ht="26.25" thickBot="1" x14ac:dyDescent="0.3">
      <c r="A72" s="323" t="s">
        <v>68</v>
      </c>
      <c r="B72" s="324"/>
      <c r="C72" s="324"/>
      <c r="D72" s="324"/>
      <c r="E72" s="324"/>
      <c r="F72" s="324"/>
      <c r="G72" s="325"/>
      <c r="H72" s="89" t="s">
        <v>44</v>
      </c>
      <c r="I72" s="53" t="s">
        <v>45</v>
      </c>
      <c r="J72" s="162"/>
      <c r="K72" s="162"/>
      <c r="L72" s="78"/>
      <c r="M72" s="41"/>
      <c r="N72" s="90" t="s">
        <v>48</v>
      </c>
    </row>
    <row r="73" spans="1:14" ht="42" customHeight="1" thickBot="1" x14ac:dyDescent="0.3">
      <c r="A73" s="91">
        <v>1</v>
      </c>
      <c r="B73" s="326" t="s">
        <v>69</v>
      </c>
      <c r="C73" s="326"/>
      <c r="D73" s="326"/>
      <c r="E73" s="326"/>
      <c r="F73" s="327"/>
      <c r="G73" s="328"/>
      <c r="H73" s="92" t="s">
        <v>63</v>
      </c>
      <c r="I73" s="86">
        <v>0</v>
      </c>
      <c r="J73" s="78"/>
      <c r="K73" s="78"/>
      <c r="L73" s="78"/>
      <c r="M73" s="41"/>
      <c r="N73" s="93">
        <f>I73</f>
        <v>0</v>
      </c>
    </row>
    <row r="74" spans="1:14" ht="42" customHeight="1" thickBot="1" x14ac:dyDescent="0.3">
      <c r="A74" s="59">
        <v>2</v>
      </c>
      <c r="B74" s="299" t="s">
        <v>70</v>
      </c>
      <c r="C74" s="299"/>
      <c r="D74" s="299"/>
      <c r="E74" s="299"/>
      <c r="F74" s="300"/>
      <c r="G74" s="329"/>
      <c r="H74" s="94" t="s">
        <v>63</v>
      </c>
      <c r="I74" s="95">
        <v>0</v>
      </c>
      <c r="J74" s="78"/>
      <c r="K74" s="78"/>
      <c r="L74" s="78"/>
      <c r="M74" s="41"/>
      <c r="N74" s="93">
        <f>I74</f>
        <v>0</v>
      </c>
    </row>
    <row r="75" spans="1:14" ht="42" customHeight="1" thickBot="1" x14ac:dyDescent="0.3">
      <c r="A75" s="63">
        <v>3</v>
      </c>
      <c r="B75" s="315" t="s">
        <v>71</v>
      </c>
      <c r="C75" s="315"/>
      <c r="D75" s="315"/>
      <c r="E75" s="315"/>
      <c r="F75" s="305"/>
      <c r="G75" s="330"/>
      <c r="H75" s="96" t="s">
        <v>63</v>
      </c>
      <c r="I75" s="97">
        <v>0</v>
      </c>
      <c r="J75" s="78"/>
      <c r="K75" s="78"/>
      <c r="L75" s="78"/>
      <c r="M75" s="41"/>
      <c r="N75" s="93">
        <f>I75</f>
        <v>0</v>
      </c>
    </row>
    <row r="76" spans="1:14" ht="16.5" thickBot="1" x14ac:dyDescent="0.3">
      <c r="A76" s="331" t="s">
        <v>72</v>
      </c>
      <c r="B76" s="332"/>
      <c r="C76" s="332"/>
      <c r="D76" s="332"/>
      <c r="E76" s="332"/>
      <c r="F76" s="332"/>
      <c r="G76" s="332"/>
      <c r="H76" s="333"/>
      <c r="I76" s="25">
        <f>SUM(I73:I75)</f>
        <v>0</v>
      </c>
      <c r="J76" s="70"/>
      <c r="K76" s="70"/>
      <c r="L76" s="70"/>
      <c r="M76" s="41"/>
      <c r="N76" s="36"/>
    </row>
    <row r="77" spans="1:14" ht="19.5" thickTop="1" thickBot="1" x14ac:dyDescent="0.3">
      <c r="A77" s="334" t="s">
        <v>73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6"/>
      <c r="L77" s="70"/>
      <c r="M77" s="41"/>
      <c r="N77" s="73">
        <f>SUM(N73:N75)</f>
        <v>0</v>
      </c>
    </row>
    <row r="78" spans="1:14" x14ac:dyDescent="0.25">
      <c r="A78" s="42"/>
      <c r="B78" s="8"/>
      <c r="C78" s="8"/>
      <c r="D78" s="8"/>
      <c r="E78" s="337"/>
      <c r="F78" s="337"/>
      <c r="G78" s="337"/>
      <c r="H78" s="337"/>
      <c r="I78" s="337"/>
      <c r="J78" s="337"/>
      <c r="K78" s="337"/>
      <c r="L78" s="337"/>
      <c r="M78" s="337"/>
      <c r="N78" s="338"/>
    </row>
    <row r="79" spans="1:14" ht="15.75" thickBot="1" x14ac:dyDescent="0.3">
      <c r="A79" s="4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4"/>
    </row>
    <row r="80" spans="1:14" ht="27" thickBot="1" x14ac:dyDescent="0.3">
      <c r="A80" s="251" t="s">
        <v>74</v>
      </c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3"/>
    </row>
    <row r="81" spans="1:14" ht="15.75" thickBot="1" x14ac:dyDescent="0.3">
      <c r="A81" s="4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4"/>
    </row>
    <row r="82" spans="1:14" ht="24.75" thickBot="1" x14ac:dyDescent="0.3">
      <c r="A82" s="348" t="s">
        <v>75</v>
      </c>
      <c r="B82" s="349"/>
      <c r="C82" s="349"/>
      <c r="D82" s="349"/>
      <c r="E82" s="349"/>
      <c r="F82" s="350"/>
      <c r="G82" s="351"/>
      <c r="H82" s="89" t="s">
        <v>44</v>
      </c>
      <c r="I82" s="162"/>
      <c r="J82" s="8"/>
      <c r="K82" s="8"/>
      <c r="L82" s="8"/>
      <c r="M82" s="8"/>
      <c r="N82" s="89" t="s">
        <v>48</v>
      </c>
    </row>
    <row r="83" spans="1:14" ht="17.25" thickTop="1" thickBot="1" x14ac:dyDescent="0.3">
      <c r="A83" s="98">
        <v>1</v>
      </c>
      <c r="B83" s="352" t="s">
        <v>76</v>
      </c>
      <c r="C83" s="353"/>
      <c r="D83" s="353"/>
      <c r="E83" s="353"/>
      <c r="F83" s="354"/>
      <c r="G83" s="355"/>
      <c r="H83" s="99" t="s">
        <v>77</v>
      </c>
      <c r="I83" s="100"/>
      <c r="J83" s="47"/>
      <c r="K83" s="47"/>
      <c r="L83" s="47"/>
      <c r="M83" s="41"/>
      <c r="N83" s="101">
        <v>0</v>
      </c>
    </row>
    <row r="84" spans="1:14" ht="16.5" thickBot="1" x14ac:dyDescent="0.3">
      <c r="A84" s="102"/>
      <c r="B84" s="103"/>
      <c r="C84" s="103"/>
      <c r="D84" s="103"/>
      <c r="E84" s="103"/>
      <c r="F84" s="41"/>
      <c r="G84" s="41"/>
      <c r="H84" s="70"/>
      <c r="I84" s="70"/>
      <c r="J84" s="47"/>
      <c r="K84" s="47"/>
      <c r="L84" s="47"/>
      <c r="M84" s="41"/>
      <c r="N84" s="104"/>
    </row>
    <row r="85" spans="1:14" ht="19.5" thickTop="1" thickBot="1" x14ac:dyDescent="0.3">
      <c r="A85" s="356" t="s">
        <v>78</v>
      </c>
      <c r="B85" s="357"/>
      <c r="C85" s="357"/>
      <c r="D85" s="357"/>
      <c r="E85" s="357"/>
      <c r="F85" s="357"/>
      <c r="G85" s="357"/>
      <c r="H85" s="357"/>
      <c r="I85" s="357"/>
      <c r="J85" s="358"/>
      <c r="K85" s="100"/>
      <c r="L85" s="8"/>
      <c r="M85" s="105"/>
      <c r="N85" s="106">
        <f>N83</f>
        <v>0</v>
      </c>
    </row>
    <row r="86" spans="1:14" ht="16.5" thickTop="1" thickBot="1" x14ac:dyDescent="0.3">
      <c r="A86" s="4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4"/>
    </row>
    <row r="87" spans="1:14" ht="28.5" thickBot="1" x14ac:dyDescent="0.3">
      <c r="A87" s="359" t="s">
        <v>79</v>
      </c>
      <c r="B87" s="360"/>
      <c r="C87" s="3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1"/>
    </row>
    <row r="88" spans="1:14" ht="15.75" thickBot="1" x14ac:dyDescent="0.3">
      <c r="A88" s="4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4"/>
    </row>
    <row r="89" spans="1:14" ht="18.75" thickTop="1" x14ac:dyDescent="0.25">
      <c r="A89" s="362" t="s">
        <v>23</v>
      </c>
      <c r="B89" s="363"/>
      <c r="C89" s="363"/>
      <c r="D89" s="363"/>
      <c r="E89" s="363"/>
      <c r="F89" s="363"/>
      <c r="G89" s="363"/>
      <c r="H89" s="363"/>
      <c r="I89" s="363"/>
      <c r="J89" s="364"/>
      <c r="K89" s="107"/>
      <c r="L89" s="107"/>
      <c r="M89" s="108"/>
      <c r="N89" s="109">
        <f>N40</f>
        <v>17.3</v>
      </c>
    </row>
    <row r="90" spans="1:14" ht="18" x14ac:dyDescent="0.25">
      <c r="A90" s="339" t="s">
        <v>80</v>
      </c>
      <c r="B90" s="340"/>
      <c r="C90" s="340"/>
      <c r="D90" s="340"/>
      <c r="E90" s="340"/>
      <c r="F90" s="340"/>
      <c r="G90" s="340"/>
      <c r="H90" s="340"/>
      <c r="I90" s="340"/>
      <c r="J90" s="341"/>
      <c r="K90" s="107"/>
      <c r="L90" s="107"/>
      <c r="M90" s="108"/>
      <c r="N90" s="110">
        <f>N63</f>
        <v>0</v>
      </c>
    </row>
    <row r="91" spans="1:14" ht="18" x14ac:dyDescent="0.25">
      <c r="A91" s="339" t="s">
        <v>81</v>
      </c>
      <c r="B91" s="340"/>
      <c r="C91" s="340"/>
      <c r="D91" s="340"/>
      <c r="E91" s="340"/>
      <c r="F91" s="340"/>
      <c r="G91" s="340"/>
      <c r="H91" s="340"/>
      <c r="I91" s="340"/>
      <c r="J91" s="341"/>
      <c r="K91" s="107"/>
      <c r="L91" s="107"/>
      <c r="M91" s="108"/>
      <c r="N91" s="111">
        <f>N70</f>
        <v>0</v>
      </c>
    </row>
    <row r="92" spans="1:14" ht="18" x14ac:dyDescent="0.25">
      <c r="A92" s="339" t="s">
        <v>82</v>
      </c>
      <c r="B92" s="340"/>
      <c r="C92" s="340"/>
      <c r="D92" s="340"/>
      <c r="E92" s="340"/>
      <c r="F92" s="340"/>
      <c r="G92" s="340"/>
      <c r="H92" s="340"/>
      <c r="I92" s="340"/>
      <c r="J92" s="341"/>
      <c r="K92" s="107"/>
      <c r="L92" s="107"/>
      <c r="M92" s="108"/>
      <c r="N92" s="112">
        <f>N77</f>
        <v>0</v>
      </c>
    </row>
    <row r="93" spans="1:14" ht="18.75" thickBot="1" x14ac:dyDescent="0.3">
      <c r="A93" s="342" t="s">
        <v>83</v>
      </c>
      <c r="B93" s="343"/>
      <c r="C93" s="343"/>
      <c r="D93" s="343"/>
      <c r="E93" s="343"/>
      <c r="F93" s="343"/>
      <c r="G93" s="343"/>
      <c r="H93" s="343"/>
      <c r="I93" s="343"/>
      <c r="J93" s="344"/>
      <c r="K93" s="107"/>
      <c r="L93" s="107"/>
      <c r="M93" s="108"/>
      <c r="N93" s="112">
        <f>N83</f>
        <v>0</v>
      </c>
    </row>
    <row r="94" spans="1:14" ht="24.75" thickTop="1" thickBot="1" x14ac:dyDescent="0.3">
      <c r="A94" s="345" t="s">
        <v>84</v>
      </c>
      <c r="B94" s="346"/>
      <c r="C94" s="346"/>
      <c r="D94" s="346"/>
      <c r="E94" s="346"/>
      <c r="F94" s="346"/>
      <c r="G94" s="346"/>
      <c r="H94" s="346"/>
      <c r="I94" s="346"/>
      <c r="J94" s="347"/>
      <c r="K94" s="113"/>
      <c r="L94" s="114"/>
      <c r="M94" s="115"/>
      <c r="N94" s="116">
        <f>SUM(N89:N93)</f>
        <v>17.3</v>
      </c>
    </row>
    <row r="95" spans="1:14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</sheetData>
  <sheetProtection algorithmName="SHA-512" hashValue="B9M6woHz1Yrj8VGh/3AD7pQJzKQSVlHjfrLKV+ZwdQDM+hxzYtbz5gXwVm+WTqyJoPQdySbcbIKEv3U2ygvzHA==" saltValue="L2UQk2NL1wwpz1mCCj7l8A==" spinCount="100000" sheet="1" objects="1" scenarios="1" selectLockedCells="1" selectUnlockedCells="1"/>
  <mergeCells count="81">
    <mergeCell ref="A91:J91"/>
    <mergeCell ref="A92:J92"/>
    <mergeCell ref="A93:J93"/>
    <mergeCell ref="A94:J94"/>
    <mergeCell ref="A82:G82"/>
    <mergeCell ref="B83:G83"/>
    <mergeCell ref="A85:J85"/>
    <mergeCell ref="A87:N87"/>
    <mergeCell ref="A89:J89"/>
    <mergeCell ref="A90:J90"/>
    <mergeCell ref="A80:N80"/>
    <mergeCell ref="B68:G68"/>
    <mergeCell ref="B69:H69"/>
    <mergeCell ref="A70:K70"/>
    <mergeCell ref="A71:K71"/>
    <mergeCell ref="A72:G72"/>
    <mergeCell ref="B73:G73"/>
    <mergeCell ref="B74:G74"/>
    <mergeCell ref="B75:G75"/>
    <mergeCell ref="A76:H76"/>
    <mergeCell ref="A77:K77"/>
    <mergeCell ref="E78:N78"/>
    <mergeCell ref="B67:G67"/>
    <mergeCell ref="B55:G55"/>
    <mergeCell ref="B56:G56"/>
    <mergeCell ref="B57:G57"/>
    <mergeCell ref="B58:G58"/>
    <mergeCell ref="B59:G59"/>
    <mergeCell ref="B60:G60"/>
    <mergeCell ref="B61:G61"/>
    <mergeCell ref="A62:H62"/>
    <mergeCell ref="A63:K63"/>
    <mergeCell ref="A65:G65"/>
    <mergeCell ref="B66:G66"/>
    <mergeCell ref="A54:G54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2:N52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0"/>
  <sheetViews>
    <sheetView topLeftCell="A8" zoomScaleNormal="100" workbookViewId="0">
      <selection activeCell="D20" sqref="D20:L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MATCH(MID(CELL("nombrearchivo",'11'!E9),FIND("]", CELL("nombrearchivo",'11'!E9),1)+1,LEN(CELL("nombrearchivo",'11'!E9))-FIND("]",CELL("nombrearchivo",'11'!E9),1)),GENERAL!A6:A55,0)</f>
        <v>15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61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62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63"/>
      <c r="L9" s="265"/>
      <c r="M9" s="265"/>
      <c r="N9" s="267"/>
    </row>
    <row r="10" spans="1:16" ht="44.25" customHeight="1" thickBot="1" x14ac:dyDescent="0.3">
      <c r="A10" s="268" t="str">
        <f ca="1">CONCATENATE((INDIRECT("GENERAL!D"&amp;P2+5))," ",((INDIRECT("GENERAL!E"&amp;P2+5))))</f>
        <v>DUCON SALAS  JULIO CESAR</v>
      </c>
      <c r="B10" s="269"/>
      <c r="C10" s="17">
        <f>N14</f>
        <v>4</v>
      </c>
      <c r="D10" s="18"/>
      <c r="E10" s="19">
        <f>N16</f>
        <v>1</v>
      </c>
      <c r="F10" s="19">
        <f>N18</f>
        <v>3</v>
      </c>
      <c r="G10" s="19">
        <f>N20</f>
        <v>0</v>
      </c>
      <c r="H10" s="19">
        <f>N27</f>
        <v>0</v>
      </c>
      <c r="I10" s="19">
        <f>N32</f>
        <v>5</v>
      </c>
      <c r="J10" s="20">
        <f>N37</f>
        <v>3.25</v>
      </c>
      <c r="K10" s="21"/>
      <c r="L10" s="21"/>
      <c r="M10" s="21"/>
      <c r="N10" s="22">
        <f>IF( SUM(C10:J10)&lt;=30,SUM(C10:J10),"EXCEDE LOS 30 PUNTOS")</f>
        <v>16.25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ADMINISTRACION FINANCIERA Y DE SISTEMAS / FUNDACION UNIVERSITARIA AGRARIA DE COLOMBIA / 1999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ESPECIALISTA EN PROYECTOS DE DESARROLLO / ESCUELA SUPERIOR DE ADMINISTRACION ESAP / 2004</v>
      </c>
      <c r="F16" s="287"/>
      <c r="G16" s="287"/>
      <c r="H16" s="287"/>
      <c r="I16" s="287"/>
      <c r="J16" s="287"/>
      <c r="K16" s="287"/>
      <c r="L16" s="288"/>
      <c r="M16" s="27"/>
      <c r="N16" s="28">
        <v>1</v>
      </c>
    </row>
    <row r="17" spans="1:17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34.5" customHeight="1" thickBot="1" x14ac:dyDescent="0.3">
      <c r="A18" s="273" t="s">
        <v>29</v>
      </c>
      <c r="B18" s="274"/>
      <c r="C18" s="26"/>
      <c r="D18" s="160"/>
      <c r="E18" s="287" t="str">
        <f ca="1">(INDIRECT("GENERAL!L"&amp;P2+5))</f>
        <v>MAGISTER EN DESARROLLO EDUCATIVO Y SOCIAL / UNIVERSIDAD PEDAGOGICA NACIONAL / 2011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49.5" customHeight="1" thickBot="1" x14ac:dyDescent="0.3">
      <c r="A20" s="273" t="s">
        <v>30</v>
      </c>
      <c r="B20" s="274"/>
      <c r="C20" s="26"/>
      <c r="D20" s="275" t="str">
        <f ca="1">(INDIRECT("GENERAL!M"&amp;P2+5))</f>
        <v>DOCTORADO EN ANALISIS DE PROBLEMAS SOCIALES / UNIVERSIDAD NACIONAL DE EDUCACION A DISTANCIA PUNED (ESPAÑA) / EN CURSO-SIN CERTIFICAR SEGÚN LO ESTABLECIDO EN LA NORMATIVIDAD VIGENTE PARA LA CONVOCATORIA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7" ht="16.5" thickBot="1" x14ac:dyDescent="0.3">
      <c r="A21" s="33"/>
      <c r="B21" s="34"/>
      <c r="C21" s="159"/>
      <c r="D21" s="35"/>
      <c r="E21" s="35"/>
      <c r="F21" s="35"/>
      <c r="G21" s="35"/>
      <c r="H21" s="35"/>
      <c r="I21" s="35"/>
      <c r="J21" s="35"/>
      <c r="K21" s="35"/>
      <c r="L21" s="35"/>
      <c r="M21" s="159"/>
      <c r="N21" s="36"/>
    </row>
    <row r="22" spans="1:17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8</v>
      </c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65.25" customHeight="1" thickBot="1" x14ac:dyDescent="0.3">
      <c r="A25" s="281" t="s">
        <v>33</v>
      </c>
      <c r="B25" s="282"/>
      <c r="C25" s="26"/>
      <c r="D25" s="283" t="s">
        <v>265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/>
      <c r="P25" s="39"/>
      <c r="Q25" s="39"/>
    </row>
    <row r="26" spans="1:17" ht="16.5" thickBot="1" x14ac:dyDescent="0.3">
      <c r="A26" s="33"/>
      <c r="B26" s="34"/>
      <c r="C26" s="159"/>
      <c r="D26" s="35"/>
      <c r="E26" s="35"/>
      <c r="F26" s="35"/>
      <c r="G26" s="35"/>
      <c r="H26" s="35"/>
      <c r="I26" s="35"/>
      <c r="J26" s="35"/>
      <c r="K26" s="35"/>
      <c r="L26" s="35"/>
      <c r="M26" s="159"/>
      <c r="N26" s="36"/>
    </row>
    <row r="27" spans="1:17" ht="19.5" thickTop="1" thickBot="1" x14ac:dyDescent="0.3">
      <c r="A27" s="278" t="s">
        <v>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59"/>
      <c r="N27" s="157">
        <f>IF(N25&lt;=5,N25,"EXCEDE LOS 5 PUNTOS PERMITIDOS")</f>
        <v>0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151.5" customHeight="1" thickBot="1" x14ac:dyDescent="0.3">
      <c r="A30" s="281" t="s">
        <v>36</v>
      </c>
      <c r="B30" s="282"/>
      <c r="C30" s="26"/>
      <c r="D30" s="283" t="s">
        <v>264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v>5</v>
      </c>
    </row>
    <row r="31" spans="1:17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78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159"/>
      <c r="N32" s="157">
        <f>IF(N30&lt;=5,N30,"EXCEDE LOS 5 PUNTOS PERMITIDOS")</f>
        <v>5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138" customHeight="1" thickBot="1" x14ac:dyDescent="0.3">
      <c r="A35" s="273" t="s">
        <v>39</v>
      </c>
      <c r="B35" s="274"/>
      <c r="C35" s="26"/>
      <c r="D35" s="283" t="s">
        <v>266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>
        <f>2+0.5+0.25+0.5</f>
        <v>3.25</v>
      </c>
    </row>
    <row r="36" spans="1:14" ht="16.5" thickBot="1" x14ac:dyDescent="0.3">
      <c r="A36" s="33"/>
      <c r="B36" s="34"/>
      <c r="C36" s="159"/>
      <c r="D36" s="35"/>
      <c r="E36" s="35"/>
      <c r="F36" s="35"/>
      <c r="G36" s="35"/>
      <c r="H36" s="35"/>
      <c r="I36" s="35"/>
      <c r="J36" s="35"/>
      <c r="K36" s="35"/>
      <c r="L36" s="35"/>
      <c r="M36" s="159"/>
      <c r="N36" s="36"/>
    </row>
    <row r="37" spans="1:14" ht="19.5" thickTop="1" thickBot="1" x14ac:dyDescent="0.3">
      <c r="A37" s="278" t="s">
        <v>40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159"/>
      <c r="N37" s="157">
        <f>IF(N35&lt;=10,N35,"EXCEDE LOS 10 PUNTOS PERMITIDOS")</f>
        <v>3.25</v>
      </c>
    </row>
    <row r="38" spans="1:14" ht="7.5" customHeight="1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7.5" customHeight="1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378" t="s">
        <v>23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44"/>
      <c r="N40" s="45">
        <f>IF((N22+N27+N32+N37)&lt;=30,(N22+N27+N32+N37),"ERROR EXCEDE LOS 30 PUNTOS")</f>
        <v>16.25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8" t="s">
        <v>41</v>
      </c>
    </row>
    <row r="45" spans="1:14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ht="15.75" thickBot="1" x14ac:dyDescent="0.3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4" ht="27" thickBot="1" x14ac:dyDescent="0.3">
      <c r="A47" s="251" t="s">
        <v>42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3"/>
    </row>
    <row r="48" spans="1:14" ht="15.75" thickBot="1" x14ac:dyDescent="0.3">
      <c r="A48" s="4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4"/>
    </row>
    <row r="49" spans="1:14" ht="33.75" customHeight="1" thickBot="1" x14ac:dyDescent="0.3">
      <c r="A49" s="289" t="s">
        <v>43</v>
      </c>
      <c r="B49" s="290"/>
      <c r="C49" s="290"/>
      <c r="D49" s="290"/>
      <c r="E49" s="290"/>
      <c r="F49" s="291"/>
      <c r="G49" s="292"/>
      <c r="H49" s="49" t="s">
        <v>44</v>
      </c>
      <c r="I49" s="50" t="s">
        <v>45</v>
      </c>
      <c r="J49" s="51" t="s">
        <v>46</v>
      </c>
      <c r="K49" s="52" t="s">
        <v>47</v>
      </c>
      <c r="L49" s="162"/>
      <c r="M49" s="8"/>
      <c r="N49" s="53" t="s">
        <v>48</v>
      </c>
    </row>
    <row r="50" spans="1:14" ht="29.25" customHeight="1" thickTop="1" thickBot="1" x14ac:dyDescent="0.3">
      <c r="A50" s="54">
        <v>1</v>
      </c>
      <c r="B50" s="301" t="s">
        <v>49</v>
      </c>
      <c r="C50" s="301"/>
      <c r="D50" s="301"/>
      <c r="E50" s="301"/>
      <c r="F50" s="302"/>
      <c r="G50" s="302"/>
      <c r="H50" s="55" t="s">
        <v>50</v>
      </c>
      <c r="I50" s="56">
        <v>0</v>
      </c>
      <c r="J50" s="56">
        <v>0</v>
      </c>
      <c r="K50" s="57">
        <v>0</v>
      </c>
      <c r="L50" s="41"/>
      <c r="M50" s="41"/>
      <c r="N50" s="58">
        <f>I50+J50+K50</f>
        <v>0</v>
      </c>
    </row>
    <row r="51" spans="1:14" ht="29.25" customHeight="1" thickTop="1" thickBot="1" x14ac:dyDescent="0.3">
      <c r="A51" s="59">
        <v>2</v>
      </c>
      <c r="B51" s="299" t="s">
        <v>51</v>
      </c>
      <c r="C51" s="303"/>
      <c r="D51" s="303"/>
      <c r="E51" s="303"/>
      <c r="F51" s="300"/>
      <c r="G51" s="300"/>
      <c r="H51" s="60" t="s">
        <v>50</v>
      </c>
      <c r="I51" s="61">
        <v>0</v>
      </c>
      <c r="J51" s="61">
        <v>0</v>
      </c>
      <c r="K51" s="62">
        <v>0</v>
      </c>
      <c r="L51" s="41"/>
      <c r="M51" s="41"/>
      <c r="N51" s="58">
        <f t="shared" ref="N51:N56" si="0">I51+J51+K51</f>
        <v>0</v>
      </c>
    </row>
    <row r="52" spans="1:14" ht="45.75" customHeight="1" thickTop="1" thickBot="1" x14ac:dyDescent="0.3">
      <c r="A52" s="59">
        <v>3</v>
      </c>
      <c r="B52" s="303" t="s">
        <v>52</v>
      </c>
      <c r="C52" s="303"/>
      <c r="D52" s="303"/>
      <c r="E52" s="303"/>
      <c r="F52" s="300"/>
      <c r="G52" s="300"/>
      <c r="H52" s="60" t="s">
        <v>53</v>
      </c>
      <c r="I52" s="61">
        <v>0</v>
      </c>
      <c r="J52" s="61">
        <v>0</v>
      </c>
      <c r="K52" s="62">
        <v>0</v>
      </c>
      <c r="L52" s="41"/>
      <c r="M52" s="41"/>
      <c r="N52" s="58">
        <f t="shared" si="0"/>
        <v>0</v>
      </c>
    </row>
    <row r="53" spans="1:14" ht="37.5" customHeight="1" thickTop="1" thickBot="1" x14ac:dyDescent="0.3">
      <c r="A53" s="59">
        <v>4</v>
      </c>
      <c r="B53" s="303" t="s">
        <v>54</v>
      </c>
      <c r="C53" s="303"/>
      <c r="D53" s="303"/>
      <c r="E53" s="303"/>
      <c r="F53" s="300"/>
      <c r="G53" s="300"/>
      <c r="H53" s="60" t="s">
        <v>53</v>
      </c>
      <c r="I53" s="61">
        <v>0</v>
      </c>
      <c r="J53" s="61">
        <v>0</v>
      </c>
      <c r="K53" s="62">
        <v>0</v>
      </c>
      <c r="L53" s="41"/>
      <c r="M53" s="41"/>
      <c r="N53" s="58">
        <f t="shared" si="0"/>
        <v>0</v>
      </c>
    </row>
    <row r="54" spans="1:14" ht="37.5" customHeight="1" thickTop="1" thickBot="1" x14ac:dyDescent="0.3">
      <c r="A54" s="59">
        <v>5</v>
      </c>
      <c r="B54" s="303" t="s">
        <v>55</v>
      </c>
      <c r="C54" s="303"/>
      <c r="D54" s="303"/>
      <c r="E54" s="303"/>
      <c r="F54" s="300"/>
      <c r="G54" s="300"/>
      <c r="H54" s="60" t="s">
        <v>53</v>
      </c>
      <c r="I54" s="61">
        <v>0</v>
      </c>
      <c r="J54" s="61">
        <v>0</v>
      </c>
      <c r="K54" s="62">
        <v>0</v>
      </c>
      <c r="L54" s="41"/>
      <c r="M54" s="41"/>
      <c r="N54" s="58">
        <f t="shared" si="0"/>
        <v>0</v>
      </c>
    </row>
    <row r="55" spans="1:14" ht="37.5" customHeight="1" thickTop="1" thickBot="1" x14ac:dyDescent="0.3">
      <c r="A55" s="59">
        <v>6</v>
      </c>
      <c r="B55" s="303" t="s">
        <v>56</v>
      </c>
      <c r="C55" s="303"/>
      <c r="D55" s="303"/>
      <c r="E55" s="303"/>
      <c r="F55" s="300"/>
      <c r="G55" s="300"/>
      <c r="H55" s="60" t="s">
        <v>57</v>
      </c>
      <c r="I55" s="61">
        <v>0</v>
      </c>
      <c r="J55" s="61">
        <v>0</v>
      </c>
      <c r="K55" s="62">
        <v>0</v>
      </c>
      <c r="L55" s="41"/>
      <c r="M55" s="41"/>
      <c r="N55" s="58">
        <f t="shared" si="0"/>
        <v>0</v>
      </c>
    </row>
    <row r="56" spans="1:14" ht="37.5" customHeight="1" thickTop="1" thickBot="1" x14ac:dyDescent="0.3">
      <c r="A56" s="63">
        <v>7</v>
      </c>
      <c r="B56" s="304" t="s">
        <v>58</v>
      </c>
      <c r="C56" s="304"/>
      <c r="D56" s="304"/>
      <c r="E56" s="304"/>
      <c r="F56" s="305"/>
      <c r="G56" s="305"/>
      <c r="H56" s="64" t="s">
        <v>57</v>
      </c>
      <c r="I56" s="65">
        <v>0</v>
      </c>
      <c r="J56" s="65">
        <v>0</v>
      </c>
      <c r="K56" s="66">
        <v>0</v>
      </c>
      <c r="L56" s="41"/>
      <c r="M56" s="41"/>
      <c r="N56" s="58">
        <f t="shared" si="0"/>
        <v>0</v>
      </c>
    </row>
    <row r="57" spans="1:14" ht="16.5" thickBot="1" x14ac:dyDescent="0.3">
      <c r="A57" s="306" t="s">
        <v>59</v>
      </c>
      <c r="B57" s="307"/>
      <c r="C57" s="307"/>
      <c r="D57" s="307"/>
      <c r="E57" s="307"/>
      <c r="F57" s="307"/>
      <c r="G57" s="307"/>
      <c r="H57" s="308"/>
      <c r="I57" s="67">
        <f>SUM(I50:I56)</f>
        <v>0</v>
      </c>
      <c r="J57" s="68">
        <f>SUM(J50:J56)</f>
        <v>0</v>
      </c>
      <c r="K57" s="69">
        <f>SUM(K50:K56)</f>
        <v>0</v>
      </c>
      <c r="L57" s="70"/>
      <c r="M57" s="41"/>
      <c r="N57" s="71">
        <f>SUM(N50:N56)</f>
        <v>0</v>
      </c>
    </row>
    <row r="58" spans="1:14" ht="19.5" thickTop="1" thickBot="1" x14ac:dyDescent="0.3">
      <c r="A58" s="309" t="s">
        <v>60</v>
      </c>
      <c r="B58" s="310"/>
      <c r="C58" s="310"/>
      <c r="D58" s="310"/>
      <c r="E58" s="310"/>
      <c r="F58" s="310"/>
      <c r="G58" s="310"/>
      <c r="H58" s="310"/>
      <c r="I58" s="311"/>
      <c r="J58" s="311"/>
      <c r="K58" s="312"/>
      <c r="L58" s="8"/>
      <c r="M58" s="72"/>
      <c r="N58" s="73">
        <f>N57/3</f>
        <v>0</v>
      </c>
    </row>
    <row r="59" spans="1:14" ht="15.75" thickBot="1" x14ac:dyDescent="0.3">
      <c r="A59" s="4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4"/>
    </row>
    <row r="60" spans="1:14" ht="35.25" customHeight="1" thickBot="1" x14ac:dyDescent="0.3">
      <c r="A60" s="289" t="s">
        <v>61</v>
      </c>
      <c r="B60" s="290"/>
      <c r="C60" s="290"/>
      <c r="D60" s="290"/>
      <c r="E60" s="290"/>
      <c r="F60" s="290"/>
      <c r="G60" s="313"/>
      <c r="H60" s="74" t="s">
        <v>44</v>
      </c>
      <c r="I60" s="50" t="s">
        <v>45</v>
      </c>
      <c r="J60" s="51" t="s">
        <v>46</v>
      </c>
      <c r="K60" s="52" t="s">
        <v>47</v>
      </c>
      <c r="L60" s="162"/>
      <c r="M60" s="8"/>
      <c r="N60" s="53" t="s">
        <v>48</v>
      </c>
    </row>
    <row r="61" spans="1:14" ht="29.25" customHeight="1" thickTop="1" thickBot="1" x14ac:dyDescent="0.3">
      <c r="A61" s="54">
        <v>1</v>
      </c>
      <c r="B61" s="314" t="s">
        <v>62</v>
      </c>
      <c r="C61" s="314"/>
      <c r="D61" s="314"/>
      <c r="E61" s="314"/>
      <c r="F61" s="302"/>
      <c r="G61" s="302"/>
      <c r="H61" s="75" t="s">
        <v>63</v>
      </c>
      <c r="I61" s="76">
        <v>0</v>
      </c>
      <c r="J61" s="76">
        <v>0</v>
      </c>
      <c r="K61" s="77">
        <v>0</v>
      </c>
      <c r="L61" s="78"/>
      <c r="M61" s="41"/>
      <c r="N61" s="58">
        <f>I61+J61+K61</f>
        <v>0</v>
      </c>
    </row>
    <row r="62" spans="1:14" ht="29.25" customHeight="1" thickTop="1" thickBot="1" x14ac:dyDescent="0.3">
      <c r="A62" s="59">
        <v>2</v>
      </c>
      <c r="B62" s="299" t="s">
        <v>64</v>
      </c>
      <c r="C62" s="299"/>
      <c r="D62" s="299"/>
      <c r="E62" s="299"/>
      <c r="F62" s="300"/>
      <c r="G62" s="300"/>
      <c r="H62" s="79" t="s">
        <v>63</v>
      </c>
      <c r="I62" s="80">
        <v>0</v>
      </c>
      <c r="J62" s="80">
        <v>0</v>
      </c>
      <c r="K62" s="81">
        <v>0</v>
      </c>
      <c r="L62" s="78"/>
      <c r="M62" s="41"/>
      <c r="N62" s="58">
        <f>I62+J62+K62</f>
        <v>0</v>
      </c>
    </row>
    <row r="63" spans="1:14" ht="29.25" customHeight="1" thickTop="1" thickBot="1" x14ac:dyDescent="0.3">
      <c r="A63" s="63">
        <v>3</v>
      </c>
      <c r="B63" s="315" t="s">
        <v>65</v>
      </c>
      <c r="C63" s="315"/>
      <c r="D63" s="315"/>
      <c r="E63" s="315"/>
      <c r="F63" s="305"/>
      <c r="G63" s="305"/>
      <c r="H63" s="82" t="s">
        <v>63</v>
      </c>
      <c r="I63" s="83">
        <v>0</v>
      </c>
      <c r="J63" s="83">
        <v>0</v>
      </c>
      <c r="K63" s="84">
        <v>0</v>
      </c>
      <c r="L63" s="78"/>
      <c r="M63" s="41"/>
      <c r="N63" s="58">
        <f>I63+J63+K63</f>
        <v>0</v>
      </c>
    </row>
    <row r="64" spans="1:14" ht="16.5" thickTop="1" thickBot="1" x14ac:dyDescent="0.3">
      <c r="A64" s="40"/>
      <c r="B64" s="281" t="s">
        <v>66</v>
      </c>
      <c r="C64" s="316"/>
      <c r="D64" s="316"/>
      <c r="E64" s="316"/>
      <c r="F64" s="316"/>
      <c r="G64" s="316"/>
      <c r="H64" s="282"/>
      <c r="I64" s="85">
        <f>SUM(I61:I63)</f>
        <v>0</v>
      </c>
      <c r="J64" s="85">
        <f>SUM(J61:J63)</f>
        <v>0</v>
      </c>
      <c r="K64" s="86">
        <f>SUM(K61:K63)</f>
        <v>0</v>
      </c>
      <c r="L64" s="78"/>
      <c r="M64" s="41"/>
      <c r="N64" s="87">
        <f>SUM(N61:N63)</f>
        <v>0</v>
      </c>
    </row>
    <row r="65" spans="1:14" ht="19.5" thickTop="1" thickBot="1" x14ac:dyDescent="0.3">
      <c r="A65" s="317" t="s">
        <v>67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9"/>
      <c r="L65" s="78"/>
      <c r="M65" s="41"/>
      <c r="N65" s="73">
        <f>N64/3</f>
        <v>0</v>
      </c>
    </row>
    <row r="66" spans="1:14" ht="19.5" thickTop="1" thickBot="1" x14ac:dyDescent="0.3">
      <c r="A66" s="320"/>
      <c r="B66" s="321"/>
      <c r="C66" s="321"/>
      <c r="D66" s="321"/>
      <c r="E66" s="321"/>
      <c r="F66" s="321"/>
      <c r="G66" s="321"/>
      <c r="H66" s="321"/>
      <c r="I66" s="321"/>
      <c r="J66" s="322"/>
      <c r="K66" s="322"/>
      <c r="L66" s="78"/>
      <c r="M66" s="41"/>
      <c r="N66" s="164"/>
    </row>
    <row r="67" spans="1:14" ht="33.75" customHeight="1" thickBot="1" x14ac:dyDescent="0.3">
      <c r="A67" s="323" t="s">
        <v>68</v>
      </c>
      <c r="B67" s="324"/>
      <c r="C67" s="324"/>
      <c r="D67" s="324"/>
      <c r="E67" s="324"/>
      <c r="F67" s="324"/>
      <c r="G67" s="325"/>
      <c r="H67" s="89" t="s">
        <v>44</v>
      </c>
      <c r="I67" s="53" t="s">
        <v>45</v>
      </c>
      <c r="J67" s="162"/>
      <c r="K67" s="162"/>
      <c r="L67" s="78"/>
      <c r="M67" s="41"/>
      <c r="N67" s="90" t="s">
        <v>48</v>
      </c>
    </row>
    <row r="68" spans="1:14" ht="40.5" customHeight="1" thickBot="1" x14ac:dyDescent="0.3">
      <c r="A68" s="91">
        <v>1</v>
      </c>
      <c r="B68" s="326" t="s">
        <v>69</v>
      </c>
      <c r="C68" s="326"/>
      <c r="D68" s="326"/>
      <c r="E68" s="326"/>
      <c r="F68" s="327"/>
      <c r="G68" s="328"/>
      <c r="H68" s="92" t="s">
        <v>63</v>
      </c>
      <c r="I68" s="86">
        <v>0</v>
      </c>
      <c r="J68" s="78"/>
      <c r="K68" s="78"/>
      <c r="L68" s="78"/>
      <c r="M68" s="41"/>
      <c r="N68" s="93">
        <f>I68</f>
        <v>0</v>
      </c>
    </row>
    <row r="69" spans="1:14" ht="40.5" customHeight="1" thickBot="1" x14ac:dyDescent="0.3">
      <c r="A69" s="59">
        <v>2</v>
      </c>
      <c r="B69" s="299" t="s">
        <v>70</v>
      </c>
      <c r="C69" s="299"/>
      <c r="D69" s="299"/>
      <c r="E69" s="299"/>
      <c r="F69" s="300"/>
      <c r="G69" s="329"/>
      <c r="H69" s="94" t="s">
        <v>63</v>
      </c>
      <c r="I69" s="95">
        <v>0</v>
      </c>
      <c r="J69" s="78"/>
      <c r="K69" s="78"/>
      <c r="L69" s="78"/>
      <c r="M69" s="41"/>
      <c r="N69" s="93">
        <f>I69</f>
        <v>0</v>
      </c>
    </row>
    <row r="70" spans="1:14" ht="40.5" customHeight="1" thickBot="1" x14ac:dyDescent="0.3">
      <c r="A70" s="63">
        <v>3</v>
      </c>
      <c r="B70" s="315" t="s">
        <v>71</v>
      </c>
      <c r="C70" s="315"/>
      <c r="D70" s="315"/>
      <c r="E70" s="315"/>
      <c r="F70" s="305"/>
      <c r="G70" s="330"/>
      <c r="H70" s="96" t="s">
        <v>63</v>
      </c>
      <c r="I70" s="97">
        <v>0</v>
      </c>
      <c r="J70" s="78"/>
      <c r="K70" s="78"/>
      <c r="L70" s="78"/>
      <c r="M70" s="41"/>
      <c r="N70" s="93">
        <f>I70</f>
        <v>0</v>
      </c>
    </row>
    <row r="71" spans="1:14" ht="16.5" thickBot="1" x14ac:dyDescent="0.3">
      <c r="A71" s="331" t="s">
        <v>72</v>
      </c>
      <c r="B71" s="332"/>
      <c r="C71" s="332"/>
      <c r="D71" s="332"/>
      <c r="E71" s="332"/>
      <c r="F71" s="332"/>
      <c r="G71" s="332"/>
      <c r="H71" s="333"/>
      <c r="I71" s="25">
        <f>SUM(I68:I70)</f>
        <v>0</v>
      </c>
      <c r="J71" s="70"/>
      <c r="K71" s="70"/>
      <c r="L71" s="70"/>
      <c r="M71" s="41"/>
      <c r="N71" s="36"/>
    </row>
    <row r="72" spans="1:14" ht="19.5" thickTop="1" thickBot="1" x14ac:dyDescent="0.3">
      <c r="A72" s="334" t="s">
        <v>73</v>
      </c>
      <c r="B72" s="335"/>
      <c r="C72" s="335"/>
      <c r="D72" s="335"/>
      <c r="E72" s="335"/>
      <c r="F72" s="335"/>
      <c r="G72" s="335"/>
      <c r="H72" s="335"/>
      <c r="I72" s="335"/>
      <c r="J72" s="335"/>
      <c r="K72" s="336"/>
      <c r="L72" s="70"/>
      <c r="M72" s="41"/>
      <c r="N72" s="73">
        <f>SUM(N68:N70)</f>
        <v>0</v>
      </c>
    </row>
    <row r="73" spans="1:14" x14ac:dyDescent="0.25">
      <c r="A73" s="42"/>
      <c r="B73" s="8"/>
      <c r="C73" s="8"/>
      <c r="D73" s="8"/>
      <c r="E73" s="337"/>
      <c r="F73" s="337"/>
      <c r="G73" s="337"/>
      <c r="H73" s="337"/>
      <c r="I73" s="337"/>
      <c r="J73" s="337"/>
      <c r="K73" s="337"/>
      <c r="L73" s="337"/>
      <c r="M73" s="337"/>
      <c r="N73" s="338"/>
    </row>
    <row r="74" spans="1:14" ht="15.75" thickBot="1" x14ac:dyDescent="0.3">
      <c r="A74" s="4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24"/>
    </row>
    <row r="75" spans="1:14" ht="27" thickBot="1" x14ac:dyDescent="0.3">
      <c r="A75" s="251" t="s">
        <v>74</v>
      </c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3"/>
    </row>
    <row r="76" spans="1:14" ht="15.75" thickBot="1" x14ac:dyDescent="0.3">
      <c r="A76" s="4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4"/>
    </row>
    <row r="77" spans="1:14" ht="24.75" thickBot="1" x14ac:dyDescent="0.3">
      <c r="A77" s="348" t="s">
        <v>75</v>
      </c>
      <c r="B77" s="349"/>
      <c r="C77" s="349"/>
      <c r="D77" s="349"/>
      <c r="E77" s="349"/>
      <c r="F77" s="350"/>
      <c r="G77" s="351"/>
      <c r="H77" s="89" t="s">
        <v>44</v>
      </c>
      <c r="I77" s="162"/>
      <c r="J77" s="8"/>
      <c r="K77" s="8"/>
      <c r="L77" s="8"/>
      <c r="M77" s="8"/>
      <c r="N77" s="89" t="s">
        <v>48</v>
      </c>
    </row>
    <row r="78" spans="1:14" ht="17.25" thickTop="1" thickBot="1" x14ac:dyDescent="0.3">
      <c r="A78" s="98">
        <v>1</v>
      </c>
      <c r="B78" s="352" t="s">
        <v>76</v>
      </c>
      <c r="C78" s="353"/>
      <c r="D78" s="353"/>
      <c r="E78" s="353"/>
      <c r="F78" s="354"/>
      <c r="G78" s="355"/>
      <c r="H78" s="99" t="s">
        <v>77</v>
      </c>
      <c r="I78" s="100"/>
      <c r="J78" s="47"/>
      <c r="K78" s="47"/>
      <c r="L78" s="47"/>
      <c r="M78" s="41"/>
      <c r="N78" s="101">
        <v>0</v>
      </c>
    </row>
    <row r="79" spans="1:14" ht="16.5" thickBot="1" x14ac:dyDescent="0.3">
      <c r="A79" s="102"/>
      <c r="B79" s="103"/>
      <c r="C79" s="103"/>
      <c r="D79" s="103"/>
      <c r="E79" s="103"/>
      <c r="F79" s="41"/>
      <c r="G79" s="41"/>
      <c r="H79" s="70"/>
      <c r="I79" s="70"/>
      <c r="J79" s="47"/>
      <c r="K79" s="47"/>
      <c r="L79" s="47"/>
      <c r="M79" s="41"/>
      <c r="N79" s="104"/>
    </row>
    <row r="80" spans="1:14" ht="19.5" thickTop="1" thickBot="1" x14ac:dyDescent="0.3">
      <c r="A80" s="356" t="s">
        <v>78</v>
      </c>
      <c r="B80" s="357"/>
      <c r="C80" s="357"/>
      <c r="D80" s="357"/>
      <c r="E80" s="357"/>
      <c r="F80" s="357"/>
      <c r="G80" s="357"/>
      <c r="H80" s="357"/>
      <c r="I80" s="357"/>
      <c r="J80" s="358"/>
      <c r="K80" s="100"/>
      <c r="L80" s="8"/>
      <c r="M80" s="105"/>
      <c r="N80" s="106">
        <f>N78</f>
        <v>0</v>
      </c>
    </row>
    <row r="81" spans="1:14" ht="16.5" thickTop="1" thickBot="1" x14ac:dyDescent="0.3">
      <c r="A81" s="4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4"/>
    </row>
    <row r="82" spans="1:14" ht="28.5" thickBot="1" x14ac:dyDescent="0.3">
      <c r="A82" s="359" t="s">
        <v>79</v>
      </c>
      <c r="B82" s="360"/>
      <c r="C82" s="360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1"/>
    </row>
    <row r="83" spans="1:14" ht="15.75" thickBot="1" x14ac:dyDescent="0.3">
      <c r="A83" s="4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4"/>
    </row>
    <row r="84" spans="1:14" ht="18.75" thickTop="1" x14ac:dyDescent="0.25">
      <c r="A84" s="362" t="s">
        <v>23</v>
      </c>
      <c r="B84" s="363"/>
      <c r="C84" s="363"/>
      <c r="D84" s="363"/>
      <c r="E84" s="363"/>
      <c r="F84" s="363"/>
      <c r="G84" s="363"/>
      <c r="H84" s="363"/>
      <c r="I84" s="363"/>
      <c r="J84" s="364"/>
      <c r="K84" s="107"/>
      <c r="L84" s="107"/>
      <c r="M84" s="108"/>
      <c r="N84" s="109">
        <f>N40</f>
        <v>16.25</v>
      </c>
    </row>
    <row r="85" spans="1:14" ht="18" x14ac:dyDescent="0.25">
      <c r="A85" s="339" t="s">
        <v>80</v>
      </c>
      <c r="B85" s="340"/>
      <c r="C85" s="340"/>
      <c r="D85" s="340"/>
      <c r="E85" s="340"/>
      <c r="F85" s="340"/>
      <c r="G85" s="340"/>
      <c r="H85" s="340"/>
      <c r="I85" s="340"/>
      <c r="J85" s="341"/>
      <c r="K85" s="107"/>
      <c r="L85" s="107"/>
      <c r="M85" s="108"/>
      <c r="N85" s="110">
        <f>N58</f>
        <v>0</v>
      </c>
    </row>
    <row r="86" spans="1:14" ht="18" x14ac:dyDescent="0.25">
      <c r="A86" s="339" t="s">
        <v>81</v>
      </c>
      <c r="B86" s="340"/>
      <c r="C86" s="340"/>
      <c r="D86" s="340"/>
      <c r="E86" s="340"/>
      <c r="F86" s="340"/>
      <c r="G86" s="340"/>
      <c r="H86" s="340"/>
      <c r="I86" s="340"/>
      <c r="J86" s="341"/>
      <c r="K86" s="107"/>
      <c r="L86" s="107"/>
      <c r="M86" s="108"/>
      <c r="N86" s="111">
        <f>N65</f>
        <v>0</v>
      </c>
    </row>
    <row r="87" spans="1:14" ht="18" x14ac:dyDescent="0.25">
      <c r="A87" s="339" t="s">
        <v>82</v>
      </c>
      <c r="B87" s="340"/>
      <c r="C87" s="340"/>
      <c r="D87" s="340"/>
      <c r="E87" s="340"/>
      <c r="F87" s="340"/>
      <c r="G87" s="340"/>
      <c r="H87" s="340"/>
      <c r="I87" s="340"/>
      <c r="J87" s="341"/>
      <c r="K87" s="107"/>
      <c r="L87" s="107"/>
      <c r="M87" s="108"/>
      <c r="N87" s="112">
        <f>N72</f>
        <v>0</v>
      </c>
    </row>
    <row r="88" spans="1:14" ht="18.75" thickBot="1" x14ac:dyDescent="0.3">
      <c r="A88" s="342" t="s">
        <v>83</v>
      </c>
      <c r="B88" s="343"/>
      <c r="C88" s="343"/>
      <c r="D88" s="343"/>
      <c r="E88" s="343"/>
      <c r="F88" s="343"/>
      <c r="G88" s="343"/>
      <c r="H88" s="343"/>
      <c r="I88" s="343"/>
      <c r="J88" s="344"/>
      <c r="K88" s="107"/>
      <c r="L88" s="107"/>
      <c r="M88" s="108"/>
      <c r="N88" s="112">
        <f>N78</f>
        <v>0</v>
      </c>
    </row>
    <row r="89" spans="1:14" ht="24.75" thickTop="1" thickBot="1" x14ac:dyDescent="0.3">
      <c r="A89" s="345" t="s">
        <v>84</v>
      </c>
      <c r="B89" s="346"/>
      <c r="C89" s="346"/>
      <c r="D89" s="346"/>
      <c r="E89" s="346"/>
      <c r="F89" s="346"/>
      <c r="G89" s="346"/>
      <c r="H89" s="346"/>
      <c r="I89" s="346"/>
      <c r="J89" s="347"/>
      <c r="K89" s="113"/>
      <c r="L89" s="114"/>
      <c r="M89" s="115"/>
      <c r="N89" s="116">
        <f>SUM(N84:N88)</f>
        <v>16.25</v>
      </c>
    </row>
    <row r="90" spans="1:14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</sheetData>
  <sheetProtection algorithmName="SHA-512" hashValue="Gc8UXUiGvPhtK5DgHo1LRThGrotVWrMzG+Icq60QkivxZseyoX6yg7uAsAi7eEydU/JyQHlHnUZZ7Q/W18VKAg==" saltValue="UnCFhqMq7XyVbKcsEwF5Qw==" spinCount="100000" sheet="1" objects="1" scenarios="1" selectLockedCells="1" selectUnlockedCells="1"/>
  <mergeCells count="81">
    <mergeCell ref="A86:J86"/>
    <mergeCell ref="A87:J87"/>
    <mergeCell ref="A88:J88"/>
    <mergeCell ref="A89:J89"/>
    <mergeCell ref="A77:G77"/>
    <mergeCell ref="B78:G78"/>
    <mergeCell ref="A80:J80"/>
    <mergeCell ref="A82:N82"/>
    <mergeCell ref="A84:J84"/>
    <mergeCell ref="A85:J85"/>
    <mergeCell ref="A75:N75"/>
    <mergeCell ref="B63:G63"/>
    <mergeCell ref="B64:H64"/>
    <mergeCell ref="A65:K65"/>
    <mergeCell ref="A66:K66"/>
    <mergeCell ref="A67:G67"/>
    <mergeCell ref="B68:G68"/>
    <mergeCell ref="B69:G69"/>
    <mergeCell ref="B70:G70"/>
    <mergeCell ref="A71:H71"/>
    <mergeCell ref="A72:K72"/>
    <mergeCell ref="E73:N73"/>
    <mergeCell ref="B62:G62"/>
    <mergeCell ref="B50:G50"/>
    <mergeCell ref="B51:G51"/>
    <mergeCell ref="B52:G52"/>
    <mergeCell ref="B53:G53"/>
    <mergeCell ref="B54:G54"/>
    <mergeCell ref="B55:G55"/>
    <mergeCell ref="B56:G56"/>
    <mergeCell ref="A57:H57"/>
    <mergeCell ref="A58:K58"/>
    <mergeCell ref="A60:G60"/>
    <mergeCell ref="B61:G61"/>
    <mergeCell ref="A49:G49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47:N47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0"/>
  <sheetViews>
    <sheetView zoomScaleNormal="100" workbookViewId="0">
      <selection activeCell="N10" sqref="N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MATCH(MID(CELL("nombrearchivo",'12'!E9),FIND("]", CELL("nombrearchivo",'12'!E9),1)+1,LEN(CELL("nombrearchivo",'12'!E9))-FIND("]",CELL("nombrearchivo",'12'!E9),1)),GENERAL!A6:A55,0)</f>
        <v>6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61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62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63"/>
      <c r="L9" s="265"/>
      <c r="M9" s="265"/>
      <c r="N9" s="267"/>
    </row>
    <row r="10" spans="1:16" ht="44.25" customHeight="1" thickBot="1" x14ac:dyDescent="0.3">
      <c r="A10" s="268" t="str">
        <f ca="1">CONCATENATE((INDIRECT("GENERAL!D"&amp;P2+5))," ",((INDIRECT("GENERAL!E"&amp;P2+5))))</f>
        <v>VARGAS SAENZ CESAR FABIAN</v>
      </c>
      <c r="B10" s="269"/>
      <c r="C10" s="17">
        <f>N14</f>
        <v>4</v>
      </c>
      <c r="D10" s="18"/>
      <c r="E10" s="19">
        <f>N16</f>
        <v>1</v>
      </c>
      <c r="F10" s="19">
        <f>N18</f>
        <v>3</v>
      </c>
      <c r="G10" s="19">
        <f>N20</f>
        <v>0</v>
      </c>
      <c r="H10" s="19">
        <f>N27</f>
        <v>5</v>
      </c>
      <c r="I10" s="19">
        <f>N32</f>
        <v>2.87</v>
      </c>
      <c r="J10" s="20">
        <f>N37</f>
        <v>0</v>
      </c>
      <c r="K10" s="21"/>
      <c r="L10" s="21"/>
      <c r="M10" s="21"/>
      <c r="N10" s="22">
        <f>IF( SUM(C10:J10)&lt;=30,SUM(C10:J10),"EXCEDE LOS 30 PUNTOS")</f>
        <v>15.870000000000001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ADMINISTRADOR DE EMPRESAS/ UNIVERSIDAD DEL TOLIMA/ 2000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ESPECIALISTA EN GERENCIA DE PROYECTOS/ UNIVERSIDAD DEL TOLIMA/ 2008</v>
      </c>
      <c r="F16" s="287"/>
      <c r="G16" s="287"/>
      <c r="H16" s="287"/>
      <c r="I16" s="287"/>
      <c r="J16" s="287"/>
      <c r="K16" s="287"/>
      <c r="L16" s="288"/>
      <c r="M16" s="27"/>
      <c r="N16" s="28">
        <v>1</v>
      </c>
    </row>
    <row r="17" spans="1:18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8" ht="34.5" customHeight="1" thickBot="1" x14ac:dyDescent="0.3">
      <c r="A18" s="273" t="s">
        <v>29</v>
      </c>
      <c r="B18" s="274"/>
      <c r="C18" s="26"/>
      <c r="D18" s="160"/>
      <c r="E18" s="287" t="str">
        <f ca="1">(INDIRECT("GENERAL!L"&amp;P2+5))</f>
        <v>MAGISTER EN DIRECCION DE MARKETING/ UNIVERSIDAD VAÑA DEL MAR (CHILE)/ 2011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18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8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>
        <v>0</v>
      </c>
      <c r="P20" s="39"/>
      <c r="Q20" s="39"/>
    </row>
    <row r="21" spans="1:18" ht="16.5" thickBot="1" x14ac:dyDescent="0.3">
      <c r="A21" s="33"/>
      <c r="B21" s="34"/>
      <c r="C21" s="159"/>
      <c r="D21" s="35"/>
      <c r="E21" s="35"/>
      <c r="F21" s="35"/>
      <c r="G21" s="35"/>
      <c r="H21" s="35"/>
      <c r="I21" s="35"/>
      <c r="J21" s="35"/>
      <c r="K21" s="35"/>
      <c r="L21" s="35"/>
      <c r="M21" s="159"/>
      <c r="N21" s="36"/>
    </row>
    <row r="22" spans="1:18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8</v>
      </c>
    </row>
    <row r="23" spans="1:18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8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8" ht="68.25" customHeight="1" thickBot="1" x14ac:dyDescent="0.3">
      <c r="A25" s="281" t="s">
        <v>33</v>
      </c>
      <c r="B25" s="282"/>
      <c r="C25" s="26"/>
      <c r="D25" s="283" t="s">
        <v>335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v>5</v>
      </c>
      <c r="P25" s="39"/>
      <c r="Q25" s="39"/>
      <c r="R25" s="39"/>
    </row>
    <row r="26" spans="1:18" ht="16.5" thickBot="1" x14ac:dyDescent="0.3">
      <c r="A26" s="33"/>
      <c r="B26" s="34"/>
      <c r="C26" s="159"/>
      <c r="D26" s="35"/>
      <c r="E26" s="35"/>
      <c r="F26" s="35"/>
      <c r="G26" s="35"/>
      <c r="H26" s="35"/>
      <c r="I26" s="35"/>
      <c r="J26" s="35"/>
      <c r="K26" s="35"/>
      <c r="L26" s="35"/>
      <c r="M26" s="159"/>
      <c r="N26" s="36"/>
    </row>
    <row r="27" spans="1:18" ht="19.5" thickTop="1" thickBot="1" x14ac:dyDescent="0.3">
      <c r="A27" s="278" t="s">
        <v>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59"/>
      <c r="N27" s="157">
        <f>IF(N25&lt;=5,N25,"EXCEDE LOS 5 PUNTOS PERMITIDOS")</f>
        <v>5</v>
      </c>
      <c r="P27" s="39"/>
      <c r="Q27" s="39"/>
    </row>
    <row r="28" spans="1:18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8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8" ht="35.25" customHeight="1" thickBot="1" x14ac:dyDescent="0.3">
      <c r="A30" s="281" t="s">
        <v>36</v>
      </c>
      <c r="B30" s="282"/>
      <c r="C30" s="26"/>
      <c r="D30" s="283" t="s">
        <v>336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v>2.87</v>
      </c>
    </row>
    <row r="31" spans="1:18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8" ht="19.5" thickTop="1" thickBot="1" x14ac:dyDescent="0.3">
      <c r="A32" s="278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159"/>
      <c r="N32" s="157">
        <f>IF(N30&lt;=5,N30,"EXCEDE LOS 5 PUNTOS PERMITIDOS")</f>
        <v>2.87</v>
      </c>
    </row>
    <row r="33" spans="1:19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9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9" ht="39.75" customHeight="1" thickBot="1" x14ac:dyDescent="0.3">
      <c r="A35" s="273" t="s">
        <v>39</v>
      </c>
      <c r="B35" s="274"/>
      <c r="C35" s="26"/>
      <c r="D35" s="283" t="s">
        <v>98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>
        <v>0</v>
      </c>
      <c r="P35" s="39"/>
      <c r="Q35" s="39"/>
      <c r="R35" s="39"/>
      <c r="S35" s="39"/>
    </row>
    <row r="36" spans="1:19" ht="16.5" thickBot="1" x14ac:dyDescent="0.3">
      <c r="A36" s="33"/>
      <c r="B36" s="34"/>
      <c r="C36" s="159"/>
      <c r="D36" s="35"/>
      <c r="E36" s="35"/>
      <c r="F36" s="35"/>
      <c r="G36" s="35"/>
      <c r="H36" s="35"/>
      <c r="I36" s="35"/>
      <c r="J36" s="35"/>
      <c r="K36" s="35"/>
      <c r="L36" s="35"/>
      <c r="M36" s="159"/>
      <c r="N36" s="36"/>
    </row>
    <row r="37" spans="1:19" ht="19.5" thickTop="1" thickBot="1" x14ac:dyDescent="0.3">
      <c r="A37" s="278" t="s">
        <v>40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159"/>
      <c r="N37" s="157">
        <f>IF(N35&lt;=10,N35,"EXCEDE LOS 10 PUNTOS PERMITIDOS")</f>
        <v>0</v>
      </c>
    </row>
    <row r="38" spans="1:19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9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9" ht="24.75" thickTop="1" thickBot="1" x14ac:dyDescent="0.3">
      <c r="A40" s="378" t="s">
        <v>23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44"/>
      <c r="N40" s="45">
        <f>IF((N22+N27+N32+N37)&lt;=30,(N22+N27+N32+N37),"ERROR EXCEDE LOS 30 PUNTOS")</f>
        <v>15.870000000000001</v>
      </c>
    </row>
    <row r="41" spans="1:19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9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9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9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9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9" x14ac:dyDescent="0.25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9" x14ac:dyDescent="0.25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/>
    </row>
    <row r="48" spans="1:19" x14ac:dyDescent="0.25">
      <c r="A48" s="4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7"/>
    </row>
    <row r="49" spans="1:14" x14ac:dyDescent="0.25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7"/>
    </row>
    <row r="50" spans="1:14" x14ac:dyDescent="0.25">
      <c r="A50" s="4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7"/>
    </row>
    <row r="51" spans="1:14" x14ac:dyDescent="0.25">
      <c r="A51" s="4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7"/>
    </row>
    <row r="52" spans="1:14" x14ac:dyDescent="0.25">
      <c r="A52" s="4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7"/>
    </row>
    <row r="53" spans="1:14" x14ac:dyDescent="0.25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7"/>
    </row>
    <row r="54" spans="1:14" x14ac:dyDescent="0.25">
      <c r="A54" s="4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8" t="s">
        <v>41</v>
      </c>
    </row>
    <row r="55" spans="1:14" x14ac:dyDescent="0.25">
      <c r="A55" s="4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4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47"/>
    </row>
    <row r="57" spans="1:14" ht="27" thickBot="1" x14ac:dyDescent="0.3">
      <c r="A57" s="251" t="s">
        <v>42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3"/>
    </row>
    <row r="58" spans="1:14" ht="15.75" thickBot="1" x14ac:dyDescent="0.3">
      <c r="A58" s="4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4"/>
    </row>
    <row r="59" spans="1:14" ht="26.25" thickBot="1" x14ac:dyDescent="0.3">
      <c r="A59" s="289" t="s">
        <v>43</v>
      </c>
      <c r="B59" s="290"/>
      <c r="C59" s="290"/>
      <c r="D59" s="290"/>
      <c r="E59" s="290"/>
      <c r="F59" s="291"/>
      <c r="G59" s="292"/>
      <c r="H59" s="49" t="s">
        <v>44</v>
      </c>
      <c r="I59" s="50" t="s">
        <v>45</v>
      </c>
      <c r="J59" s="51" t="s">
        <v>46</v>
      </c>
      <c r="K59" s="52" t="s">
        <v>47</v>
      </c>
      <c r="L59" s="162"/>
      <c r="M59" s="8"/>
      <c r="N59" s="53" t="s">
        <v>48</v>
      </c>
    </row>
    <row r="60" spans="1:14" ht="23.25" customHeight="1" thickTop="1" thickBot="1" x14ac:dyDescent="0.3">
      <c r="A60" s="54">
        <v>1</v>
      </c>
      <c r="B60" s="301" t="s">
        <v>49</v>
      </c>
      <c r="C60" s="301"/>
      <c r="D60" s="301"/>
      <c r="E60" s="301"/>
      <c r="F60" s="302"/>
      <c r="G60" s="302"/>
      <c r="H60" s="55" t="s">
        <v>50</v>
      </c>
      <c r="I60" s="56">
        <v>0</v>
      </c>
      <c r="J60" s="56">
        <v>0</v>
      </c>
      <c r="K60" s="57">
        <v>0</v>
      </c>
      <c r="L60" s="41"/>
      <c r="M60" s="41"/>
      <c r="N60" s="58">
        <f>I60+J60+K60</f>
        <v>0</v>
      </c>
    </row>
    <row r="61" spans="1:14" ht="16.5" thickTop="1" thickBot="1" x14ac:dyDescent="0.3">
      <c r="A61" s="59">
        <v>2</v>
      </c>
      <c r="B61" s="299" t="s">
        <v>51</v>
      </c>
      <c r="C61" s="303"/>
      <c r="D61" s="303"/>
      <c r="E61" s="303"/>
      <c r="F61" s="300"/>
      <c r="G61" s="300"/>
      <c r="H61" s="60" t="s">
        <v>50</v>
      </c>
      <c r="I61" s="61">
        <v>0</v>
      </c>
      <c r="J61" s="61">
        <v>0</v>
      </c>
      <c r="K61" s="62">
        <v>0</v>
      </c>
      <c r="L61" s="41"/>
      <c r="M61" s="41"/>
      <c r="N61" s="58">
        <f t="shared" ref="N61:N66" si="0">I61+J61+K61</f>
        <v>0</v>
      </c>
    </row>
    <row r="62" spans="1:14" ht="39" customHeight="1" thickTop="1" thickBot="1" x14ac:dyDescent="0.3">
      <c r="A62" s="59">
        <v>3</v>
      </c>
      <c r="B62" s="303" t="s">
        <v>52</v>
      </c>
      <c r="C62" s="303"/>
      <c r="D62" s="303"/>
      <c r="E62" s="303"/>
      <c r="F62" s="300"/>
      <c r="G62" s="300"/>
      <c r="H62" s="60" t="s">
        <v>53</v>
      </c>
      <c r="I62" s="61">
        <v>0</v>
      </c>
      <c r="J62" s="61">
        <v>0</v>
      </c>
      <c r="K62" s="62">
        <v>0</v>
      </c>
      <c r="L62" s="41"/>
      <c r="M62" s="41"/>
      <c r="N62" s="58">
        <f t="shared" si="0"/>
        <v>0</v>
      </c>
    </row>
    <row r="63" spans="1:14" ht="39" customHeight="1" thickTop="1" thickBot="1" x14ac:dyDescent="0.3">
      <c r="A63" s="59">
        <v>4</v>
      </c>
      <c r="B63" s="303" t="s">
        <v>54</v>
      </c>
      <c r="C63" s="303"/>
      <c r="D63" s="303"/>
      <c r="E63" s="303"/>
      <c r="F63" s="300"/>
      <c r="G63" s="300"/>
      <c r="H63" s="60" t="s">
        <v>53</v>
      </c>
      <c r="I63" s="61">
        <v>0</v>
      </c>
      <c r="J63" s="61">
        <v>0</v>
      </c>
      <c r="K63" s="62">
        <v>0</v>
      </c>
      <c r="L63" s="41"/>
      <c r="M63" s="41"/>
      <c r="N63" s="58">
        <f t="shared" si="0"/>
        <v>0</v>
      </c>
    </row>
    <row r="64" spans="1:14" ht="39" customHeight="1" thickTop="1" thickBot="1" x14ac:dyDescent="0.3">
      <c r="A64" s="59">
        <v>5</v>
      </c>
      <c r="B64" s="303" t="s">
        <v>55</v>
      </c>
      <c r="C64" s="303"/>
      <c r="D64" s="303"/>
      <c r="E64" s="303"/>
      <c r="F64" s="300"/>
      <c r="G64" s="300"/>
      <c r="H64" s="60" t="s">
        <v>53</v>
      </c>
      <c r="I64" s="61">
        <v>0</v>
      </c>
      <c r="J64" s="61">
        <v>0</v>
      </c>
      <c r="K64" s="62">
        <v>0</v>
      </c>
      <c r="L64" s="41"/>
      <c r="M64" s="41"/>
      <c r="N64" s="58">
        <f t="shared" si="0"/>
        <v>0</v>
      </c>
    </row>
    <row r="65" spans="1:14" ht="39" customHeight="1" thickTop="1" thickBot="1" x14ac:dyDescent="0.3">
      <c r="A65" s="59">
        <v>6</v>
      </c>
      <c r="B65" s="303" t="s">
        <v>56</v>
      </c>
      <c r="C65" s="303"/>
      <c r="D65" s="303"/>
      <c r="E65" s="303"/>
      <c r="F65" s="300"/>
      <c r="G65" s="300"/>
      <c r="H65" s="60" t="s">
        <v>57</v>
      </c>
      <c r="I65" s="61">
        <v>0</v>
      </c>
      <c r="J65" s="61">
        <v>0</v>
      </c>
      <c r="K65" s="62">
        <v>0</v>
      </c>
      <c r="L65" s="41"/>
      <c r="M65" s="41"/>
      <c r="N65" s="58">
        <f t="shared" si="0"/>
        <v>0</v>
      </c>
    </row>
    <row r="66" spans="1:14" ht="39" customHeight="1" thickTop="1" thickBot="1" x14ac:dyDescent="0.3">
      <c r="A66" s="63">
        <v>7</v>
      </c>
      <c r="B66" s="304" t="s">
        <v>58</v>
      </c>
      <c r="C66" s="304"/>
      <c r="D66" s="304"/>
      <c r="E66" s="304"/>
      <c r="F66" s="305"/>
      <c r="G66" s="305"/>
      <c r="H66" s="64" t="s">
        <v>57</v>
      </c>
      <c r="I66" s="65">
        <v>0</v>
      </c>
      <c r="J66" s="65">
        <v>0</v>
      </c>
      <c r="K66" s="66">
        <v>0</v>
      </c>
      <c r="L66" s="41"/>
      <c r="M66" s="41"/>
      <c r="N66" s="58">
        <f t="shared" si="0"/>
        <v>0</v>
      </c>
    </row>
    <row r="67" spans="1:14" ht="16.5" thickBot="1" x14ac:dyDescent="0.3">
      <c r="A67" s="306" t="s">
        <v>59</v>
      </c>
      <c r="B67" s="307"/>
      <c r="C67" s="307"/>
      <c r="D67" s="307"/>
      <c r="E67" s="307"/>
      <c r="F67" s="307"/>
      <c r="G67" s="307"/>
      <c r="H67" s="308"/>
      <c r="I67" s="67">
        <f>SUM(I60:I66)</f>
        <v>0</v>
      </c>
      <c r="J67" s="68">
        <f>SUM(J60:J66)</f>
        <v>0</v>
      </c>
      <c r="K67" s="69">
        <f>SUM(K60:K66)</f>
        <v>0</v>
      </c>
      <c r="L67" s="70"/>
      <c r="M67" s="41"/>
      <c r="N67" s="71">
        <f>SUM(N60:N66)</f>
        <v>0</v>
      </c>
    </row>
    <row r="68" spans="1:14" ht="19.5" thickTop="1" thickBot="1" x14ac:dyDescent="0.3">
      <c r="A68" s="309" t="s">
        <v>60</v>
      </c>
      <c r="B68" s="310"/>
      <c r="C68" s="310"/>
      <c r="D68" s="310"/>
      <c r="E68" s="310"/>
      <c r="F68" s="310"/>
      <c r="G68" s="310"/>
      <c r="H68" s="310"/>
      <c r="I68" s="311"/>
      <c r="J68" s="311"/>
      <c r="K68" s="312"/>
      <c r="L68" s="8"/>
      <c r="M68" s="72"/>
      <c r="N68" s="73">
        <f>N67/3</f>
        <v>0</v>
      </c>
    </row>
    <row r="69" spans="1:14" ht="15.75" thickBot="1" x14ac:dyDescent="0.3">
      <c r="A69" s="4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4"/>
    </row>
    <row r="70" spans="1:14" ht="26.25" thickBot="1" x14ac:dyDescent="0.3">
      <c r="A70" s="289" t="s">
        <v>61</v>
      </c>
      <c r="B70" s="290"/>
      <c r="C70" s="290"/>
      <c r="D70" s="290"/>
      <c r="E70" s="290"/>
      <c r="F70" s="290"/>
      <c r="G70" s="313"/>
      <c r="H70" s="74" t="s">
        <v>44</v>
      </c>
      <c r="I70" s="50" t="s">
        <v>45</v>
      </c>
      <c r="J70" s="51" t="s">
        <v>46</v>
      </c>
      <c r="K70" s="52" t="s">
        <v>47</v>
      </c>
      <c r="L70" s="162"/>
      <c r="M70" s="8"/>
      <c r="N70" s="53" t="s">
        <v>48</v>
      </c>
    </row>
    <row r="71" spans="1:14" ht="17.25" thickTop="1" thickBot="1" x14ac:dyDescent="0.3">
      <c r="A71" s="54">
        <v>1</v>
      </c>
      <c r="B71" s="314" t="s">
        <v>62</v>
      </c>
      <c r="C71" s="314"/>
      <c r="D71" s="314"/>
      <c r="E71" s="314"/>
      <c r="F71" s="302"/>
      <c r="G71" s="302"/>
      <c r="H71" s="75" t="s">
        <v>63</v>
      </c>
      <c r="I71" s="76">
        <v>0</v>
      </c>
      <c r="J71" s="76">
        <v>0</v>
      </c>
      <c r="K71" s="77">
        <v>0</v>
      </c>
      <c r="L71" s="78"/>
      <c r="M71" s="41"/>
      <c r="N71" s="58">
        <f>I71+J71+K71</f>
        <v>0</v>
      </c>
    </row>
    <row r="72" spans="1:14" ht="29.25" customHeight="1" thickTop="1" thickBot="1" x14ac:dyDescent="0.3">
      <c r="A72" s="59">
        <v>2</v>
      </c>
      <c r="B72" s="299" t="s">
        <v>64</v>
      </c>
      <c r="C72" s="299"/>
      <c r="D72" s="299"/>
      <c r="E72" s="299"/>
      <c r="F72" s="300"/>
      <c r="G72" s="300"/>
      <c r="H72" s="79" t="s">
        <v>63</v>
      </c>
      <c r="I72" s="80">
        <v>0</v>
      </c>
      <c r="J72" s="80">
        <v>0</v>
      </c>
      <c r="K72" s="81">
        <v>0</v>
      </c>
      <c r="L72" s="78"/>
      <c r="M72" s="41"/>
      <c r="N72" s="58">
        <f>I72+J72+K72</f>
        <v>0</v>
      </c>
    </row>
    <row r="73" spans="1:14" ht="17.25" thickTop="1" thickBot="1" x14ac:dyDescent="0.3">
      <c r="A73" s="63">
        <v>3</v>
      </c>
      <c r="B73" s="315" t="s">
        <v>65</v>
      </c>
      <c r="C73" s="315"/>
      <c r="D73" s="315"/>
      <c r="E73" s="315"/>
      <c r="F73" s="305"/>
      <c r="G73" s="305"/>
      <c r="H73" s="82" t="s">
        <v>63</v>
      </c>
      <c r="I73" s="83">
        <v>0</v>
      </c>
      <c r="J73" s="83">
        <v>0</v>
      </c>
      <c r="K73" s="84">
        <v>0</v>
      </c>
      <c r="L73" s="78"/>
      <c r="M73" s="41"/>
      <c r="N73" s="58">
        <f>I73+J73+K73</f>
        <v>0</v>
      </c>
    </row>
    <row r="74" spans="1:14" ht="16.5" thickTop="1" thickBot="1" x14ac:dyDescent="0.3">
      <c r="A74" s="40"/>
      <c r="B74" s="281" t="s">
        <v>66</v>
      </c>
      <c r="C74" s="316"/>
      <c r="D74" s="316"/>
      <c r="E74" s="316"/>
      <c r="F74" s="316"/>
      <c r="G74" s="316"/>
      <c r="H74" s="282"/>
      <c r="I74" s="85">
        <f>SUM(I71:I73)</f>
        <v>0</v>
      </c>
      <c r="J74" s="85">
        <f>SUM(J71:J73)</f>
        <v>0</v>
      </c>
      <c r="K74" s="86">
        <f>SUM(K71:K73)</f>
        <v>0</v>
      </c>
      <c r="L74" s="78"/>
      <c r="M74" s="41"/>
      <c r="N74" s="87">
        <f>SUM(N71:N73)</f>
        <v>0</v>
      </c>
    </row>
    <row r="75" spans="1:14" ht="19.5" thickTop="1" thickBot="1" x14ac:dyDescent="0.3">
      <c r="A75" s="317" t="s">
        <v>67</v>
      </c>
      <c r="B75" s="318"/>
      <c r="C75" s="318"/>
      <c r="D75" s="318"/>
      <c r="E75" s="318"/>
      <c r="F75" s="318"/>
      <c r="G75" s="318"/>
      <c r="H75" s="318"/>
      <c r="I75" s="318"/>
      <c r="J75" s="318"/>
      <c r="K75" s="319"/>
      <c r="L75" s="78"/>
      <c r="M75" s="41"/>
      <c r="N75" s="73">
        <f>N74/3</f>
        <v>0</v>
      </c>
    </row>
    <row r="76" spans="1:14" ht="19.5" thickTop="1" thickBot="1" x14ac:dyDescent="0.3">
      <c r="A76" s="320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78"/>
      <c r="M76" s="41"/>
      <c r="N76" s="164"/>
    </row>
    <row r="77" spans="1:14" ht="26.25" thickBot="1" x14ac:dyDescent="0.3">
      <c r="A77" s="323" t="s">
        <v>68</v>
      </c>
      <c r="B77" s="324"/>
      <c r="C77" s="324"/>
      <c r="D77" s="324"/>
      <c r="E77" s="324"/>
      <c r="F77" s="324"/>
      <c r="G77" s="325"/>
      <c r="H77" s="89" t="s">
        <v>44</v>
      </c>
      <c r="I77" s="53" t="s">
        <v>45</v>
      </c>
      <c r="J77" s="162"/>
      <c r="K77" s="162"/>
      <c r="L77" s="78"/>
      <c r="M77" s="41"/>
      <c r="N77" s="90" t="s">
        <v>48</v>
      </c>
    </row>
    <row r="78" spans="1:14" ht="42" customHeight="1" thickBot="1" x14ac:dyDescent="0.3">
      <c r="A78" s="91">
        <v>1</v>
      </c>
      <c r="B78" s="326" t="s">
        <v>69</v>
      </c>
      <c r="C78" s="326"/>
      <c r="D78" s="326"/>
      <c r="E78" s="326"/>
      <c r="F78" s="327"/>
      <c r="G78" s="328"/>
      <c r="H78" s="92" t="s">
        <v>63</v>
      </c>
      <c r="I78" s="86">
        <v>0</v>
      </c>
      <c r="J78" s="78"/>
      <c r="K78" s="78"/>
      <c r="L78" s="78"/>
      <c r="M78" s="41"/>
      <c r="N78" s="93">
        <f>I78</f>
        <v>0</v>
      </c>
    </row>
    <row r="79" spans="1:14" ht="42" customHeight="1" thickBot="1" x14ac:dyDescent="0.3">
      <c r="A79" s="59">
        <v>2</v>
      </c>
      <c r="B79" s="299" t="s">
        <v>70</v>
      </c>
      <c r="C79" s="299"/>
      <c r="D79" s="299"/>
      <c r="E79" s="299"/>
      <c r="F79" s="300"/>
      <c r="G79" s="329"/>
      <c r="H79" s="94" t="s">
        <v>63</v>
      </c>
      <c r="I79" s="95">
        <v>0</v>
      </c>
      <c r="J79" s="78"/>
      <c r="K79" s="78"/>
      <c r="L79" s="78"/>
      <c r="M79" s="41"/>
      <c r="N79" s="93">
        <f>I79</f>
        <v>0</v>
      </c>
    </row>
    <row r="80" spans="1:14" ht="42" customHeight="1" thickBot="1" x14ac:dyDescent="0.3">
      <c r="A80" s="63">
        <v>3</v>
      </c>
      <c r="B80" s="315" t="s">
        <v>71</v>
      </c>
      <c r="C80" s="315"/>
      <c r="D80" s="315"/>
      <c r="E80" s="315"/>
      <c r="F80" s="305"/>
      <c r="G80" s="330"/>
      <c r="H80" s="96" t="s">
        <v>63</v>
      </c>
      <c r="I80" s="97">
        <v>0</v>
      </c>
      <c r="J80" s="78"/>
      <c r="K80" s="78"/>
      <c r="L80" s="78"/>
      <c r="M80" s="41"/>
      <c r="N80" s="93">
        <f>I80</f>
        <v>0</v>
      </c>
    </row>
    <row r="81" spans="1:14" ht="16.5" thickBot="1" x14ac:dyDescent="0.3">
      <c r="A81" s="331" t="s">
        <v>72</v>
      </c>
      <c r="B81" s="332"/>
      <c r="C81" s="332"/>
      <c r="D81" s="332"/>
      <c r="E81" s="332"/>
      <c r="F81" s="332"/>
      <c r="G81" s="332"/>
      <c r="H81" s="333"/>
      <c r="I81" s="25">
        <f>SUM(I78:I80)</f>
        <v>0</v>
      </c>
      <c r="J81" s="70"/>
      <c r="K81" s="70"/>
      <c r="L81" s="70"/>
      <c r="M81" s="41"/>
      <c r="N81" s="36"/>
    </row>
    <row r="82" spans="1:14" ht="19.5" thickTop="1" thickBot="1" x14ac:dyDescent="0.3">
      <c r="A82" s="334" t="s">
        <v>73</v>
      </c>
      <c r="B82" s="335"/>
      <c r="C82" s="335"/>
      <c r="D82" s="335"/>
      <c r="E82" s="335"/>
      <c r="F82" s="335"/>
      <c r="G82" s="335"/>
      <c r="H82" s="335"/>
      <c r="I82" s="335"/>
      <c r="J82" s="335"/>
      <c r="K82" s="336"/>
      <c r="L82" s="70"/>
      <c r="M82" s="41"/>
      <c r="N82" s="73">
        <f>SUM(N78:N80)</f>
        <v>0</v>
      </c>
    </row>
    <row r="83" spans="1:14" x14ac:dyDescent="0.25">
      <c r="A83" s="42"/>
      <c r="B83" s="8"/>
      <c r="C83" s="8"/>
      <c r="D83" s="8"/>
      <c r="E83" s="337"/>
      <c r="F83" s="337"/>
      <c r="G83" s="337"/>
      <c r="H83" s="337"/>
      <c r="I83" s="337"/>
      <c r="J83" s="337"/>
      <c r="K83" s="337"/>
      <c r="L83" s="337"/>
      <c r="M83" s="337"/>
      <c r="N83" s="338"/>
    </row>
    <row r="84" spans="1:14" ht="15.75" thickBot="1" x14ac:dyDescent="0.3">
      <c r="A84" s="4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4"/>
    </row>
    <row r="85" spans="1:14" ht="27" thickBot="1" x14ac:dyDescent="0.3">
      <c r="A85" s="251" t="s">
        <v>74</v>
      </c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3"/>
    </row>
    <row r="86" spans="1:14" ht="15.75" thickBot="1" x14ac:dyDescent="0.3">
      <c r="A86" s="4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4"/>
    </row>
    <row r="87" spans="1:14" ht="24.75" thickBot="1" x14ac:dyDescent="0.3">
      <c r="A87" s="348" t="s">
        <v>75</v>
      </c>
      <c r="B87" s="349"/>
      <c r="C87" s="349"/>
      <c r="D87" s="349"/>
      <c r="E87" s="349"/>
      <c r="F87" s="350"/>
      <c r="G87" s="351"/>
      <c r="H87" s="89" t="s">
        <v>44</v>
      </c>
      <c r="I87" s="162"/>
      <c r="J87" s="8"/>
      <c r="K87" s="8"/>
      <c r="L87" s="8"/>
      <c r="M87" s="8"/>
      <c r="N87" s="89" t="s">
        <v>48</v>
      </c>
    </row>
    <row r="88" spans="1:14" ht="17.25" thickTop="1" thickBot="1" x14ac:dyDescent="0.3">
      <c r="A88" s="98">
        <v>1</v>
      </c>
      <c r="B88" s="352" t="s">
        <v>76</v>
      </c>
      <c r="C88" s="353"/>
      <c r="D88" s="353"/>
      <c r="E88" s="353"/>
      <c r="F88" s="354"/>
      <c r="G88" s="355"/>
      <c r="H88" s="99" t="s">
        <v>77</v>
      </c>
      <c r="I88" s="100"/>
      <c r="J88" s="47"/>
      <c r="K88" s="47"/>
      <c r="L88" s="47"/>
      <c r="M88" s="41"/>
      <c r="N88" s="101">
        <v>0</v>
      </c>
    </row>
    <row r="89" spans="1:14" ht="16.5" thickBot="1" x14ac:dyDescent="0.3">
      <c r="A89" s="102"/>
      <c r="B89" s="103"/>
      <c r="C89" s="103"/>
      <c r="D89" s="103"/>
      <c r="E89" s="103"/>
      <c r="F89" s="41"/>
      <c r="G89" s="41"/>
      <c r="H89" s="70"/>
      <c r="I89" s="70"/>
      <c r="J89" s="47"/>
      <c r="K89" s="47"/>
      <c r="L89" s="47"/>
      <c r="M89" s="41"/>
      <c r="N89" s="104"/>
    </row>
    <row r="90" spans="1:14" ht="19.5" thickTop="1" thickBot="1" x14ac:dyDescent="0.3">
      <c r="A90" s="356" t="s">
        <v>78</v>
      </c>
      <c r="B90" s="357"/>
      <c r="C90" s="357"/>
      <c r="D90" s="357"/>
      <c r="E90" s="357"/>
      <c r="F90" s="357"/>
      <c r="G90" s="357"/>
      <c r="H90" s="357"/>
      <c r="I90" s="357"/>
      <c r="J90" s="358"/>
      <c r="K90" s="100"/>
      <c r="L90" s="8"/>
      <c r="M90" s="105"/>
      <c r="N90" s="106">
        <f>N88</f>
        <v>0</v>
      </c>
    </row>
    <row r="91" spans="1:14" ht="16.5" thickTop="1" thickBot="1" x14ac:dyDescent="0.3">
      <c r="A91" s="4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4"/>
    </row>
    <row r="92" spans="1:14" ht="28.5" thickBot="1" x14ac:dyDescent="0.3">
      <c r="A92" s="359" t="s">
        <v>79</v>
      </c>
      <c r="B92" s="360"/>
      <c r="C92" s="360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1"/>
    </row>
    <row r="93" spans="1:14" ht="15.75" thickBot="1" x14ac:dyDescent="0.3">
      <c r="A93" s="4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4"/>
    </row>
    <row r="94" spans="1:14" ht="18.75" thickTop="1" x14ac:dyDescent="0.25">
      <c r="A94" s="362" t="s">
        <v>23</v>
      </c>
      <c r="B94" s="363"/>
      <c r="C94" s="363"/>
      <c r="D94" s="363"/>
      <c r="E94" s="363"/>
      <c r="F94" s="363"/>
      <c r="G94" s="363"/>
      <c r="H94" s="363"/>
      <c r="I94" s="363"/>
      <c r="J94" s="364"/>
      <c r="K94" s="107"/>
      <c r="L94" s="107"/>
      <c r="M94" s="108"/>
      <c r="N94" s="109">
        <f>N40</f>
        <v>15.870000000000001</v>
      </c>
    </row>
    <row r="95" spans="1:14" ht="18" x14ac:dyDescent="0.25">
      <c r="A95" s="339" t="s">
        <v>80</v>
      </c>
      <c r="B95" s="340"/>
      <c r="C95" s="340"/>
      <c r="D95" s="340"/>
      <c r="E95" s="340"/>
      <c r="F95" s="340"/>
      <c r="G95" s="340"/>
      <c r="H95" s="340"/>
      <c r="I95" s="340"/>
      <c r="J95" s="341"/>
      <c r="K95" s="107"/>
      <c r="L95" s="107"/>
      <c r="M95" s="108"/>
      <c r="N95" s="110">
        <f>N68</f>
        <v>0</v>
      </c>
    </row>
    <row r="96" spans="1:14" ht="18" x14ac:dyDescent="0.25">
      <c r="A96" s="339" t="s">
        <v>81</v>
      </c>
      <c r="B96" s="340"/>
      <c r="C96" s="340"/>
      <c r="D96" s="340"/>
      <c r="E96" s="340"/>
      <c r="F96" s="340"/>
      <c r="G96" s="340"/>
      <c r="H96" s="340"/>
      <c r="I96" s="340"/>
      <c r="J96" s="341"/>
      <c r="K96" s="107"/>
      <c r="L96" s="107"/>
      <c r="M96" s="108"/>
      <c r="N96" s="111">
        <f>N75</f>
        <v>0</v>
      </c>
    </row>
    <row r="97" spans="1:14" ht="18" x14ac:dyDescent="0.25">
      <c r="A97" s="339" t="s">
        <v>82</v>
      </c>
      <c r="B97" s="340"/>
      <c r="C97" s="340"/>
      <c r="D97" s="340"/>
      <c r="E97" s="340"/>
      <c r="F97" s="340"/>
      <c r="G97" s="340"/>
      <c r="H97" s="340"/>
      <c r="I97" s="340"/>
      <c r="J97" s="341"/>
      <c r="K97" s="107"/>
      <c r="L97" s="107"/>
      <c r="M97" s="108"/>
      <c r="N97" s="112">
        <f>N82</f>
        <v>0</v>
      </c>
    </row>
    <row r="98" spans="1:14" ht="18.75" thickBot="1" x14ac:dyDescent="0.3">
      <c r="A98" s="342" t="s">
        <v>83</v>
      </c>
      <c r="B98" s="343"/>
      <c r="C98" s="343"/>
      <c r="D98" s="343"/>
      <c r="E98" s="343"/>
      <c r="F98" s="343"/>
      <c r="G98" s="343"/>
      <c r="H98" s="343"/>
      <c r="I98" s="343"/>
      <c r="J98" s="344"/>
      <c r="K98" s="107"/>
      <c r="L98" s="107"/>
      <c r="M98" s="108"/>
      <c r="N98" s="112">
        <f>N88</f>
        <v>0</v>
      </c>
    </row>
    <row r="99" spans="1:14" ht="24.75" thickTop="1" thickBot="1" x14ac:dyDescent="0.3">
      <c r="A99" s="345" t="s">
        <v>84</v>
      </c>
      <c r="B99" s="346"/>
      <c r="C99" s="346"/>
      <c r="D99" s="346"/>
      <c r="E99" s="346"/>
      <c r="F99" s="346"/>
      <c r="G99" s="346"/>
      <c r="H99" s="346"/>
      <c r="I99" s="346"/>
      <c r="J99" s="347"/>
      <c r="K99" s="113"/>
      <c r="L99" s="114"/>
      <c r="M99" s="115"/>
      <c r="N99" s="116">
        <f>SUM(N94:N98)</f>
        <v>15.870000000000001</v>
      </c>
    </row>
    <row r="100" spans="1:14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</sheetData>
  <sheetProtection algorithmName="SHA-512" hashValue="QfB1V2p8vPVMt7e6o/ujxvGjSkX2xBE0MULYkfdxodTlC6vV8nsu9B9CNf2ahhj4o3miqrZwJQLKF3fD8l0vPg==" saltValue="PEWZ7JUYA+FyMVvWuNdzDA==" spinCount="100000" sheet="1" objects="1" scenarios="1" selectLockedCells="1" selectUnlockedCells="1"/>
  <mergeCells count="81">
    <mergeCell ref="A96:J96"/>
    <mergeCell ref="A97:J97"/>
    <mergeCell ref="A98:J98"/>
    <mergeCell ref="A99:J99"/>
    <mergeCell ref="A87:G87"/>
    <mergeCell ref="B88:G88"/>
    <mergeCell ref="A90:J90"/>
    <mergeCell ref="A92:N92"/>
    <mergeCell ref="A94:J94"/>
    <mergeCell ref="A95:J95"/>
    <mergeCell ref="A85:N85"/>
    <mergeCell ref="B73:G73"/>
    <mergeCell ref="B74:H74"/>
    <mergeCell ref="A75:K75"/>
    <mergeCell ref="A76:K76"/>
    <mergeCell ref="A77:G77"/>
    <mergeCell ref="B78:G78"/>
    <mergeCell ref="B79:G79"/>
    <mergeCell ref="B80:G80"/>
    <mergeCell ref="A81:H81"/>
    <mergeCell ref="A82:K82"/>
    <mergeCell ref="E83:N83"/>
    <mergeCell ref="B72:G72"/>
    <mergeCell ref="B60:G60"/>
    <mergeCell ref="B61:G61"/>
    <mergeCell ref="B62:G62"/>
    <mergeCell ref="B63:G63"/>
    <mergeCell ref="B64:G64"/>
    <mergeCell ref="B65:G65"/>
    <mergeCell ref="B66:G66"/>
    <mergeCell ref="A67:H67"/>
    <mergeCell ref="A68:K68"/>
    <mergeCell ref="A70:G70"/>
    <mergeCell ref="B71:G71"/>
    <mergeCell ref="A59:G59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7:N57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1"/>
  <sheetViews>
    <sheetView zoomScaleNormal="100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MATCH(MID(CELL("nombrearchivo",'13'!E9),FIND("]", CELL("nombrearchivo",'13'!E9),1)+1,LEN(CELL("nombrearchivo",'13'!E9))-FIND("]",CELL("nombrearchivo",'13'!E9),1)),GENERAL!A6:A55,0)</f>
        <v>10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61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62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63"/>
      <c r="L9" s="265"/>
      <c r="M9" s="265"/>
      <c r="N9" s="267"/>
    </row>
    <row r="10" spans="1:16" ht="37.5" customHeight="1" thickBot="1" x14ac:dyDescent="0.3">
      <c r="A10" s="268" t="str">
        <f ca="1">CONCATENATE((INDIRECT("GENERAL!D"&amp;P2+5))," ",((INDIRECT("GENERAL!E"&amp;P2+5))))</f>
        <v>PRADA GUZMAN LILIANA</v>
      </c>
      <c r="B10" s="269"/>
      <c r="C10" s="17">
        <f>N14</f>
        <v>4</v>
      </c>
      <c r="D10" s="18"/>
      <c r="E10" s="19">
        <f>N16</f>
        <v>0</v>
      </c>
      <c r="F10" s="19">
        <f>N18</f>
        <v>3</v>
      </c>
      <c r="G10" s="19">
        <f>N20</f>
        <v>0</v>
      </c>
      <c r="H10" s="19">
        <f>N27</f>
        <v>5</v>
      </c>
      <c r="I10" s="19">
        <f>N32</f>
        <v>2.33</v>
      </c>
      <c r="J10" s="20">
        <f>N37</f>
        <v>0</v>
      </c>
      <c r="K10" s="21"/>
      <c r="L10" s="21"/>
      <c r="M10" s="21"/>
      <c r="N10" s="22">
        <f>IF( SUM(C10:J10)&lt;=30,SUM(C10:J10),"EXCEDE LOS 30 PUNTOS")</f>
        <v>14.33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INGENIERA INDUSTRIAL / ESCUELA COLOMBIANA DE INGENIERIA JULIO GARAVITO / 2002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DIPLOMA DE POSGRADO EN NEGOCIOS/CENTRAL QUEENSLAND UNIVERSITY/ 2004 (SIN APOSTILLAR)</v>
      </c>
      <c r="F16" s="287"/>
      <c r="G16" s="287"/>
      <c r="H16" s="287"/>
      <c r="I16" s="287"/>
      <c r="J16" s="287"/>
      <c r="K16" s="287"/>
      <c r="L16" s="288"/>
      <c r="M16" s="27"/>
      <c r="N16" s="28"/>
    </row>
    <row r="17" spans="1:17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34.5" customHeight="1" thickBot="1" x14ac:dyDescent="0.3">
      <c r="A18" s="273" t="s">
        <v>29</v>
      </c>
      <c r="B18" s="274"/>
      <c r="C18" s="26"/>
      <c r="D18" s="160"/>
      <c r="E18" s="287" t="str">
        <f ca="1">(INDIRECT("GENERAL!L"&amp;P2+5))</f>
        <v>MAGISTER EN ADMINISTRACION DE NEGOCIOS CON ENFASIS TALENTO HUMANO / CENTRAL QUEENSLAND UNIVERSITY / 2005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7" ht="16.5" thickBot="1" x14ac:dyDescent="0.3">
      <c r="A21" s="33"/>
      <c r="B21" s="34"/>
      <c r="C21" s="159"/>
      <c r="D21" s="35"/>
      <c r="E21" s="35"/>
      <c r="F21" s="35"/>
      <c r="G21" s="35"/>
      <c r="H21" s="35"/>
      <c r="I21" s="35"/>
      <c r="J21" s="35"/>
      <c r="K21" s="35"/>
      <c r="L21" s="35"/>
      <c r="M21" s="159"/>
      <c r="N21" s="36"/>
    </row>
    <row r="22" spans="1:17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7</v>
      </c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75.75" customHeight="1" thickBot="1" x14ac:dyDescent="0.3">
      <c r="A25" s="281" t="s">
        <v>33</v>
      </c>
      <c r="B25" s="282"/>
      <c r="C25" s="26"/>
      <c r="D25" s="283" t="s">
        <v>277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v>5</v>
      </c>
      <c r="P25" s="39"/>
      <c r="Q25" s="39"/>
    </row>
    <row r="26" spans="1:17" ht="16.5" thickBot="1" x14ac:dyDescent="0.3">
      <c r="A26" s="33"/>
      <c r="B26" s="34"/>
      <c r="C26" s="159"/>
      <c r="D26" s="35"/>
      <c r="E26" s="35"/>
      <c r="F26" s="35"/>
      <c r="G26" s="35"/>
      <c r="H26" s="35"/>
      <c r="I26" s="35"/>
      <c r="J26" s="35"/>
      <c r="K26" s="35"/>
      <c r="L26" s="35"/>
      <c r="M26" s="159"/>
      <c r="N26" s="36"/>
    </row>
    <row r="27" spans="1:17" ht="19.5" thickTop="1" thickBot="1" x14ac:dyDescent="0.3">
      <c r="A27" s="278" t="s">
        <v>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59"/>
      <c r="N27" s="157">
        <f>IF(N25&lt;=5,N25,"EXCEDE LOS 5 PUNTOS PERMITIDOS")</f>
        <v>5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35.25" customHeight="1" thickBot="1" x14ac:dyDescent="0.3">
      <c r="A30" s="281" t="s">
        <v>36</v>
      </c>
      <c r="B30" s="282"/>
      <c r="C30" s="26"/>
      <c r="D30" s="283" t="s">
        <v>276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v>2.33</v>
      </c>
    </row>
    <row r="31" spans="1:17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78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159"/>
      <c r="N32" s="157">
        <f>IF(N30&lt;=5,N30,"EXCEDE LOS 5 PUNTOS PERMITIDOS")</f>
        <v>2.33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39.75" customHeight="1" thickBot="1" x14ac:dyDescent="0.3">
      <c r="A35" s="273" t="s">
        <v>39</v>
      </c>
      <c r="B35" s="274"/>
      <c r="C35" s="26"/>
      <c r="D35" s="283" t="s">
        <v>278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/>
    </row>
    <row r="36" spans="1:14" ht="16.5" thickBot="1" x14ac:dyDescent="0.3">
      <c r="A36" s="33"/>
      <c r="B36" s="34"/>
      <c r="C36" s="159"/>
      <c r="D36" s="35"/>
      <c r="E36" s="35"/>
      <c r="F36" s="35"/>
      <c r="G36" s="35"/>
      <c r="H36" s="35"/>
      <c r="I36" s="35"/>
      <c r="J36" s="35"/>
      <c r="K36" s="35"/>
      <c r="L36" s="35"/>
      <c r="M36" s="159"/>
      <c r="N36" s="36"/>
    </row>
    <row r="37" spans="1:14" ht="19.5" thickTop="1" thickBot="1" x14ac:dyDescent="0.3">
      <c r="A37" s="278" t="s">
        <v>40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159"/>
      <c r="N37" s="157">
        <f>IF(N35&lt;=10,N35,"EXCEDE LOS 10 PUNTOS PERMITIDOS")</f>
        <v>0</v>
      </c>
    </row>
    <row r="38" spans="1:14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378" t="s">
        <v>23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44"/>
      <c r="N40" s="45">
        <f>IF((N22+N27+N32+N37)&lt;=30,(N22+N27+N32+N37),"ERROR EXCEDE LOS 30 PUNTOS")</f>
        <v>14.33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x14ac:dyDescent="0.25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4" x14ac:dyDescent="0.25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/>
    </row>
    <row r="48" spans="1:14" x14ac:dyDescent="0.25">
      <c r="A48" s="4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7"/>
    </row>
    <row r="49" spans="1:14" x14ac:dyDescent="0.25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7"/>
    </row>
    <row r="50" spans="1:14" x14ac:dyDescent="0.25">
      <c r="A50" s="4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7"/>
    </row>
    <row r="51" spans="1:14" x14ac:dyDescent="0.25">
      <c r="A51" s="4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7"/>
    </row>
    <row r="52" spans="1:14" x14ac:dyDescent="0.25">
      <c r="A52" s="4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7"/>
    </row>
    <row r="53" spans="1:14" x14ac:dyDescent="0.25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7"/>
    </row>
    <row r="54" spans="1:14" x14ac:dyDescent="0.25">
      <c r="A54" s="4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7"/>
    </row>
    <row r="55" spans="1:14" x14ac:dyDescent="0.25">
      <c r="A55" s="4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48" t="s">
        <v>41</v>
      </c>
    </row>
    <row r="56" spans="1:14" x14ac:dyDescent="0.25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47"/>
    </row>
    <row r="57" spans="1:14" ht="15.75" thickBot="1" x14ac:dyDescent="0.3">
      <c r="A57" s="4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47"/>
    </row>
    <row r="58" spans="1:14" ht="27" thickBot="1" x14ac:dyDescent="0.3">
      <c r="A58" s="251" t="s">
        <v>42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3"/>
    </row>
    <row r="59" spans="1:14" ht="15.75" thickBot="1" x14ac:dyDescent="0.3">
      <c r="A59" s="4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4"/>
    </row>
    <row r="60" spans="1:14" ht="26.25" thickBot="1" x14ac:dyDescent="0.3">
      <c r="A60" s="289" t="s">
        <v>43</v>
      </c>
      <c r="B60" s="290"/>
      <c r="C60" s="290"/>
      <c r="D60" s="290"/>
      <c r="E60" s="290"/>
      <c r="F60" s="291"/>
      <c r="G60" s="292"/>
      <c r="H60" s="49" t="s">
        <v>44</v>
      </c>
      <c r="I60" s="50" t="s">
        <v>45</v>
      </c>
      <c r="J60" s="51" t="s">
        <v>46</v>
      </c>
      <c r="K60" s="52" t="s">
        <v>47</v>
      </c>
      <c r="L60" s="162"/>
      <c r="M60" s="8"/>
      <c r="N60" s="53" t="s">
        <v>48</v>
      </c>
    </row>
    <row r="61" spans="1:14" ht="23.25" customHeight="1" thickTop="1" thickBot="1" x14ac:dyDescent="0.3">
      <c r="A61" s="54">
        <v>1</v>
      </c>
      <c r="B61" s="301" t="s">
        <v>49</v>
      </c>
      <c r="C61" s="301"/>
      <c r="D61" s="301"/>
      <c r="E61" s="301"/>
      <c r="F61" s="302"/>
      <c r="G61" s="302"/>
      <c r="H61" s="55" t="s">
        <v>50</v>
      </c>
      <c r="I61" s="56">
        <v>0</v>
      </c>
      <c r="J61" s="56">
        <v>0</v>
      </c>
      <c r="K61" s="57">
        <v>0</v>
      </c>
      <c r="L61" s="41"/>
      <c r="M61" s="41"/>
      <c r="N61" s="58">
        <f>I61+J61+K61</f>
        <v>0</v>
      </c>
    </row>
    <row r="62" spans="1:14" ht="16.5" thickTop="1" thickBot="1" x14ac:dyDescent="0.3">
      <c r="A62" s="59">
        <v>2</v>
      </c>
      <c r="B62" s="299" t="s">
        <v>51</v>
      </c>
      <c r="C62" s="303"/>
      <c r="D62" s="303"/>
      <c r="E62" s="303"/>
      <c r="F62" s="300"/>
      <c r="G62" s="300"/>
      <c r="H62" s="60" t="s">
        <v>50</v>
      </c>
      <c r="I62" s="61">
        <v>0</v>
      </c>
      <c r="J62" s="61">
        <v>0</v>
      </c>
      <c r="K62" s="62">
        <v>0</v>
      </c>
      <c r="L62" s="41"/>
      <c r="M62" s="41"/>
      <c r="N62" s="58">
        <f t="shared" ref="N62:N67" si="0">I62+J62+K62</f>
        <v>0</v>
      </c>
    </row>
    <row r="63" spans="1:14" ht="36" customHeight="1" thickTop="1" thickBot="1" x14ac:dyDescent="0.3">
      <c r="A63" s="59">
        <v>3</v>
      </c>
      <c r="B63" s="303" t="s">
        <v>52</v>
      </c>
      <c r="C63" s="303"/>
      <c r="D63" s="303"/>
      <c r="E63" s="303"/>
      <c r="F63" s="300"/>
      <c r="G63" s="300"/>
      <c r="H63" s="60" t="s">
        <v>53</v>
      </c>
      <c r="I63" s="61">
        <v>0</v>
      </c>
      <c r="J63" s="61">
        <v>0</v>
      </c>
      <c r="K63" s="62">
        <v>0</v>
      </c>
      <c r="L63" s="41"/>
      <c r="M63" s="41"/>
      <c r="N63" s="58">
        <f t="shared" si="0"/>
        <v>0</v>
      </c>
    </row>
    <row r="64" spans="1:14" ht="36" customHeight="1" thickTop="1" thickBot="1" x14ac:dyDescent="0.3">
      <c r="A64" s="59">
        <v>4</v>
      </c>
      <c r="B64" s="303" t="s">
        <v>54</v>
      </c>
      <c r="C64" s="303"/>
      <c r="D64" s="303"/>
      <c r="E64" s="303"/>
      <c r="F64" s="300"/>
      <c r="G64" s="300"/>
      <c r="H64" s="60" t="s">
        <v>53</v>
      </c>
      <c r="I64" s="61">
        <v>0</v>
      </c>
      <c r="J64" s="61">
        <v>0</v>
      </c>
      <c r="K64" s="62">
        <v>0</v>
      </c>
      <c r="L64" s="41"/>
      <c r="M64" s="41"/>
      <c r="N64" s="58">
        <f t="shared" si="0"/>
        <v>0</v>
      </c>
    </row>
    <row r="65" spans="1:14" ht="36" customHeight="1" thickTop="1" thickBot="1" x14ac:dyDescent="0.3">
      <c r="A65" s="59">
        <v>5</v>
      </c>
      <c r="B65" s="303" t="s">
        <v>55</v>
      </c>
      <c r="C65" s="303"/>
      <c r="D65" s="303"/>
      <c r="E65" s="303"/>
      <c r="F65" s="300"/>
      <c r="G65" s="300"/>
      <c r="H65" s="60" t="s">
        <v>53</v>
      </c>
      <c r="I65" s="61">
        <v>0</v>
      </c>
      <c r="J65" s="61">
        <v>0</v>
      </c>
      <c r="K65" s="62">
        <v>0</v>
      </c>
      <c r="L65" s="41"/>
      <c r="M65" s="41"/>
      <c r="N65" s="58">
        <f t="shared" si="0"/>
        <v>0</v>
      </c>
    </row>
    <row r="66" spans="1:14" ht="36" customHeight="1" thickTop="1" thickBot="1" x14ac:dyDescent="0.3">
      <c r="A66" s="59">
        <v>6</v>
      </c>
      <c r="B66" s="303" t="s">
        <v>56</v>
      </c>
      <c r="C66" s="303"/>
      <c r="D66" s="303"/>
      <c r="E66" s="303"/>
      <c r="F66" s="300"/>
      <c r="G66" s="300"/>
      <c r="H66" s="60" t="s">
        <v>57</v>
      </c>
      <c r="I66" s="61">
        <v>0</v>
      </c>
      <c r="J66" s="61">
        <v>0</v>
      </c>
      <c r="K66" s="62">
        <v>0</v>
      </c>
      <c r="L66" s="41"/>
      <c r="M66" s="41"/>
      <c r="N66" s="58">
        <f t="shared" si="0"/>
        <v>0</v>
      </c>
    </row>
    <row r="67" spans="1:14" ht="36" customHeight="1" thickTop="1" thickBot="1" x14ac:dyDescent="0.3">
      <c r="A67" s="63">
        <v>7</v>
      </c>
      <c r="B67" s="304" t="s">
        <v>58</v>
      </c>
      <c r="C67" s="304"/>
      <c r="D67" s="304"/>
      <c r="E67" s="304"/>
      <c r="F67" s="305"/>
      <c r="G67" s="305"/>
      <c r="H67" s="64" t="s">
        <v>57</v>
      </c>
      <c r="I67" s="65">
        <v>0</v>
      </c>
      <c r="J67" s="65">
        <v>0</v>
      </c>
      <c r="K67" s="66">
        <v>0</v>
      </c>
      <c r="L67" s="41"/>
      <c r="M67" s="41"/>
      <c r="N67" s="58">
        <f t="shared" si="0"/>
        <v>0</v>
      </c>
    </row>
    <row r="68" spans="1:14" ht="16.5" thickBot="1" x14ac:dyDescent="0.3">
      <c r="A68" s="306" t="s">
        <v>59</v>
      </c>
      <c r="B68" s="307"/>
      <c r="C68" s="307"/>
      <c r="D68" s="307"/>
      <c r="E68" s="307"/>
      <c r="F68" s="307"/>
      <c r="G68" s="307"/>
      <c r="H68" s="308"/>
      <c r="I68" s="67">
        <f>SUM(I61:I67)</f>
        <v>0</v>
      </c>
      <c r="J68" s="68">
        <f>SUM(J61:J67)</f>
        <v>0</v>
      </c>
      <c r="K68" s="69">
        <f>SUM(K61:K67)</f>
        <v>0</v>
      </c>
      <c r="L68" s="70"/>
      <c r="M68" s="41"/>
      <c r="N68" s="71">
        <f>SUM(N61:N67)</f>
        <v>0</v>
      </c>
    </row>
    <row r="69" spans="1:14" ht="19.5" thickTop="1" thickBot="1" x14ac:dyDescent="0.3">
      <c r="A69" s="309" t="s">
        <v>60</v>
      </c>
      <c r="B69" s="310"/>
      <c r="C69" s="310"/>
      <c r="D69" s="310"/>
      <c r="E69" s="310"/>
      <c r="F69" s="310"/>
      <c r="G69" s="310"/>
      <c r="H69" s="310"/>
      <c r="I69" s="311"/>
      <c r="J69" s="311"/>
      <c r="K69" s="312"/>
      <c r="L69" s="8"/>
      <c r="M69" s="72"/>
      <c r="N69" s="73">
        <f>N68/3</f>
        <v>0</v>
      </c>
    </row>
    <row r="70" spans="1:14" ht="15.75" thickBot="1" x14ac:dyDescent="0.3">
      <c r="A70" s="4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4"/>
    </row>
    <row r="71" spans="1:14" ht="26.25" thickBot="1" x14ac:dyDescent="0.3">
      <c r="A71" s="289" t="s">
        <v>61</v>
      </c>
      <c r="B71" s="290"/>
      <c r="C71" s="290"/>
      <c r="D71" s="290"/>
      <c r="E71" s="290"/>
      <c r="F71" s="290"/>
      <c r="G71" s="313"/>
      <c r="H71" s="74" t="s">
        <v>44</v>
      </c>
      <c r="I71" s="50" t="s">
        <v>45</v>
      </c>
      <c r="J71" s="51" t="s">
        <v>46</v>
      </c>
      <c r="K71" s="52" t="s">
        <v>47</v>
      </c>
      <c r="L71" s="162"/>
      <c r="M71" s="8"/>
      <c r="N71" s="53" t="s">
        <v>48</v>
      </c>
    </row>
    <row r="72" spans="1:14" ht="17.25" thickTop="1" thickBot="1" x14ac:dyDescent="0.3">
      <c r="A72" s="54">
        <v>1</v>
      </c>
      <c r="B72" s="314" t="s">
        <v>62</v>
      </c>
      <c r="C72" s="314"/>
      <c r="D72" s="314"/>
      <c r="E72" s="314"/>
      <c r="F72" s="302"/>
      <c r="G72" s="302"/>
      <c r="H72" s="75" t="s">
        <v>63</v>
      </c>
      <c r="I72" s="76">
        <v>0</v>
      </c>
      <c r="J72" s="76">
        <v>0</v>
      </c>
      <c r="K72" s="77">
        <v>0</v>
      </c>
      <c r="L72" s="78"/>
      <c r="M72" s="41"/>
      <c r="N72" s="58">
        <f>I72+J72+K72</f>
        <v>0</v>
      </c>
    </row>
    <row r="73" spans="1:14" ht="36" customHeight="1" thickTop="1" thickBot="1" x14ac:dyDescent="0.3">
      <c r="A73" s="59">
        <v>2</v>
      </c>
      <c r="B73" s="299" t="s">
        <v>64</v>
      </c>
      <c r="C73" s="299"/>
      <c r="D73" s="299"/>
      <c r="E73" s="299"/>
      <c r="F73" s="300"/>
      <c r="G73" s="300"/>
      <c r="H73" s="79" t="s">
        <v>63</v>
      </c>
      <c r="I73" s="80">
        <v>0</v>
      </c>
      <c r="J73" s="80">
        <v>0</v>
      </c>
      <c r="K73" s="81">
        <v>0</v>
      </c>
      <c r="L73" s="78"/>
      <c r="M73" s="41"/>
      <c r="N73" s="58">
        <f>I73+J73+K73</f>
        <v>0</v>
      </c>
    </row>
    <row r="74" spans="1:14" ht="17.25" thickTop="1" thickBot="1" x14ac:dyDescent="0.3">
      <c r="A74" s="63">
        <v>3</v>
      </c>
      <c r="B74" s="315" t="s">
        <v>65</v>
      </c>
      <c r="C74" s="315"/>
      <c r="D74" s="315"/>
      <c r="E74" s="315"/>
      <c r="F74" s="305"/>
      <c r="G74" s="305"/>
      <c r="H74" s="82" t="s">
        <v>63</v>
      </c>
      <c r="I74" s="83">
        <v>0</v>
      </c>
      <c r="J74" s="83">
        <v>0</v>
      </c>
      <c r="K74" s="84">
        <v>0</v>
      </c>
      <c r="L74" s="78"/>
      <c r="M74" s="41"/>
      <c r="N74" s="58">
        <f>I74+J74+K74</f>
        <v>0</v>
      </c>
    </row>
    <row r="75" spans="1:14" ht="16.5" thickTop="1" thickBot="1" x14ac:dyDescent="0.3">
      <c r="A75" s="40"/>
      <c r="B75" s="281" t="s">
        <v>66</v>
      </c>
      <c r="C75" s="316"/>
      <c r="D75" s="316"/>
      <c r="E75" s="316"/>
      <c r="F75" s="316"/>
      <c r="G75" s="316"/>
      <c r="H75" s="282"/>
      <c r="I75" s="85">
        <f>SUM(I72:I74)</f>
        <v>0</v>
      </c>
      <c r="J75" s="85">
        <f>SUM(J72:J74)</f>
        <v>0</v>
      </c>
      <c r="K75" s="86">
        <f>SUM(K72:K74)</f>
        <v>0</v>
      </c>
      <c r="L75" s="78"/>
      <c r="M75" s="41"/>
      <c r="N75" s="87">
        <f>SUM(N72:N74)</f>
        <v>0</v>
      </c>
    </row>
    <row r="76" spans="1:14" ht="19.5" thickTop="1" thickBot="1" x14ac:dyDescent="0.3">
      <c r="A76" s="317" t="s">
        <v>67</v>
      </c>
      <c r="B76" s="318"/>
      <c r="C76" s="318"/>
      <c r="D76" s="318"/>
      <c r="E76" s="318"/>
      <c r="F76" s="318"/>
      <c r="G76" s="318"/>
      <c r="H76" s="318"/>
      <c r="I76" s="318"/>
      <c r="J76" s="318"/>
      <c r="K76" s="319"/>
      <c r="L76" s="78"/>
      <c r="M76" s="41"/>
      <c r="N76" s="73">
        <f>N75/3</f>
        <v>0</v>
      </c>
    </row>
    <row r="77" spans="1:14" ht="19.5" thickTop="1" thickBot="1" x14ac:dyDescent="0.3">
      <c r="A77" s="320"/>
      <c r="B77" s="321"/>
      <c r="C77" s="321"/>
      <c r="D77" s="321"/>
      <c r="E77" s="321"/>
      <c r="F77" s="321"/>
      <c r="G77" s="321"/>
      <c r="H77" s="321"/>
      <c r="I77" s="321"/>
      <c r="J77" s="322"/>
      <c r="K77" s="322"/>
      <c r="L77" s="78"/>
      <c r="M77" s="41"/>
      <c r="N77" s="164"/>
    </row>
    <row r="78" spans="1:14" ht="26.25" thickBot="1" x14ac:dyDescent="0.3">
      <c r="A78" s="323" t="s">
        <v>68</v>
      </c>
      <c r="B78" s="324"/>
      <c r="C78" s="324"/>
      <c r="D78" s="324"/>
      <c r="E78" s="324"/>
      <c r="F78" s="324"/>
      <c r="G78" s="325"/>
      <c r="H78" s="89" t="s">
        <v>44</v>
      </c>
      <c r="I78" s="53" t="s">
        <v>45</v>
      </c>
      <c r="J78" s="162"/>
      <c r="K78" s="162"/>
      <c r="L78" s="78"/>
      <c r="M78" s="41"/>
      <c r="N78" s="90" t="s">
        <v>48</v>
      </c>
    </row>
    <row r="79" spans="1:14" ht="36.75" customHeight="1" thickBot="1" x14ac:dyDescent="0.3">
      <c r="A79" s="91">
        <v>1</v>
      </c>
      <c r="B79" s="326" t="s">
        <v>69</v>
      </c>
      <c r="C79" s="326"/>
      <c r="D79" s="326"/>
      <c r="E79" s="326"/>
      <c r="F79" s="327"/>
      <c r="G79" s="328"/>
      <c r="H79" s="92" t="s">
        <v>63</v>
      </c>
      <c r="I79" s="86">
        <v>0</v>
      </c>
      <c r="J79" s="78"/>
      <c r="K79" s="78"/>
      <c r="L79" s="78"/>
      <c r="M79" s="41"/>
      <c r="N79" s="93">
        <f>I79</f>
        <v>0</v>
      </c>
    </row>
    <row r="80" spans="1:14" ht="36.75" customHeight="1" thickBot="1" x14ac:dyDescent="0.3">
      <c r="A80" s="59">
        <v>2</v>
      </c>
      <c r="B80" s="299" t="s">
        <v>70</v>
      </c>
      <c r="C80" s="299"/>
      <c r="D80" s="299"/>
      <c r="E80" s="299"/>
      <c r="F80" s="300"/>
      <c r="G80" s="329"/>
      <c r="H80" s="94" t="s">
        <v>63</v>
      </c>
      <c r="I80" s="95">
        <v>0</v>
      </c>
      <c r="J80" s="78"/>
      <c r="K80" s="78"/>
      <c r="L80" s="78"/>
      <c r="M80" s="41"/>
      <c r="N80" s="93">
        <f>I80</f>
        <v>0</v>
      </c>
    </row>
    <row r="81" spans="1:14" ht="36.75" customHeight="1" thickBot="1" x14ac:dyDescent="0.3">
      <c r="A81" s="63">
        <v>3</v>
      </c>
      <c r="B81" s="315" t="s">
        <v>71</v>
      </c>
      <c r="C81" s="315"/>
      <c r="D81" s="315"/>
      <c r="E81" s="315"/>
      <c r="F81" s="305"/>
      <c r="G81" s="330"/>
      <c r="H81" s="96" t="s">
        <v>63</v>
      </c>
      <c r="I81" s="97">
        <v>0</v>
      </c>
      <c r="J81" s="78"/>
      <c r="K81" s="78"/>
      <c r="L81" s="78"/>
      <c r="M81" s="41"/>
      <c r="N81" s="93">
        <f>I81</f>
        <v>0</v>
      </c>
    </row>
    <row r="82" spans="1:14" ht="16.5" thickBot="1" x14ac:dyDescent="0.3">
      <c r="A82" s="331" t="s">
        <v>72</v>
      </c>
      <c r="B82" s="332"/>
      <c r="C82" s="332"/>
      <c r="D82" s="332"/>
      <c r="E82" s="332"/>
      <c r="F82" s="332"/>
      <c r="G82" s="332"/>
      <c r="H82" s="333"/>
      <c r="I82" s="25">
        <f>SUM(I79:I81)</f>
        <v>0</v>
      </c>
      <c r="J82" s="70"/>
      <c r="K82" s="70"/>
      <c r="L82" s="70"/>
      <c r="M82" s="41"/>
      <c r="N82" s="36"/>
    </row>
    <row r="83" spans="1:14" ht="19.5" thickTop="1" thickBot="1" x14ac:dyDescent="0.3">
      <c r="A83" s="334" t="s">
        <v>73</v>
      </c>
      <c r="B83" s="335"/>
      <c r="C83" s="335"/>
      <c r="D83" s="335"/>
      <c r="E83" s="335"/>
      <c r="F83" s="335"/>
      <c r="G83" s="335"/>
      <c r="H83" s="335"/>
      <c r="I83" s="335"/>
      <c r="J83" s="335"/>
      <c r="K83" s="336"/>
      <c r="L83" s="70"/>
      <c r="M83" s="41"/>
      <c r="N83" s="73">
        <f>SUM(N79:N81)</f>
        <v>0</v>
      </c>
    </row>
    <row r="84" spans="1:14" x14ac:dyDescent="0.25">
      <c r="A84" s="42"/>
      <c r="B84" s="8"/>
      <c r="C84" s="8"/>
      <c r="D84" s="8"/>
      <c r="E84" s="337"/>
      <c r="F84" s="337"/>
      <c r="G84" s="337"/>
      <c r="H84" s="337"/>
      <c r="I84" s="337"/>
      <c r="J84" s="337"/>
      <c r="K84" s="337"/>
      <c r="L84" s="337"/>
      <c r="M84" s="337"/>
      <c r="N84" s="338"/>
    </row>
    <row r="85" spans="1:14" ht="15.75" thickBot="1" x14ac:dyDescent="0.3">
      <c r="A85" s="4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4"/>
    </row>
    <row r="86" spans="1:14" ht="27" thickBot="1" x14ac:dyDescent="0.3">
      <c r="A86" s="251" t="s">
        <v>74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3"/>
    </row>
    <row r="87" spans="1:14" ht="15.75" thickBot="1" x14ac:dyDescent="0.3">
      <c r="A87" s="4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4"/>
    </row>
    <row r="88" spans="1:14" ht="24.75" thickBot="1" x14ac:dyDescent="0.3">
      <c r="A88" s="348" t="s">
        <v>75</v>
      </c>
      <c r="B88" s="349"/>
      <c r="C88" s="349"/>
      <c r="D88" s="349"/>
      <c r="E88" s="349"/>
      <c r="F88" s="350"/>
      <c r="G88" s="351"/>
      <c r="H88" s="89" t="s">
        <v>44</v>
      </c>
      <c r="I88" s="162"/>
      <c r="J88" s="8"/>
      <c r="K88" s="8"/>
      <c r="L88" s="8"/>
      <c r="M88" s="8"/>
      <c r="N88" s="89" t="s">
        <v>48</v>
      </c>
    </row>
    <row r="89" spans="1:14" ht="17.25" thickTop="1" thickBot="1" x14ac:dyDescent="0.3">
      <c r="A89" s="98">
        <v>1</v>
      </c>
      <c r="B89" s="352" t="s">
        <v>76</v>
      </c>
      <c r="C89" s="353"/>
      <c r="D89" s="353"/>
      <c r="E89" s="353"/>
      <c r="F89" s="354"/>
      <c r="G89" s="355"/>
      <c r="H89" s="99" t="s">
        <v>77</v>
      </c>
      <c r="I89" s="100"/>
      <c r="J89" s="47"/>
      <c r="K89" s="47"/>
      <c r="L89" s="47"/>
      <c r="M89" s="41"/>
      <c r="N89" s="101">
        <v>0</v>
      </c>
    </row>
    <row r="90" spans="1:14" ht="16.5" thickBot="1" x14ac:dyDescent="0.3">
      <c r="A90" s="102"/>
      <c r="B90" s="103"/>
      <c r="C90" s="103"/>
      <c r="D90" s="103"/>
      <c r="E90" s="103"/>
      <c r="F90" s="41"/>
      <c r="G90" s="41"/>
      <c r="H90" s="70"/>
      <c r="I90" s="70"/>
      <c r="J90" s="47"/>
      <c r="K90" s="47"/>
      <c r="L90" s="47"/>
      <c r="M90" s="41"/>
      <c r="N90" s="104"/>
    </row>
    <row r="91" spans="1:14" ht="19.5" thickTop="1" thickBot="1" x14ac:dyDescent="0.3">
      <c r="A91" s="356" t="s">
        <v>78</v>
      </c>
      <c r="B91" s="357"/>
      <c r="C91" s="357"/>
      <c r="D91" s="357"/>
      <c r="E91" s="357"/>
      <c r="F91" s="357"/>
      <c r="G91" s="357"/>
      <c r="H91" s="357"/>
      <c r="I91" s="357"/>
      <c r="J91" s="358"/>
      <c r="K91" s="100"/>
      <c r="L91" s="8"/>
      <c r="M91" s="105"/>
      <c r="N91" s="106">
        <f>N89</f>
        <v>0</v>
      </c>
    </row>
    <row r="92" spans="1:14" ht="16.5" thickTop="1" thickBot="1" x14ac:dyDescent="0.3">
      <c r="A92" s="4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24"/>
    </row>
    <row r="93" spans="1:14" ht="28.5" thickBot="1" x14ac:dyDescent="0.3">
      <c r="A93" s="359" t="s">
        <v>79</v>
      </c>
      <c r="B93" s="360"/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1"/>
    </row>
    <row r="94" spans="1:14" ht="15.75" thickBot="1" x14ac:dyDescent="0.3">
      <c r="A94" s="4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24"/>
    </row>
    <row r="95" spans="1:14" ht="18.75" thickTop="1" x14ac:dyDescent="0.25">
      <c r="A95" s="362" t="s">
        <v>23</v>
      </c>
      <c r="B95" s="363"/>
      <c r="C95" s="363"/>
      <c r="D95" s="363"/>
      <c r="E95" s="363"/>
      <c r="F95" s="363"/>
      <c r="G95" s="363"/>
      <c r="H95" s="363"/>
      <c r="I95" s="363"/>
      <c r="J95" s="364"/>
      <c r="K95" s="107"/>
      <c r="L95" s="107"/>
      <c r="M95" s="108"/>
      <c r="N95" s="109">
        <f>N40</f>
        <v>14.33</v>
      </c>
    </row>
    <row r="96" spans="1:14" ht="18" x14ac:dyDescent="0.25">
      <c r="A96" s="339" t="s">
        <v>80</v>
      </c>
      <c r="B96" s="340"/>
      <c r="C96" s="340"/>
      <c r="D96" s="340"/>
      <c r="E96" s="340"/>
      <c r="F96" s="340"/>
      <c r="G96" s="340"/>
      <c r="H96" s="340"/>
      <c r="I96" s="340"/>
      <c r="J96" s="341"/>
      <c r="K96" s="107"/>
      <c r="L96" s="107"/>
      <c r="M96" s="108"/>
      <c r="N96" s="110">
        <f>N69</f>
        <v>0</v>
      </c>
    </row>
    <row r="97" spans="1:14" ht="18" x14ac:dyDescent="0.25">
      <c r="A97" s="339" t="s">
        <v>81</v>
      </c>
      <c r="B97" s="340"/>
      <c r="C97" s="340"/>
      <c r="D97" s="340"/>
      <c r="E97" s="340"/>
      <c r="F97" s="340"/>
      <c r="G97" s="340"/>
      <c r="H97" s="340"/>
      <c r="I97" s="340"/>
      <c r="J97" s="341"/>
      <c r="K97" s="107"/>
      <c r="L97" s="107"/>
      <c r="M97" s="108"/>
      <c r="N97" s="111">
        <f>N76</f>
        <v>0</v>
      </c>
    </row>
    <row r="98" spans="1:14" ht="18" x14ac:dyDescent="0.25">
      <c r="A98" s="339" t="s">
        <v>82</v>
      </c>
      <c r="B98" s="340"/>
      <c r="C98" s="340"/>
      <c r="D98" s="340"/>
      <c r="E98" s="340"/>
      <c r="F98" s="340"/>
      <c r="G98" s="340"/>
      <c r="H98" s="340"/>
      <c r="I98" s="340"/>
      <c r="J98" s="341"/>
      <c r="K98" s="107"/>
      <c r="L98" s="107"/>
      <c r="M98" s="108"/>
      <c r="N98" s="112">
        <f>N83</f>
        <v>0</v>
      </c>
    </row>
    <row r="99" spans="1:14" ht="18.75" thickBot="1" x14ac:dyDescent="0.3">
      <c r="A99" s="342" t="s">
        <v>83</v>
      </c>
      <c r="B99" s="343"/>
      <c r="C99" s="343"/>
      <c r="D99" s="343"/>
      <c r="E99" s="343"/>
      <c r="F99" s="343"/>
      <c r="G99" s="343"/>
      <c r="H99" s="343"/>
      <c r="I99" s="343"/>
      <c r="J99" s="344"/>
      <c r="K99" s="107"/>
      <c r="L99" s="107"/>
      <c r="M99" s="108"/>
      <c r="N99" s="112">
        <f>N89</f>
        <v>0</v>
      </c>
    </row>
    <row r="100" spans="1:14" ht="24.75" thickTop="1" thickBot="1" x14ac:dyDescent="0.3">
      <c r="A100" s="345" t="s">
        <v>84</v>
      </c>
      <c r="B100" s="346"/>
      <c r="C100" s="346"/>
      <c r="D100" s="346"/>
      <c r="E100" s="346"/>
      <c r="F100" s="346"/>
      <c r="G100" s="346"/>
      <c r="H100" s="346"/>
      <c r="I100" s="346"/>
      <c r="J100" s="347"/>
      <c r="K100" s="113"/>
      <c r="L100" s="114"/>
      <c r="M100" s="115"/>
      <c r="N100" s="116">
        <f>SUM(N95:N99)</f>
        <v>14.33</v>
      </c>
    </row>
    <row r="101" spans="1:14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</sheetData>
  <sheetProtection algorithmName="SHA-512" hashValue="PGRZJIKSGFojDxY2Kq7vTPeO83PXa9xUivVvfTvcpGqxZ0+GSyM+LnMO1UCzTRm7U/zHHGSC2dPrRKxOZg+ziA==" saltValue="6VgjCeMNvP+DsutDp4zcZA==" spinCount="100000" sheet="1" objects="1" scenarios="1" selectLockedCells="1" selectUnlockedCells="1"/>
  <mergeCells count="81">
    <mergeCell ref="A97:J97"/>
    <mergeCell ref="A98:J98"/>
    <mergeCell ref="A99:J99"/>
    <mergeCell ref="A100:J100"/>
    <mergeCell ref="A88:G88"/>
    <mergeCell ref="B89:G89"/>
    <mergeCell ref="A91:J91"/>
    <mergeCell ref="A93:N93"/>
    <mergeCell ref="A95:J95"/>
    <mergeCell ref="A96:J96"/>
    <mergeCell ref="A86:N86"/>
    <mergeCell ref="B74:G74"/>
    <mergeCell ref="B75:H75"/>
    <mergeCell ref="A76:K76"/>
    <mergeCell ref="A77:K77"/>
    <mergeCell ref="A78:G78"/>
    <mergeCell ref="B79:G79"/>
    <mergeCell ref="B80:G80"/>
    <mergeCell ref="B81:G81"/>
    <mergeCell ref="A82:H82"/>
    <mergeCell ref="A83:K83"/>
    <mergeCell ref="E84:N84"/>
    <mergeCell ref="B73:G73"/>
    <mergeCell ref="B61:G61"/>
    <mergeCell ref="B62:G62"/>
    <mergeCell ref="B63:G63"/>
    <mergeCell ref="B64:G64"/>
    <mergeCell ref="B65:G65"/>
    <mergeCell ref="B66:G66"/>
    <mergeCell ref="B67:G67"/>
    <mergeCell ref="A68:H68"/>
    <mergeCell ref="A69:K69"/>
    <mergeCell ref="A71:G71"/>
    <mergeCell ref="B72:G72"/>
    <mergeCell ref="A60:G60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8:N58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3"/>
  <sheetViews>
    <sheetView zoomScaleNormal="100" workbookViewId="0">
      <selection activeCell="O33" sqref="O3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MATCH(MID(CELL("nombrearchivo",'14'!E9),FIND("]", CELL("nombrearchivo",'14'!E9),1)+1,LEN(CELL("nombrearchivo",'14'!E9))-FIND("]",CELL("nombrearchivo",'14'!E9),1)),GENERAL!A6:A55,0)</f>
        <v>5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53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54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55"/>
      <c r="L9" s="265"/>
      <c r="M9" s="265"/>
      <c r="N9" s="267"/>
    </row>
    <row r="10" spans="1:16" ht="44.25" customHeight="1" thickBot="1" x14ac:dyDescent="0.3">
      <c r="A10" s="268" t="str">
        <f ca="1">CONCATENATE((INDIRECT("GENERAL!D"&amp;P2+5))," ",((INDIRECT("GENERAL!E"&amp;P2+5))))</f>
        <v>LOPEZ RAMIREZ MARIO RICARDO</v>
      </c>
      <c r="B10" s="269"/>
      <c r="C10" s="17">
        <f>N14</f>
        <v>4</v>
      </c>
      <c r="D10" s="18"/>
      <c r="E10" s="19">
        <f>N16</f>
        <v>0</v>
      </c>
      <c r="F10" s="19">
        <f>N18</f>
        <v>3</v>
      </c>
      <c r="G10" s="19">
        <f>N20</f>
        <v>0</v>
      </c>
      <c r="H10" s="19">
        <f>N27</f>
        <v>0</v>
      </c>
      <c r="I10" s="19">
        <f>N32</f>
        <v>5</v>
      </c>
      <c r="J10" s="20">
        <f>N37</f>
        <v>2</v>
      </c>
      <c r="K10" s="21"/>
      <c r="L10" s="21"/>
      <c r="M10" s="21"/>
      <c r="N10" s="22">
        <f>IF( SUM(C10:J10)&lt;=30,SUM(C10:J10),"EXCEDE LOS 30 PUNTOS")</f>
        <v>14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ECONOMISTA/ UNIVERSIDAD NACIONAL DE COLOMBIA/ 2001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ESTUDIOS DE ESPACIALIZACIÓN SIN TITULO DEL AÑO 2001</v>
      </c>
      <c r="F16" s="287"/>
      <c r="G16" s="287"/>
      <c r="H16" s="287"/>
      <c r="I16" s="287"/>
      <c r="J16" s="287"/>
      <c r="K16" s="287"/>
      <c r="L16" s="288"/>
      <c r="M16" s="27"/>
      <c r="N16" s="28"/>
    </row>
    <row r="17" spans="1:17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34.5" customHeight="1" thickBot="1" x14ac:dyDescent="0.3">
      <c r="A18" s="273" t="s">
        <v>29</v>
      </c>
      <c r="B18" s="274"/>
      <c r="C18" s="26"/>
      <c r="D18" s="152"/>
      <c r="E18" s="287" t="str">
        <f ca="1">(INDIRECT("GENERAL!L"&amp;P2+5))</f>
        <v>MAGISTER EN ADMINISTRACION ECONOMICA Y FINANCIERA/ UNIVERSIDAD TECNOLOGICA DE PEREIRA/ 2014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7" ht="16.5" thickBot="1" x14ac:dyDescent="0.3">
      <c r="A21" s="33"/>
      <c r="B21" s="34"/>
      <c r="C21" s="151"/>
      <c r="D21" s="35"/>
      <c r="E21" s="35"/>
      <c r="F21" s="35"/>
      <c r="G21" s="35"/>
      <c r="H21" s="35"/>
      <c r="I21" s="35"/>
      <c r="J21" s="35"/>
      <c r="K21" s="35"/>
      <c r="L21" s="35"/>
      <c r="M21" s="151"/>
      <c r="N21" s="36"/>
    </row>
    <row r="22" spans="1:17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7</v>
      </c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68.25" customHeight="1" thickBot="1" x14ac:dyDescent="0.3">
      <c r="A25" s="281" t="s">
        <v>33</v>
      </c>
      <c r="B25" s="282"/>
      <c r="C25" s="26"/>
      <c r="D25" s="283" t="s">
        <v>334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v>0</v>
      </c>
      <c r="P25" s="39"/>
      <c r="Q25" s="39"/>
    </row>
    <row r="26" spans="1:17" ht="16.5" thickBot="1" x14ac:dyDescent="0.3">
      <c r="A26" s="33"/>
      <c r="B26" s="34"/>
      <c r="C26" s="151"/>
      <c r="D26" s="35"/>
      <c r="E26" s="35"/>
      <c r="F26" s="35"/>
      <c r="G26" s="35"/>
      <c r="H26" s="35"/>
      <c r="I26" s="35"/>
      <c r="J26" s="35"/>
      <c r="K26" s="35"/>
      <c r="L26" s="35"/>
      <c r="M26" s="151"/>
      <c r="N26" s="36"/>
    </row>
    <row r="27" spans="1:17" ht="19.5" thickTop="1" thickBot="1" x14ac:dyDescent="0.3">
      <c r="A27" s="278" t="s">
        <v>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51"/>
      <c r="N27" s="157">
        <f>IF(N25&lt;=5,N25,"EXCEDE LOS 5 PUNTOS PERMITIDOS")</f>
        <v>0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35.25" customHeight="1" thickBot="1" x14ac:dyDescent="0.3">
      <c r="A30" s="281" t="s">
        <v>36</v>
      </c>
      <c r="B30" s="282"/>
      <c r="C30" s="26"/>
      <c r="D30" s="283" t="s">
        <v>260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v>5</v>
      </c>
    </row>
    <row r="31" spans="1:17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78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151"/>
      <c r="N32" s="157">
        <f>IF(N30&lt;=5,N30,"EXCEDE LOS 5 PUNTOS PERMITIDOS")</f>
        <v>5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158.25" customHeight="1" thickBot="1" x14ac:dyDescent="0.3">
      <c r="A35" s="273" t="s">
        <v>39</v>
      </c>
      <c r="B35" s="274"/>
      <c r="C35" s="26"/>
      <c r="D35" s="283" t="s">
        <v>261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>
        <f>0.5+0.5+0.5+0.5</f>
        <v>2</v>
      </c>
    </row>
    <row r="36" spans="1:14" ht="16.5" thickBot="1" x14ac:dyDescent="0.3">
      <c r="A36" s="33"/>
      <c r="B36" s="34"/>
      <c r="C36" s="151"/>
      <c r="D36" s="35"/>
      <c r="E36" s="35"/>
      <c r="F36" s="35"/>
      <c r="G36" s="35"/>
      <c r="H36" s="35"/>
      <c r="I36" s="35"/>
      <c r="J36" s="35"/>
      <c r="K36" s="35"/>
      <c r="L36" s="35"/>
      <c r="M36" s="151"/>
      <c r="N36" s="36"/>
    </row>
    <row r="37" spans="1:14" ht="19.5" thickTop="1" thickBot="1" x14ac:dyDescent="0.3">
      <c r="A37" s="278" t="s">
        <v>40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151"/>
      <c r="N37" s="157">
        <f>IF(N35&lt;=10,N35,"EXCEDE LOS 10 PUNTOS PERMITIDOS")</f>
        <v>2</v>
      </c>
    </row>
    <row r="38" spans="1:14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378" t="s">
        <v>23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44"/>
      <c r="N40" s="45">
        <f>IF((N22+N27+N32+N37)&lt;=30,(N22+N27+N32+N37),"ERROR EXCEDE LOS 30 PUNTOS")</f>
        <v>14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x14ac:dyDescent="0.25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4" x14ac:dyDescent="0.25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8" t="s">
        <v>41</v>
      </c>
    </row>
    <row r="48" spans="1:14" x14ac:dyDescent="0.25">
      <c r="A48" s="4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7"/>
    </row>
    <row r="49" spans="1:14" ht="15.75" thickBot="1" x14ac:dyDescent="0.3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7"/>
    </row>
    <row r="50" spans="1:14" ht="27" thickBot="1" x14ac:dyDescent="0.3">
      <c r="A50" s="251" t="s">
        <v>42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3"/>
    </row>
    <row r="51" spans="1:14" ht="15.75" thickBot="1" x14ac:dyDescent="0.3">
      <c r="A51" s="4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4"/>
    </row>
    <row r="52" spans="1:14" ht="35.25" customHeight="1" thickBot="1" x14ac:dyDescent="0.3">
      <c r="A52" s="289" t="s">
        <v>43</v>
      </c>
      <c r="B52" s="290"/>
      <c r="C52" s="290"/>
      <c r="D52" s="290"/>
      <c r="E52" s="290"/>
      <c r="F52" s="291"/>
      <c r="G52" s="292"/>
      <c r="H52" s="49" t="s">
        <v>44</v>
      </c>
      <c r="I52" s="50" t="s">
        <v>45</v>
      </c>
      <c r="J52" s="51" t="s">
        <v>46</v>
      </c>
      <c r="K52" s="52" t="s">
        <v>47</v>
      </c>
      <c r="L52" s="154"/>
      <c r="M52" s="8"/>
      <c r="N52" s="53" t="s">
        <v>48</v>
      </c>
    </row>
    <row r="53" spans="1:14" ht="36.75" customHeight="1" thickTop="1" thickBot="1" x14ac:dyDescent="0.3">
      <c r="A53" s="54">
        <v>1</v>
      </c>
      <c r="B53" s="301" t="s">
        <v>49</v>
      </c>
      <c r="C53" s="301"/>
      <c r="D53" s="301"/>
      <c r="E53" s="301"/>
      <c r="F53" s="302"/>
      <c r="G53" s="302"/>
      <c r="H53" s="55" t="s">
        <v>50</v>
      </c>
      <c r="I53" s="56">
        <v>0</v>
      </c>
      <c r="J53" s="56">
        <v>0</v>
      </c>
      <c r="K53" s="57">
        <v>0</v>
      </c>
      <c r="L53" s="41"/>
      <c r="M53" s="41"/>
      <c r="N53" s="58">
        <f>I53+J53+K53</f>
        <v>0</v>
      </c>
    </row>
    <row r="54" spans="1:14" ht="36.75" customHeight="1" thickTop="1" thickBot="1" x14ac:dyDescent="0.3">
      <c r="A54" s="59">
        <v>2</v>
      </c>
      <c r="B54" s="299" t="s">
        <v>51</v>
      </c>
      <c r="C54" s="303"/>
      <c r="D54" s="303"/>
      <c r="E54" s="303"/>
      <c r="F54" s="300"/>
      <c r="G54" s="300"/>
      <c r="H54" s="60" t="s">
        <v>50</v>
      </c>
      <c r="I54" s="61">
        <v>0</v>
      </c>
      <c r="J54" s="61">
        <v>0</v>
      </c>
      <c r="K54" s="62">
        <v>0</v>
      </c>
      <c r="L54" s="41"/>
      <c r="M54" s="41"/>
      <c r="N54" s="58">
        <f t="shared" ref="N54:N59" si="0">I54+J54+K54</f>
        <v>0</v>
      </c>
    </row>
    <row r="55" spans="1:14" ht="36.75" customHeight="1" thickTop="1" thickBot="1" x14ac:dyDescent="0.3">
      <c r="A55" s="59">
        <v>3</v>
      </c>
      <c r="B55" s="303" t="s">
        <v>52</v>
      </c>
      <c r="C55" s="303"/>
      <c r="D55" s="303"/>
      <c r="E55" s="303"/>
      <c r="F55" s="300"/>
      <c r="G55" s="300"/>
      <c r="H55" s="60" t="s">
        <v>53</v>
      </c>
      <c r="I55" s="61">
        <v>0</v>
      </c>
      <c r="J55" s="61">
        <v>0</v>
      </c>
      <c r="K55" s="62">
        <v>0</v>
      </c>
      <c r="L55" s="41"/>
      <c r="M55" s="41"/>
      <c r="N55" s="58">
        <f t="shared" si="0"/>
        <v>0</v>
      </c>
    </row>
    <row r="56" spans="1:14" ht="36.75" customHeight="1" thickTop="1" thickBot="1" x14ac:dyDescent="0.3">
      <c r="A56" s="59">
        <v>4</v>
      </c>
      <c r="B56" s="303" t="s">
        <v>54</v>
      </c>
      <c r="C56" s="303"/>
      <c r="D56" s="303"/>
      <c r="E56" s="303"/>
      <c r="F56" s="300"/>
      <c r="G56" s="300"/>
      <c r="H56" s="60" t="s">
        <v>53</v>
      </c>
      <c r="I56" s="61">
        <v>0</v>
      </c>
      <c r="J56" s="61">
        <v>0</v>
      </c>
      <c r="K56" s="62">
        <v>0</v>
      </c>
      <c r="L56" s="41"/>
      <c r="M56" s="41"/>
      <c r="N56" s="58">
        <f t="shared" si="0"/>
        <v>0</v>
      </c>
    </row>
    <row r="57" spans="1:14" ht="36.75" customHeight="1" thickTop="1" thickBot="1" x14ac:dyDescent="0.3">
      <c r="A57" s="59">
        <v>5</v>
      </c>
      <c r="B57" s="303" t="s">
        <v>55</v>
      </c>
      <c r="C57" s="303"/>
      <c r="D57" s="303"/>
      <c r="E57" s="303"/>
      <c r="F57" s="300"/>
      <c r="G57" s="300"/>
      <c r="H57" s="60" t="s">
        <v>53</v>
      </c>
      <c r="I57" s="61">
        <v>0</v>
      </c>
      <c r="J57" s="61">
        <v>0</v>
      </c>
      <c r="K57" s="62">
        <v>0</v>
      </c>
      <c r="L57" s="41"/>
      <c r="M57" s="41"/>
      <c r="N57" s="58">
        <f t="shared" si="0"/>
        <v>0</v>
      </c>
    </row>
    <row r="58" spans="1:14" ht="36.75" customHeight="1" thickTop="1" thickBot="1" x14ac:dyDescent="0.3">
      <c r="A58" s="59">
        <v>6</v>
      </c>
      <c r="B58" s="303" t="s">
        <v>56</v>
      </c>
      <c r="C58" s="303"/>
      <c r="D58" s="303"/>
      <c r="E58" s="303"/>
      <c r="F58" s="300"/>
      <c r="G58" s="300"/>
      <c r="H58" s="60" t="s">
        <v>57</v>
      </c>
      <c r="I58" s="61">
        <v>0</v>
      </c>
      <c r="J58" s="61">
        <v>0</v>
      </c>
      <c r="K58" s="62">
        <v>0</v>
      </c>
      <c r="L58" s="41"/>
      <c r="M58" s="41"/>
      <c r="N58" s="58">
        <f t="shared" si="0"/>
        <v>0</v>
      </c>
    </row>
    <row r="59" spans="1:14" ht="36.75" customHeight="1" thickTop="1" thickBot="1" x14ac:dyDescent="0.3">
      <c r="A59" s="63">
        <v>7</v>
      </c>
      <c r="B59" s="304" t="s">
        <v>58</v>
      </c>
      <c r="C59" s="304"/>
      <c r="D59" s="304"/>
      <c r="E59" s="304"/>
      <c r="F59" s="305"/>
      <c r="G59" s="305"/>
      <c r="H59" s="64" t="s">
        <v>57</v>
      </c>
      <c r="I59" s="65">
        <v>0</v>
      </c>
      <c r="J59" s="65">
        <v>0</v>
      </c>
      <c r="K59" s="66">
        <v>0</v>
      </c>
      <c r="L59" s="41"/>
      <c r="M59" s="41"/>
      <c r="N59" s="58">
        <f t="shared" si="0"/>
        <v>0</v>
      </c>
    </row>
    <row r="60" spans="1:14" ht="16.5" thickBot="1" x14ac:dyDescent="0.3">
      <c r="A60" s="306" t="s">
        <v>59</v>
      </c>
      <c r="B60" s="307"/>
      <c r="C60" s="307"/>
      <c r="D60" s="307"/>
      <c r="E60" s="307"/>
      <c r="F60" s="307"/>
      <c r="G60" s="307"/>
      <c r="H60" s="308"/>
      <c r="I60" s="67">
        <f>SUM(I53:I59)</f>
        <v>0</v>
      </c>
      <c r="J60" s="68">
        <f>SUM(J53:J59)</f>
        <v>0</v>
      </c>
      <c r="K60" s="69">
        <f>SUM(K53:K59)</f>
        <v>0</v>
      </c>
      <c r="L60" s="70"/>
      <c r="M60" s="41"/>
      <c r="N60" s="71">
        <f>SUM(N53:N59)</f>
        <v>0</v>
      </c>
    </row>
    <row r="61" spans="1:14" ht="19.5" thickTop="1" thickBot="1" x14ac:dyDescent="0.3">
      <c r="A61" s="309" t="s">
        <v>60</v>
      </c>
      <c r="B61" s="310"/>
      <c r="C61" s="310"/>
      <c r="D61" s="310"/>
      <c r="E61" s="310"/>
      <c r="F61" s="310"/>
      <c r="G61" s="310"/>
      <c r="H61" s="310"/>
      <c r="I61" s="311"/>
      <c r="J61" s="311"/>
      <c r="K61" s="312"/>
      <c r="L61" s="8"/>
      <c r="M61" s="72"/>
      <c r="N61" s="73">
        <f>N60/3</f>
        <v>0</v>
      </c>
    </row>
    <row r="62" spans="1:14" ht="15.75" thickBot="1" x14ac:dyDescent="0.3">
      <c r="A62" s="4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24"/>
    </row>
    <row r="63" spans="1:14" ht="37.5" customHeight="1" thickBot="1" x14ac:dyDescent="0.3">
      <c r="A63" s="289" t="s">
        <v>61</v>
      </c>
      <c r="B63" s="290"/>
      <c r="C63" s="290"/>
      <c r="D63" s="290"/>
      <c r="E63" s="290"/>
      <c r="F63" s="290"/>
      <c r="G63" s="313"/>
      <c r="H63" s="74" t="s">
        <v>44</v>
      </c>
      <c r="I63" s="50" t="s">
        <v>45</v>
      </c>
      <c r="J63" s="51" t="s">
        <v>46</v>
      </c>
      <c r="K63" s="52" t="s">
        <v>47</v>
      </c>
      <c r="L63" s="154"/>
      <c r="M63" s="8"/>
      <c r="N63" s="53" t="s">
        <v>48</v>
      </c>
    </row>
    <row r="64" spans="1:14" ht="36.75" customHeight="1" thickTop="1" thickBot="1" x14ac:dyDescent="0.3">
      <c r="A64" s="54">
        <v>1</v>
      </c>
      <c r="B64" s="314" t="s">
        <v>62</v>
      </c>
      <c r="C64" s="314"/>
      <c r="D64" s="314"/>
      <c r="E64" s="314"/>
      <c r="F64" s="302"/>
      <c r="G64" s="302"/>
      <c r="H64" s="75" t="s">
        <v>63</v>
      </c>
      <c r="I64" s="76">
        <v>0</v>
      </c>
      <c r="J64" s="76">
        <v>0</v>
      </c>
      <c r="K64" s="77">
        <v>0</v>
      </c>
      <c r="L64" s="78"/>
      <c r="M64" s="41"/>
      <c r="N64" s="58">
        <f>I64+J64+K64</f>
        <v>0</v>
      </c>
    </row>
    <row r="65" spans="1:14" ht="36.75" customHeight="1" thickTop="1" thickBot="1" x14ac:dyDescent="0.3">
      <c r="A65" s="59">
        <v>2</v>
      </c>
      <c r="B65" s="299" t="s">
        <v>64</v>
      </c>
      <c r="C65" s="299"/>
      <c r="D65" s="299"/>
      <c r="E65" s="299"/>
      <c r="F65" s="300"/>
      <c r="G65" s="300"/>
      <c r="H65" s="79" t="s">
        <v>63</v>
      </c>
      <c r="I65" s="80">
        <v>0</v>
      </c>
      <c r="J65" s="80">
        <v>0</v>
      </c>
      <c r="K65" s="81">
        <v>0</v>
      </c>
      <c r="L65" s="78"/>
      <c r="M65" s="41"/>
      <c r="N65" s="58">
        <f>I65+J65+K65</f>
        <v>0</v>
      </c>
    </row>
    <row r="66" spans="1:14" ht="36.75" customHeight="1" thickTop="1" thickBot="1" x14ac:dyDescent="0.3">
      <c r="A66" s="63">
        <v>3</v>
      </c>
      <c r="B66" s="315" t="s">
        <v>65</v>
      </c>
      <c r="C66" s="315"/>
      <c r="D66" s="315"/>
      <c r="E66" s="315"/>
      <c r="F66" s="305"/>
      <c r="G66" s="305"/>
      <c r="H66" s="82" t="s">
        <v>63</v>
      </c>
      <c r="I66" s="83">
        <v>0</v>
      </c>
      <c r="J66" s="83">
        <v>0</v>
      </c>
      <c r="K66" s="84">
        <v>0</v>
      </c>
      <c r="L66" s="78"/>
      <c r="M66" s="41"/>
      <c r="N66" s="58">
        <f>I66+J66+K66</f>
        <v>0</v>
      </c>
    </row>
    <row r="67" spans="1:14" ht="16.5" thickTop="1" thickBot="1" x14ac:dyDescent="0.3">
      <c r="A67" s="40"/>
      <c r="B67" s="281" t="s">
        <v>66</v>
      </c>
      <c r="C67" s="316"/>
      <c r="D67" s="316"/>
      <c r="E67" s="316"/>
      <c r="F67" s="316"/>
      <c r="G67" s="316"/>
      <c r="H67" s="282"/>
      <c r="I67" s="85">
        <f>SUM(I64:I66)</f>
        <v>0</v>
      </c>
      <c r="J67" s="85">
        <f>SUM(J64:J66)</f>
        <v>0</v>
      </c>
      <c r="K67" s="86">
        <f>SUM(K64:K66)</f>
        <v>0</v>
      </c>
      <c r="L67" s="78"/>
      <c r="M67" s="41"/>
      <c r="N67" s="87">
        <f>SUM(N64:N66)</f>
        <v>0</v>
      </c>
    </row>
    <row r="68" spans="1:14" ht="19.5" thickTop="1" thickBot="1" x14ac:dyDescent="0.3">
      <c r="A68" s="317" t="s">
        <v>67</v>
      </c>
      <c r="B68" s="318"/>
      <c r="C68" s="318"/>
      <c r="D68" s="318"/>
      <c r="E68" s="318"/>
      <c r="F68" s="318"/>
      <c r="G68" s="318"/>
      <c r="H68" s="318"/>
      <c r="I68" s="318"/>
      <c r="J68" s="318"/>
      <c r="K68" s="319"/>
      <c r="L68" s="78"/>
      <c r="M68" s="41"/>
      <c r="N68" s="73">
        <f>N67/3</f>
        <v>0</v>
      </c>
    </row>
    <row r="69" spans="1:14" ht="19.5" thickTop="1" thickBot="1" x14ac:dyDescent="0.3">
      <c r="A69" s="320"/>
      <c r="B69" s="321"/>
      <c r="C69" s="321"/>
      <c r="D69" s="321"/>
      <c r="E69" s="321"/>
      <c r="F69" s="321"/>
      <c r="G69" s="321"/>
      <c r="H69" s="321"/>
      <c r="I69" s="321"/>
      <c r="J69" s="322"/>
      <c r="K69" s="322"/>
      <c r="L69" s="78"/>
      <c r="M69" s="41"/>
      <c r="N69" s="156"/>
    </row>
    <row r="70" spans="1:14" ht="33.75" customHeight="1" thickBot="1" x14ac:dyDescent="0.3">
      <c r="A70" s="323" t="s">
        <v>68</v>
      </c>
      <c r="B70" s="324"/>
      <c r="C70" s="324"/>
      <c r="D70" s="324"/>
      <c r="E70" s="324"/>
      <c r="F70" s="324"/>
      <c r="G70" s="325"/>
      <c r="H70" s="89" t="s">
        <v>44</v>
      </c>
      <c r="I70" s="53" t="s">
        <v>45</v>
      </c>
      <c r="J70" s="154"/>
      <c r="K70" s="154"/>
      <c r="L70" s="78"/>
      <c r="M70" s="41"/>
      <c r="N70" s="90" t="s">
        <v>48</v>
      </c>
    </row>
    <row r="71" spans="1:14" ht="42" customHeight="1" thickBot="1" x14ac:dyDescent="0.3">
      <c r="A71" s="91">
        <v>1</v>
      </c>
      <c r="B71" s="326" t="s">
        <v>69</v>
      </c>
      <c r="C71" s="326"/>
      <c r="D71" s="326"/>
      <c r="E71" s="326"/>
      <c r="F71" s="327"/>
      <c r="G71" s="328"/>
      <c r="H71" s="92" t="s">
        <v>63</v>
      </c>
      <c r="I71" s="86">
        <v>0</v>
      </c>
      <c r="J71" s="78"/>
      <c r="K71" s="78"/>
      <c r="L71" s="78"/>
      <c r="M71" s="41"/>
      <c r="N71" s="93">
        <f>I71</f>
        <v>0</v>
      </c>
    </row>
    <row r="72" spans="1:14" ht="42" customHeight="1" thickBot="1" x14ac:dyDescent="0.3">
      <c r="A72" s="59">
        <v>2</v>
      </c>
      <c r="B72" s="299" t="s">
        <v>70</v>
      </c>
      <c r="C72" s="299"/>
      <c r="D72" s="299"/>
      <c r="E72" s="299"/>
      <c r="F72" s="300"/>
      <c r="G72" s="329"/>
      <c r="H72" s="94" t="s">
        <v>63</v>
      </c>
      <c r="I72" s="95">
        <v>0</v>
      </c>
      <c r="J72" s="78"/>
      <c r="K72" s="78"/>
      <c r="L72" s="78"/>
      <c r="M72" s="41"/>
      <c r="N72" s="93">
        <f>I72</f>
        <v>0</v>
      </c>
    </row>
    <row r="73" spans="1:14" ht="42" customHeight="1" thickBot="1" x14ac:dyDescent="0.3">
      <c r="A73" s="63">
        <v>3</v>
      </c>
      <c r="B73" s="315" t="s">
        <v>71</v>
      </c>
      <c r="C73" s="315"/>
      <c r="D73" s="315"/>
      <c r="E73" s="315"/>
      <c r="F73" s="305"/>
      <c r="G73" s="330"/>
      <c r="H73" s="96" t="s">
        <v>63</v>
      </c>
      <c r="I73" s="97">
        <v>0</v>
      </c>
      <c r="J73" s="78"/>
      <c r="K73" s="78"/>
      <c r="L73" s="78"/>
      <c r="M73" s="41"/>
      <c r="N73" s="93">
        <f>I73</f>
        <v>0</v>
      </c>
    </row>
    <row r="74" spans="1:14" ht="16.5" thickBot="1" x14ac:dyDescent="0.3">
      <c r="A74" s="331" t="s">
        <v>72</v>
      </c>
      <c r="B74" s="332"/>
      <c r="C74" s="332"/>
      <c r="D74" s="332"/>
      <c r="E74" s="332"/>
      <c r="F74" s="332"/>
      <c r="G74" s="332"/>
      <c r="H74" s="333"/>
      <c r="I74" s="25">
        <f>SUM(I71:I73)</f>
        <v>0</v>
      </c>
      <c r="J74" s="70"/>
      <c r="K74" s="70"/>
      <c r="L74" s="70"/>
      <c r="M74" s="41"/>
      <c r="N74" s="36"/>
    </row>
    <row r="75" spans="1:14" ht="19.5" thickTop="1" thickBot="1" x14ac:dyDescent="0.3">
      <c r="A75" s="334" t="s">
        <v>73</v>
      </c>
      <c r="B75" s="335"/>
      <c r="C75" s="335"/>
      <c r="D75" s="335"/>
      <c r="E75" s="335"/>
      <c r="F75" s="335"/>
      <c r="G75" s="335"/>
      <c r="H75" s="335"/>
      <c r="I75" s="335"/>
      <c r="J75" s="335"/>
      <c r="K75" s="336"/>
      <c r="L75" s="70"/>
      <c r="M75" s="41"/>
      <c r="N75" s="73">
        <f>SUM(N71:N73)</f>
        <v>0</v>
      </c>
    </row>
    <row r="76" spans="1:14" x14ac:dyDescent="0.25">
      <c r="A76" s="42"/>
      <c r="B76" s="8"/>
      <c r="C76" s="8"/>
      <c r="D76" s="8"/>
      <c r="E76" s="337"/>
      <c r="F76" s="337"/>
      <c r="G76" s="337"/>
      <c r="H76" s="337"/>
      <c r="I76" s="337"/>
      <c r="J76" s="337"/>
      <c r="K76" s="337"/>
      <c r="L76" s="337"/>
      <c r="M76" s="337"/>
      <c r="N76" s="338"/>
    </row>
    <row r="77" spans="1:14" ht="15.75" thickBot="1" x14ac:dyDescent="0.3">
      <c r="A77" s="4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4"/>
    </row>
    <row r="78" spans="1:14" ht="27" thickBot="1" x14ac:dyDescent="0.3">
      <c r="A78" s="251" t="s">
        <v>74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3"/>
    </row>
    <row r="79" spans="1:14" ht="15.75" thickBot="1" x14ac:dyDescent="0.3">
      <c r="A79" s="4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4"/>
    </row>
    <row r="80" spans="1:14" ht="24.75" thickBot="1" x14ac:dyDescent="0.3">
      <c r="A80" s="348" t="s">
        <v>75</v>
      </c>
      <c r="B80" s="349"/>
      <c r="C80" s="349"/>
      <c r="D80" s="349"/>
      <c r="E80" s="349"/>
      <c r="F80" s="350"/>
      <c r="G80" s="351"/>
      <c r="H80" s="89" t="s">
        <v>44</v>
      </c>
      <c r="I80" s="154"/>
      <c r="J80" s="8"/>
      <c r="K80" s="8"/>
      <c r="L80" s="8"/>
      <c r="M80" s="8"/>
      <c r="N80" s="89" t="s">
        <v>48</v>
      </c>
    </row>
    <row r="81" spans="1:14" ht="17.25" thickTop="1" thickBot="1" x14ac:dyDescent="0.3">
      <c r="A81" s="98">
        <v>1</v>
      </c>
      <c r="B81" s="352" t="s">
        <v>76</v>
      </c>
      <c r="C81" s="353"/>
      <c r="D81" s="353"/>
      <c r="E81" s="353"/>
      <c r="F81" s="354"/>
      <c r="G81" s="355"/>
      <c r="H81" s="99" t="s">
        <v>77</v>
      </c>
      <c r="I81" s="100"/>
      <c r="J81" s="47"/>
      <c r="K81" s="47"/>
      <c r="L81" s="47"/>
      <c r="M81" s="41"/>
      <c r="N81" s="101">
        <v>0</v>
      </c>
    </row>
    <row r="82" spans="1:14" ht="16.5" thickBot="1" x14ac:dyDescent="0.3">
      <c r="A82" s="102"/>
      <c r="B82" s="103"/>
      <c r="C82" s="103"/>
      <c r="D82" s="103"/>
      <c r="E82" s="103"/>
      <c r="F82" s="41"/>
      <c r="G82" s="41"/>
      <c r="H82" s="70"/>
      <c r="I82" s="70"/>
      <c r="J82" s="47"/>
      <c r="K82" s="47"/>
      <c r="L82" s="47"/>
      <c r="M82" s="41"/>
      <c r="N82" s="104"/>
    </row>
    <row r="83" spans="1:14" ht="19.5" thickTop="1" thickBot="1" x14ac:dyDescent="0.3">
      <c r="A83" s="356" t="s">
        <v>78</v>
      </c>
      <c r="B83" s="357"/>
      <c r="C83" s="357"/>
      <c r="D83" s="357"/>
      <c r="E83" s="357"/>
      <c r="F83" s="357"/>
      <c r="G83" s="357"/>
      <c r="H83" s="357"/>
      <c r="I83" s="357"/>
      <c r="J83" s="358"/>
      <c r="K83" s="100"/>
      <c r="L83" s="8"/>
      <c r="M83" s="105"/>
      <c r="N83" s="106">
        <f>N81</f>
        <v>0</v>
      </c>
    </row>
    <row r="84" spans="1:14" ht="16.5" thickTop="1" thickBot="1" x14ac:dyDescent="0.3">
      <c r="A84" s="4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4"/>
    </row>
    <row r="85" spans="1:14" ht="28.5" thickBot="1" x14ac:dyDescent="0.3">
      <c r="A85" s="359" t="s">
        <v>79</v>
      </c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1"/>
    </row>
    <row r="86" spans="1:14" ht="15.75" thickBot="1" x14ac:dyDescent="0.3">
      <c r="A86" s="4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4"/>
    </row>
    <row r="87" spans="1:14" ht="18.75" thickTop="1" x14ac:dyDescent="0.25">
      <c r="A87" s="362" t="s">
        <v>23</v>
      </c>
      <c r="B87" s="363"/>
      <c r="C87" s="363"/>
      <c r="D87" s="363"/>
      <c r="E87" s="363"/>
      <c r="F87" s="363"/>
      <c r="G87" s="363"/>
      <c r="H87" s="363"/>
      <c r="I87" s="363"/>
      <c r="J87" s="364"/>
      <c r="K87" s="107"/>
      <c r="L87" s="107"/>
      <c r="M87" s="108"/>
      <c r="N87" s="109">
        <f>N40</f>
        <v>14</v>
      </c>
    </row>
    <row r="88" spans="1:14" ht="18" x14ac:dyDescent="0.25">
      <c r="A88" s="339" t="s">
        <v>80</v>
      </c>
      <c r="B88" s="340"/>
      <c r="C88" s="340"/>
      <c r="D88" s="340"/>
      <c r="E88" s="340"/>
      <c r="F88" s="340"/>
      <c r="G88" s="340"/>
      <c r="H88" s="340"/>
      <c r="I88" s="340"/>
      <c r="J88" s="341"/>
      <c r="K88" s="107"/>
      <c r="L88" s="107"/>
      <c r="M88" s="108"/>
      <c r="N88" s="110">
        <f>N61</f>
        <v>0</v>
      </c>
    </row>
    <row r="89" spans="1:14" ht="18" x14ac:dyDescent="0.25">
      <c r="A89" s="339" t="s">
        <v>81</v>
      </c>
      <c r="B89" s="340"/>
      <c r="C89" s="340"/>
      <c r="D89" s="340"/>
      <c r="E89" s="340"/>
      <c r="F89" s="340"/>
      <c r="G89" s="340"/>
      <c r="H89" s="340"/>
      <c r="I89" s="340"/>
      <c r="J89" s="341"/>
      <c r="K89" s="107"/>
      <c r="L89" s="107"/>
      <c r="M89" s="108"/>
      <c r="N89" s="111">
        <f>N68</f>
        <v>0</v>
      </c>
    </row>
    <row r="90" spans="1:14" ht="18" x14ac:dyDescent="0.25">
      <c r="A90" s="339" t="s">
        <v>82</v>
      </c>
      <c r="B90" s="340"/>
      <c r="C90" s="340"/>
      <c r="D90" s="340"/>
      <c r="E90" s="340"/>
      <c r="F90" s="340"/>
      <c r="G90" s="340"/>
      <c r="H90" s="340"/>
      <c r="I90" s="340"/>
      <c r="J90" s="341"/>
      <c r="K90" s="107"/>
      <c r="L90" s="107"/>
      <c r="M90" s="108"/>
      <c r="N90" s="112">
        <f>N75</f>
        <v>0</v>
      </c>
    </row>
    <row r="91" spans="1:14" ht="18.75" thickBot="1" x14ac:dyDescent="0.3">
      <c r="A91" s="342" t="s">
        <v>83</v>
      </c>
      <c r="B91" s="343"/>
      <c r="C91" s="343"/>
      <c r="D91" s="343"/>
      <c r="E91" s="343"/>
      <c r="F91" s="343"/>
      <c r="G91" s="343"/>
      <c r="H91" s="343"/>
      <c r="I91" s="343"/>
      <c r="J91" s="344"/>
      <c r="K91" s="107"/>
      <c r="L91" s="107"/>
      <c r="M91" s="108"/>
      <c r="N91" s="112">
        <f>N81</f>
        <v>0</v>
      </c>
    </row>
    <row r="92" spans="1:14" ht="24.75" thickTop="1" thickBot="1" x14ac:dyDescent="0.3">
      <c r="A92" s="345" t="s">
        <v>84</v>
      </c>
      <c r="B92" s="346"/>
      <c r="C92" s="346"/>
      <c r="D92" s="346"/>
      <c r="E92" s="346"/>
      <c r="F92" s="346"/>
      <c r="G92" s="346"/>
      <c r="H92" s="346"/>
      <c r="I92" s="346"/>
      <c r="J92" s="347"/>
      <c r="K92" s="113"/>
      <c r="L92" s="114"/>
      <c r="M92" s="115"/>
      <c r="N92" s="116">
        <f>SUM(N87:N91)</f>
        <v>14</v>
      </c>
    </row>
    <row r="93" spans="1:14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</sheetData>
  <sheetProtection algorithmName="SHA-512" hashValue="Hoxw+uDTWJiI1NkY/rfMpPig007FWpuzOq+2erA6BSpqZS1SRdltOu4CxXWj1zHIIH/x2I9nww7x/7BLCoQzYQ==" saltValue="pVHd4AMhYlWdQusFBxeA7w==" spinCount="100000" sheet="1" objects="1" scenarios="1" selectLockedCells="1" selectUnlockedCells="1"/>
  <mergeCells count="81">
    <mergeCell ref="A89:J89"/>
    <mergeCell ref="A90:J90"/>
    <mergeCell ref="A91:J91"/>
    <mergeCell ref="A92:J92"/>
    <mergeCell ref="A80:G80"/>
    <mergeCell ref="B81:G81"/>
    <mergeCell ref="A83:J83"/>
    <mergeCell ref="A85:N85"/>
    <mergeCell ref="A87:J87"/>
    <mergeCell ref="A88:J88"/>
    <mergeCell ref="A78:N78"/>
    <mergeCell ref="B66:G66"/>
    <mergeCell ref="B67:H67"/>
    <mergeCell ref="A68:K68"/>
    <mergeCell ref="A69:K69"/>
    <mergeCell ref="A70:G70"/>
    <mergeCell ref="B71:G71"/>
    <mergeCell ref="B72:G72"/>
    <mergeCell ref="B73:G73"/>
    <mergeCell ref="A74:H74"/>
    <mergeCell ref="A75:K75"/>
    <mergeCell ref="E76:N76"/>
    <mergeCell ref="B65:G65"/>
    <mergeCell ref="B53:G53"/>
    <mergeCell ref="B54:G54"/>
    <mergeCell ref="B55:G55"/>
    <mergeCell ref="B56:G56"/>
    <mergeCell ref="B57:G57"/>
    <mergeCell ref="B58:G58"/>
    <mergeCell ref="B59:G59"/>
    <mergeCell ref="A60:H60"/>
    <mergeCell ref="A61:K61"/>
    <mergeCell ref="A63:G63"/>
    <mergeCell ref="B64:G64"/>
    <mergeCell ref="A52:G52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0:N50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0"/>
  <sheetViews>
    <sheetView zoomScaleNormal="100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MATCH(MID(CELL("nombrearchivo",'15'!E9),FIND("]", CELL("nombrearchivo",'15'!E9),1)+1,LEN(CELL("nombrearchivo",'15'!E9))-FIND("]",CELL("nombrearchivo",'15'!E9),1)),GENERAL!A6:A55,0)</f>
        <v>13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61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62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63"/>
      <c r="L9" s="265"/>
      <c r="M9" s="265"/>
      <c r="N9" s="267"/>
    </row>
    <row r="10" spans="1:16" ht="44.25" customHeight="1" thickBot="1" x14ac:dyDescent="0.3">
      <c r="A10" s="268" t="str">
        <f ca="1">CONCATENATE((INDIRECT("GENERAL!D"&amp;P2+5))," ",((INDIRECT("GENERAL!E"&amp;P2+5))))</f>
        <v>TRIANA CASALLAS LUIS FELIPE</v>
      </c>
      <c r="B10" s="269"/>
      <c r="C10" s="17">
        <f>N14</f>
        <v>4</v>
      </c>
      <c r="D10" s="18"/>
      <c r="E10" s="19">
        <f>N16</f>
        <v>1</v>
      </c>
      <c r="F10" s="19">
        <f>N18</f>
        <v>3</v>
      </c>
      <c r="G10" s="19">
        <f>N20</f>
        <v>0</v>
      </c>
      <c r="H10" s="19">
        <f>N27</f>
        <v>2.8699999999999997</v>
      </c>
      <c r="I10" s="19">
        <f>N32</f>
        <v>1.7200000000000002</v>
      </c>
      <c r="J10" s="20">
        <f>N37</f>
        <v>0.5</v>
      </c>
      <c r="K10" s="21"/>
      <c r="L10" s="21"/>
      <c r="M10" s="21"/>
      <c r="N10" s="22">
        <f>IF( SUM(C10:J10)&lt;=30,SUM(C10:J10),"EXCEDE LOS 30 PUNTOS")</f>
        <v>13.09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ADMINISTRADOR DE EMPRESAS / UNIVERSIDAD DE LA AMAZONIA / 2003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ESPECIALISTA EN GERENCIA / UNIVERSIDAD MILITAR / 2006 (NO ADJUNTA SOPORTE)
ESPECIALISTA EN DOCENCIA UNIVERSITARIA / UNIVERSIDAD COOPERATIVA / 2010</v>
      </c>
      <c r="F16" s="287"/>
      <c r="G16" s="287"/>
      <c r="H16" s="287"/>
      <c r="I16" s="287"/>
      <c r="J16" s="287"/>
      <c r="K16" s="287"/>
      <c r="L16" s="288"/>
      <c r="M16" s="27"/>
      <c r="N16" s="28">
        <v>1</v>
      </c>
    </row>
    <row r="17" spans="1:17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34.5" customHeight="1" thickBot="1" x14ac:dyDescent="0.3">
      <c r="A18" s="273" t="s">
        <v>29</v>
      </c>
      <c r="B18" s="274"/>
      <c r="C18" s="26"/>
      <c r="D18" s="160"/>
      <c r="E18" s="287" t="str">
        <f ca="1">(INDIRECT("GENERAL!L"&amp;P2+5))</f>
        <v>MAGISTER EN GESTION DE ORGANIZACIONES / UNIVERSIDAD MILITAR / 2012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7" ht="16.5" thickBot="1" x14ac:dyDescent="0.3">
      <c r="A21" s="33"/>
      <c r="B21" s="34"/>
      <c r="C21" s="159"/>
      <c r="D21" s="35"/>
      <c r="E21" s="35"/>
      <c r="F21" s="35"/>
      <c r="G21" s="35"/>
      <c r="H21" s="35"/>
      <c r="I21" s="35"/>
      <c r="J21" s="35"/>
      <c r="K21" s="35"/>
      <c r="L21" s="35"/>
      <c r="M21" s="159"/>
      <c r="N21" s="36"/>
    </row>
    <row r="22" spans="1:17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8</v>
      </c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182.25" customHeight="1" thickBot="1" x14ac:dyDescent="0.3">
      <c r="A25" s="281" t="s">
        <v>33</v>
      </c>
      <c r="B25" s="282"/>
      <c r="C25" s="26"/>
      <c r="D25" s="283" t="s">
        <v>268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f>0.31+0.92+0.26+0.83+0.09+0.46</f>
        <v>2.8699999999999997</v>
      </c>
      <c r="P25" s="39"/>
      <c r="Q25" s="39"/>
    </row>
    <row r="26" spans="1:17" ht="16.5" thickBot="1" x14ac:dyDescent="0.3">
      <c r="A26" s="33"/>
      <c r="B26" s="34"/>
      <c r="C26" s="159"/>
      <c r="D26" s="35"/>
      <c r="E26" s="35"/>
      <c r="F26" s="35"/>
      <c r="G26" s="35"/>
      <c r="H26" s="35"/>
      <c r="I26" s="35"/>
      <c r="J26" s="35"/>
      <c r="K26" s="35"/>
      <c r="L26" s="35"/>
      <c r="M26" s="159"/>
      <c r="N26" s="36"/>
    </row>
    <row r="27" spans="1:17" ht="19.5" thickTop="1" thickBot="1" x14ac:dyDescent="0.3">
      <c r="A27" s="278" t="s">
        <v>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59"/>
      <c r="N27" s="157">
        <f>IF(N25&lt;=5,N25,"EXCEDE LOS 5 PUNTOS PERMITIDOS")</f>
        <v>2.8699999999999997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57" customHeight="1" thickBot="1" x14ac:dyDescent="0.3">
      <c r="A30" s="281" t="s">
        <v>36</v>
      </c>
      <c r="B30" s="282"/>
      <c r="C30" s="26"/>
      <c r="D30" s="283" t="s">
        <v>269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f>0.8+0.92</f>
        <v>1.7200000000000002</v>
      </c>
    </row>
    <row r="31" spans="1:17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78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159"/>
      <c r="N32" s="157">
        <f>IF(N30&lt;=5,N30,"EXCEDE LOS 5 PUNTOS PERMITIDOS")</f>
        <v>1.7200000000000002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79.5" customHeight="1" thickBot="1" x14ac:dyDescent="0.3">
      <c r="A35" s="273" t="s">
        <v>39</v>
      </c>
      <c r="B35" s="274"/>
      <c r="C35" s="26"/>
      <c r="D35" s="283" t="s">
        <v>270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>
        <v>0.5</v>
      </c>
    </row>
    <row r="36" spans="1:14" ht="16.5" thickBot="1" x14ac:dyDescent="0.3">
      <c r="A36" s="33"/>
      <c r="B36" s="34"/>
      <c r="C36" s="159"/>
      <c r="D36" s="35"/>
      <c r="E36" s="35"/>
      <c r="F36" s="35"/>
      <c r="G36" s="35"/>
      <c r="H36" s="35"/>
      <c r="I36" s="35"/>
      <c r="J36" s="35"/>
      <c r="K36" s="35"/>
      <c r="L36" s="35"/>
      <c r="M36" s="159"/>
      <c r="N36" s="36"/>
    </row>
    <row r="37" spans="1:14" ht="19.5" thickTop="1" thickBot="1" x14ac:dyDescent="0.3">
      <c r="A37" s="278" t="s">
        <v>40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159"/>
      <c r="N37" s="157">
        <f>IF(N35&lt;=10,N35,"EXCEDE LOS 10 PUNTOS PERMITIDOS")</f>
        <v>0.5</v>
      </c>
    </row>
    <row r="38" spans="1:14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378" t="s">
        <v>23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44"/>
      <c r="N40" s="45">
        <f>IF((N22+N27+N32+N37)&lt;=30,(N22+N27+N32+N37),"ERROR EXCEDE LOS 30 PUNTOS")</f>
        <v>13.09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8" t="s">
        <v>41</v>
      </c>
    </row>
    <row r="45" spans="1:14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ht="15.75" thickBot="1" x14ac:dyDescent="0.3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4" ht="27" thickBot="1" x14ac:dyDescent="0.3">
      <c r="A47" s="251" t="s">
        <v>42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3"/>
    </row>
    <row r="48" spans="1:14" ht="15.75" thickBot="1" x14ac:dyDescent="0.3">
      <c r="A48" s="4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4"/>
    </row>
    <row r="49" spans="1:14" ht="26.25" thickBot="1" x14ac:dyDescent="0.3">
      <c r="A49" s="289" t="s">
        <v>43</v>
      </c>
      <c r="B49" s="290"/>
      <c r="C49" s="290"/>
      <c r="D49" s="290"/>
      <c r="E49" s="290"/>
      <c r="F49" s="291"/>
      <c r="G49" s="292"/>
      <c r="H49" s="49" t="s">
        <v>44</v>
      </c>
      <c r="I49" s="50" t="s">
        <v>45</v>
      </c>
      <c r="J49" s="51" t="s">
        <v>46</v>
      </c>
      <c r="K49" s="52" t="s">
        <v>47</v>
      </c>
      <c r="L49" s="162"/>
      <c r="M49" s="8"/>
      <c r="N49" s="53" t="s">
        <v>48</v>
      </c>
    </row>
    <row r="50" spans="1:14" ht="23.25" customHeight="1" thickTop="1" thickBot="1" x14ac:dyDescent="0.3">
      <c r="A50" s="54">
        <v>1</v>
      </c>
      <c r="B50" s="301" t="s">
        <v>49</v>
      </c>
      <c r="C50" s="301"/>
      <c r="D50" s="301"/>
      <c r="E50" s="301"/>
      <c r="F50" s="302"/>
      <c r="G50" s="302"/>
      <c r="H50" s="55" t="s">
        <v>50</v>
      </c>
      <c r="I50" s="56">
        <v>0</v>
      </c>
      <c r="J50" s="56">
        <v>0</v>
      </c>
      <c r="K50" s="57">
        <v>0</v>
      </c>
      <c r="L50" s="41"/>
      <c r="M50" s="41"/>
      <c r="N50" s="58">
        <f>I50+J50+K50</f>
        <v>0</v>
      </c>
    </row>
    <row r="51" spans="1:14" ht="16.5" thickTop="1" thickBot="1" x14ac:dyDescent="0.3">
      <c r="A51" s="59">
        <v>2</v>
      </c>
      <c r="B51" s="299" t="s">
        <v>51</v>
      </c>
      <c r="C51" s="303"/>
      <c r="D51" s="303"/>
      <c r="E51" s="303"/>
      <c r="F51" s="300"/>
      <c r="G51" s="300"/>
      <c r="H51" s="60" t="s">
        <v>50</v>
      </c>
      <c r="I51" s="61">
        <v>0</v>
      </c>
      <c r="J51" s="61">
        <v>0</v>
      </c>
      <c r="K51" s="62">
        <v>0</v>
      </c>
      <c r="L51" s="41"/>
      <c r="M51" s="41"/>
      <c r="N51" s="58">
        <f t="shared" ref="N51:N56" si="0">I51+J51+K51</f>
        <v>0</v>
      </c>
    </row>
    <row r="52" spans="1:14" ht="36" customHeight="1" thickTop="1" thickBot="1" x14ac:dyDescent="0.3">
      <c r="A52" s="59">
        <v>3</v>
      </c>
      <c r="B52" s="303" t="s">
        <v>52</v>
      </c>
      <c r="C52" s="303"/>
      <c r="D52" s="303"/>
      <c r="E52" s="303"/>
      <c r="F52" s="300"/>
      <c r="G52" s="300"/>
      <c r="H52" s="60" t="s">
        <v>53</v>
      </c>
      <c r="I52" s="61">
        <v>0</v>
      </c>
      <c r="J52" s="61">
        <v>0</v>
      </c>
      <c r="K52" s="62">
        <v>0</v>
      </c>
      <c r="L52" s="41"/>
      <c r="M52" s="41"/>
      <c r="N52" s="58">
        <f t="shared" si="0"/>
        <v>0</v>
      </c>
    </row>
    <row r="53" spans="1:14" ht="36" customHeight="1" thickTop="1" thickBot="1" x14ac:dyDescent="0.3">
      <c r="A53" s="59">
        <v>4</v>
      </c>
      <c r="B53" s="303" t="s">
        <v>54</v>
      </c>
      <c r="C53" s="303"/>
      <c r="D53" s="303"/>
      <c r="E53" s="303"/>
      <c r="F53" s="300"/>
      <c r="G53" s="300"/>
      <c r="H53" s="60" t="s">
        <v>53</v>
      </c>
      <c r="I53" s="61">
        <v>0</v>
      </c>
      <c r="J53" s="61">
        <v>0</v>
      </c>
      <c r="K53" s="62">
        <v>0</v>
      </c>
      <c r="L53" s="41"/>
      <c r="M53" s="41"/>
      <c r="N53" s="58">
        <f t="shared" si="0"/>
        <v>0</v>
      </c>
    </row>
    <row r="54" spans="1:14" ht="36" customHeight="1" thickTop="1" thickBot="1" x14ac:dyDescent="0.3">
      <c r="A54" s="59">
        <v>5</v>
      </c>
      <c r="B54" s="303" t="s">
        <v>55</v>
      </c>
      <c r="C54" s="303"/>
      <c r="D54" s="303"/>
      <c r="E54" s="303"/>
      <c r="F54" s="300"/>
      <c r="G54" s="300"/>
      <c r="H54" s="60" t="s">
        <v>53</v>
      </c>
      <c r="I54" s="61">
        <v>0</v>
      </c>
      <c r="J54" s="61">
        <v>0</v>
      </c>
      <c r="K54" s="62">
        <v>0</v>
      </c>
      <c r="L54" s="41"/>
      <c r="M54" s="41"/>
      <c r="N54" s="58">
        <f t="shared" si="0"/>
        <v>0</v>
      </c>
    </row>
    <row r="55" spans="1:14" ht="36" customHeight="1" thickTop="1" thickBot="1" x14ac:dyDescent="0.3">
      <c r="A55" s="59">
        <v>6</v>
      </c>
      <c r="B55" s="303" t="s">
        <v>56</v>
      </c>
      <c r="C55" s="303"/>
      <c r="D55" s="303"/>
      <c r="E55" s="303"/>
      <c r="F55" s="300"/>
      <c r="G55" s="300"/>
      <c r="H55" s="60" t="s">
        <v>57</v>
      </c>
      <c r="I55" s="61">
        <v>0</v>
      </c>
      <c r="J55" s="61">
        <v>0</v>
      </c>
      <c r="K55" s="62">
        <v>0</v>
      </c>
      <c r="L55" s="41"/>
      <c r="M55" s="41"/>
      <c r="N55" s="58">
        <f t="shared" si="0"/>
        <v>0</v>
      </c>
    </row>
    <row r="56" spans="1:14" ht="36" customHeight="1" thickTop="1" thickBot="1" x14ac:dyDescent="0.3">
      <c r="A56" s="63">
        <v>7</v>
      </c>
      <c r="B56" s="304" t="s">
        <v>58</v>
      </c>
      <c r="C56" s="304"/>
      <c r="D56" s="304"/>
      <c r="E56" s="304"/>
      <c r="F56" s="305"/>
      <c r="G56" s="305"/>
      <c r="H56" s="64" t="s">
        <v>57</v>
      </c>
      <c r="I56" s="65">
        <v>0</v>
      </c>
      <c r="J56" s="65">
        <v>0</v>
      </c>
      <c r="K56" s="66">
        <v>0</v>
      </c>
      <c r="L56" s="41"/>
      <c r="M56" s="41"/>
      <c r="N56" s="58">
        <f t="shared" si="0"/>
        <v>0</v>
      </c>
    </row>
    <row r="57" spans="1:14" ht="16.5" thickBot="1" x14ac:dyDescent="0.3">
      <c r="A57" s="306" t="s">
        <v>59</v>
      </c>
      <c r="B57" s="307"/>
      <c r="C57" s="307"/>
      <c r="D57" s="307"/>
      <c r="E57" s="307"/>
      <c r="F57" s="307"/>
      <c r="G57" s="307"/>
      <c r="H57" s="308"/>
      <c r="I57" s="67">
        <f>SUM(I50:I56)</f>
        <v>0</v>
      </c>
      <c r="J57" s="68">
        <f>SUM(J50:J56)</f>
        <v>0</v>
      </c>
      <c r="K57" s="69">
        <f>SUM(K50:K56)</f>
        <v>0</v>
      </c>
      <c r="L57" s="70"/>
      <c r="M57" s="41"/>
      <c r="N57" s="71">
        <f>SUM(N50:N56)</f>
        <v>0</v>
      </c>
    </row>
    <row r="58" spans="1:14" ht="19.5" thickTop="1" thickBot="1" x14ac:dyDescent="0.3">
      <c r="A58" s="309" t="s">
        <v>60</v>
      </c>
      <c r="B58" s="310"/>
      <c r="C58" s="310"/>
      <c r="D58" s="310"/>
      <c r="E58" s="310"/>
      <c r="F58" s="310"/>
      <c r="G58" s="310"/>
      <c r="H58" s="310"/>
      <c r="I58" s="311"/>
      <c r="J58" s="311"/>
      <c r="K58" s="312"/>
      <c r="L58" s="8"/>
      <c r="M58" s="72"/>
      <c r="N58" s="73">
        <f>N57/3</f>
        <v>0</v>
      </c>
    </row>
    <row r="59" spans="1:14" ht="15.75" thickBot="1" x14ac:dyDescent="0.3">
      <c r="A59" s="4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4"/>
    </row>
    <row r="60" spans="1:14" ht="26.25" thickBot="1" x14ac:dyDescent="0.3">
      <c r="A60" s="289" t="s">
        <v>61</v>
      </c>
      <c r="B60" s="290"/>
      <c r="C60" s="290"/>
      <c r="D60" s="290"/>
      <c r="E60" s="290"/>
      <c r="F60" s="290"/>
      <c r="G60" s="313"/>
      <c r="H60" s="74" t="s">
        <v>44</v>
      </c>
      <c r="I60" s="50" t="s">
        <v>45</v>
      </c>
      <c r="J60" s="51" t="s">
        <v>46</v>
      </c>
      <c r="K60" s="52" t="s">
        <v>47</v>
      </c>
      <c r="L60" s="162"/>
      <c r="M60" s="8"/>
      <c r="N60" s="53" t="s">
        <v>48</v>
      </c>
    </row>
    <row r="61" spans="1:14" ht="17.25" thickTop="1" thickBot="1" x14ac:dyDescent="0.3">
      <c r="A61" s="54">
        <v>1</v>
      </c>
      <c r="B61" s="314" t="s">
        <v>62</v>
      </c>
      <c r="C61" s="314"/>
      <c r="D61" s="314"/>
      <c r="E61" s="314"/>
      <c r="F61" s="302"/>
      <c r="G61" s="302"/>
      <c r="H61" s="75" t="s">
        <v>63</v>
      </c>
      <c r="I61" s="76">
        <v>0</v>
      </c>
      <c r="J61" s="76">
        <v>0</v>
      </c>
      <c r="K61" s="77">
        <v>0</v>
      </c>
      <c r="L61" s="78"/>
      <c r="M61" s="41"/>
      <c r="N61" s="58">
        <f>I61+J61+K61</f>
        <v>0</v>
      </c>
    </row>
    <row r="62" spans="1:14" ht="32.25" customHeight="1" thickTop="1" thickBot="1" x14ac:dyDescent="0.3">
      <c r="A62" s="59">
        <v>2</v>
      </c>
      <c r="B62" s="299" t="s">
        <v>64</v>
      </c>
      <c r="C62" s="299"/>
      <c r="D62" s="299"/>
      <c r="E62" s="299"/>
      <c r="F62" s="300"/>
      <c r="G62" s="300"/>
      <c r="H62" s="79" t="s">
        <v>63</v>
      </c>
      <c r="I62" s="80">
        <v>0</v>
      </c>
      <c r="J62" s="80">
        <v>0</v>
      </c>
      <c r="K62" s="81">
        <v>0</v>
      </c>
      <c r="L62" s="78"/>
      <c r="M62" s="41"/>
      <c r="N62" s="58">
        <f>I62+J62+K62</f>
        <v>0</v>
      </c>
    </row>
    <row r="63" spans="1:14" ht="17.25" thickTop="1" thickBot="1" x14ac:dyDescent="0.3">
      <c r="A63" s="63">
        <v>3</v>
      </c>
      <c r="B63" s="315" t="s">
        <v>65</v>
      </c>
      <c r="C63" s="315"/>
      <c r="D63" s="315"/>
      <c r="E63" s="315"/>
      <c r="F63" s="305"/>
      <c r="G63" s="305"/>
      <c r="H63" s="82" t="s">
        <v>63</v>
      </c>
      <c r="I63" s="83">
        <v>0</v>
      </c>
      <c r="J63" s="83">
        <v>0</v>
      </c>
      <c r="K63" s="84">
        <v>0</v>
      </c>
      <c r="L63" s="78"/>
      <c r="M63" s="41"/>
      <c r="N63" s="58">
        <f>I63+J63+K63</f>
        <v>0</v>
      </c>
    </row>
    <row r="64" spans="1:14" ht="16.5" thickTop="1" thickBot="1" x14ac:dyDescent="0.3">
      <c r="A64" s="40"/>
      <c r="B64" s="281" t="s">
        <v>66</v>
      </c>
      <c r="C64" s="316"/>
      <c r="D64" s="316"/>
      <c r="E64" s="316"/>
      <c r="F64" s="316"/>
      <c r="G64" s="316"/>
      <c r="H64" s="282"/>
      <c r="I64" s="85">
        <f>SUM(I61:I63)</f>
        <v>0</v>
      </c>
      <c r="J64" s="85">
        <f>SUM(J61:J63)</f>
        <v>0</v>
      </c>
      <c r="K64" s="86">
        <f>SUM(K61:K63)</f>
        <v>0</v>
      </c>
      <c r="L64" s="78"/>
      <c r="M64" s="41"/>
      <c r="N64" s="87">
        <f>SUM(N61:N63)</f>
        <v>0</v>
      </c>
    </row>
    <row r="65" spans="1:14" ht="19.5" thickTop="1" thickBot="1" x14ac:dyDescent="0.3">
      <c r="A65" s="317" t="s">
        <v>67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9"/>
      <c r="L65" s="78"/>
      <c r="M65" s="41"/>
      <c r="N65" s="73">
        <f>N64/3</f>
        <v>0</v>
      </c>
    </row>
    <row r="66" spans="1:14" ht="19.5" thickTop="1" thickBot="1" x14ac:dyDescent="0.3">
      <c r="A66" s="320"/>
      <c r="B66" s="321"/>
      <c r="C66" s="321"/>
      <c r="D66" s="321"/>
      <c r="E66" s="321"/>
      <c r="F66" s="321"/>
      <c r="G66" s="321"/>
      <c r="H66" s="321"/>
      <c r="I66" s="321"/>
      <c r="J66" s="322"/>
      <c r="K66" s="322"/>
      <c r="L66" s="78"/>
      <c r="M66" s="41"/>
      <c r="N66" s="164"/>
    </row>
    <row r="67" spans="1:14" ht="26.25" thickBot="1" x14ac:dyDescent="0.3">
      <c r="A67" s="323" t="s">
        <v>68</v>
      </c>
      <c r="B67" s="324"/>
      <c r="C67" s="324"/>
      <c r="D67" s="324"/>
      <c r="E67" s="324"/>
      <c r="F67" s="324"/>
      <c r="G67" s="325"/>
      <c r="H67" s="89" t="s">
        <v>44</v>
      </c>
      <c r="I67" s="53" t="s">
        <v>45</v>
      </c>
      <c r="J67" s="162"/>
      <c r="K67" s="162"/>
      <c r="L67" s="78"/>
      <c r="M67" s="41"/>
      <c r="N67" s="90" t="s">
        <v>48</v>
      </c>
    </row>
    <row r="68" spans="1:14" ht="39" customHeight="1" thickBot="1" x14ac:dyDescent="0.3">
      <c r="A68" s="91">
        <v>1</v>
      </c>
      <c r="B68" s="326" t="s">
        <v>69</v>
      </c>
      <c r="C68" s="326"/>
      <c r="D68" s="326"/>
      <c r="E68" s="326"/>
      <c r="F68" s="327"/>
      <c r="G68" s="328"/>
      <c r="H68" s="92" t="s">
        <v>63</v>
      </c>
      <c r="I68" s="86">
        <v>0</v>
      </c>
      <c r="J68" s="78"/>
      <c r="K68" s="78"/>
      <c r="L68" s="78"/>
      <c r="M68" s="41"/>
      <c r="N68" s="93">
        <f>I68</f>
        <v>0</v>
      </c>
    </row>
    <row r="69" spans="1:14" ht="39" customHeight="1" thickBot="1" x14ac:dyDescent="0.3">
      <c r="A69" s="59">
        <v>2</v>
      </c>
      <c r="B69" s="299" t="s">
        <v>70</v>
      </c>
      <c r="C69" s="299"/>
      <c r="D69" s="299"/>
      <c r="E69" s="299"/>
      <c r="F69" s="300"/>
      <c r="G69" s="329"/>
      <c r="H69" s="94" t="s">
        <v>63</v>
      </c>
      <c r="I69" s="95">
        <v>0</v>
      </c>
      <c r="J69" s="78"/>
      <c r="K69" s="78"/>
      <c r="L69" s="78"/>
      <c r="M69" s="41"/>
      <c r="N69" s="93">
        <f>I69</f>
        <v>0</v>
      </c>
    </row>
    <row r="70" spans="1:14" ht="39" customHeight="1" thickBot="1" x14ac:dyDescent="0.3">
      <c r="A70" s="63">
        <v>3</v>
      </c>
      <c r="B70" s="315" t="s">
        <v>71</v>
      </c>
      <c r="C70" s="315"/>
      <c r="D70" s="315"/>
      <c r="E70" s="315"/>
      <c r="F70" s="305"/>
      <c r="G70" s="330"/>
      <c r="H70" s="96" t="s">
        <v>63</v>
      </c>
      <c r="I70" s="97">
        <v>0</v>
      </c>
      <c r="J70" s="78"/>
      <c r="K70" s="78"/>
      <c r="L70" s="78"/>
      <c r="M70" s="41"/>
      <c r="N70" s="93">
        <f>I70</f>
        <v>0</v>
      </c>
    </row>
    <row r="71" spans="1:14" ht="16.5" thickBot="1" x14ac:dyDescent="0.3">
      <c r="A71" s="331" t="s">
        <v>72</v>
      </c>
      <c r="B71" s="332"/>
      <c r="C71" s="332"/>
      <c r="D71" s="332"/>
      <c r="E71" s="332"/>
      <c r="F71" s="332"/>
      <c r="G71" s="332"/>
      <c r="H71" s="333"/>
      <c r="I71" s="25">
        <f>SUM(I68:I70)</f>
        <v>0</v>
      </c>
      <c r="J71" s="70"/>
      <c r="K71" s="70"/>
      <c r="L71" s="70"/>
      <c r="M71" s="41"/>
      <c r="N71" s="36"/>
    </row>
    <row r="72" spans="1:14" ht="19.5" thickTop="1" thickBot="1" x14ac:dyDescent="0.3">
      <c r="A72" s="334" t="s">
        <v>73</v>
      </c>
      <c r="B72" s="335"/>
      <c r="C72" s="335"/>
      <c r="D72" s="335"/>
      <c r="E72" s="335"/>
      <c r="F72" s="335"/>
      <c r="G72" s="335"/>
      <c r="H72" s="335"/>
      <c r="I72" s="335"/>
      <c r="J72" s="335"/>
      <c r="K72" s="336"/>
      <c r="L72" s="70"/>
      <c r="M72" s="41"/>
      <c r="N72" s="73">
        <f>SUM(N68:N70)</f>
        <v>0</v>
      </c>
    </row>
    <row r="73" spans="1:14" x14ac:dyDescent="0.25">
      <c r="A73" s="42"/>
      <c r="B73" s="8"/>
      <c r="C73" s="8"/>
      <c r="D73" s="8"/>
      <c r="E73" s="337"/>
      <c r="F73" s="337"/>
      <c r="G73" s="337"/>
      <c r="H73" s="337"/>
      <c r="I73" s="337"/>
      <c r="J73" s="337"/>
      <c r="K73" s="337"/>
      <c r="L73" s="337"/>
      <c r="M73" s="337"/>
      <c r="N73" s="338"/>
    </row>
    <row r="74" spans="1:14" ht="15.75" thickBot="1" x14ac:dyDescent="0.3">
      <c r="A74" s="4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24"/>
    </row>
    <row r="75" spans="1:14" ht="27" thickBot="1" x14ac:dyDescent="0.3">
      <c r="A75" s="251" t="s">
        <v>74</v>
      </c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3"/>
    </row>
    <row r="76" spans="1:14" ht="15.75" thickBot="1" x14ac:dyDescent="0.3">
      <c r="A76" s="4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4"/>
    </row>
    <row r="77" spans="1:14" ht="24.75" thickBot="1" x14ac:dyDescent="0.3">
      <c r="A77" s="348" t="s">
        <v>75</v>
      </c>
      <c r="B77" s="349"/>
      <c r="C77" s="349"/>
      <c r="D77" s="349"/>
      <c r="E77" s="349"/>
      <c r="F77" s="350"/>
      <c r="G77" s="351"/>
      <c r="H77" s="89" t="s">
        <v>44</v>
      </c>
      <c r="I77" s="162"/>
      <c r="J77" s="8"/>
      <c r="K77" s="8"/>
      <c r="L77" s="8"/>
      <c r="M77" s="8"/>
      <c r="N77" s="89" t="s">
        <v>48</v>
      </c>
    </row>
    <row r="78" spans="1:14" ht="17.25" thickTop="1" thickBot="1" x14ac:dyDescent="0.3">
      <c r="A78" s="98">
        <v>1</v>
      </c>
      <c r="B78" s="352" t="s">
        <v>76</v>
      </c>
      <c r="C78" s="353"/>
      <c r="D78" s="353"/>
      <c r="E78" s="353"/>
      <c r="F78" s="354"/>
      <c r="G78" s="355"/>
      <c r="H78" s="99" t="s">
        <v>77</v>
      </c>
      <c r="I78" s="100"/>
      <c r="J78" s="47"/>
      <c r="K78" s="47"/>
      <c r="L78" s="47"/>
      <c r="M78" s="41"/>
      <c r="N78" s="101">
        <v>0</v>
      </c>
    </row>
    <row r="79" spans="1:14" ht="16.5" thickBot="1" x14ac:dyDescent="0.3">
      <c r="A79" s="102"/>
      <c r="B79" s="103"/>
      <c r="C79" s="103"/>
      <c r="D79" s="103"/>
      <c r="E79" s="103"/>
      <c r="F79" s="41"/>
      <c r="G79" s="41"/>
      <c r="H79" s="70"/>
      <c r="I79" s="70"/>
      <c r="J79" s="47"/>
      <c r="K79" s="47"/>
      <c r="L79" s="47"/>
      <c r="M79" s="41"/>
      <c r="N79" s="104"/>
    </row>
    <row r="80" spans="1:14" ht="19.5" thickTop="1" thickBot="1" x14ac:dyDescent="0.3">
      <c r="A80" s="356" t="s">
        <v>78</v>
      </c>
      <c r="B80" s="357"/>
      <c r="C80" s="357"/>
      <c r="D80" s="357"/>
      <c r="E80" s="357"/>
      <c r="F80" s="357"/>
      <c r="G80" s="357"/>
      <c r="H80" s="357"/>
      <c r="I80" s="357"/>
      <c r="J80" s="358"/>
      <c r="K80" s="100"/>
      <c r="L80" s="8"/>
      <c r="M80" s="105"/>
      <c r="N80" s="106">
        <f>N78</f>
        <v>0</v>
      </c>
    </row>
    <row r="81" spans="1:14" ht="16.5" thickTop="1" thickBot="1" x14ac:dyDescent="0.3">
      <c r="A81" s="4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4"/>
    </row>
    <row r="82" spans="1:14" ht="28.5" thickBot="1" x14ac:dyDescent="0.3">
      <c r="A82" s="359" t="s">
        <v>79</v>
      </c>
      <c r="B82" s="360"/>
      <c r="C82" s="360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1"/>
    </row>
    <row r="83" spans="1:14" ht="15.75" thickBot="1" x14ac:dyDescent="0.3">
      <c r="A83" s="4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4"/>
    </row>
    <row r="84" spans="1:14" ht="18.75" thickTop="1" x14ac:dyDescent="0.25">
      <c r="A84" s="362" t="s">
        <v>23</v>
      </c>
      <c r="B84" s="363"/>
      <c r="C84" s="363"/>
      <c r="D84" s="363"/>
      <c r="E84" s="363"/>
      <c r="F84" s="363"/>
      <c r="G84" s="363"/>
      <c r="H84" s="363"/>
      <c r="I84" s="363"/>
      <c r="J84" s="364"/>
      <c r="K84" s="107"/>
      <c r="L84" s="107"/>
      <c r="M84" s="108"/>
      <c r="N84" s="109">
        <f>N40</f>
        <v>13.09</v>
      </c>
    </row>
    <row r="85" spans="1:14" ht="18" x14ac:dyDescent="0.25">
      <c r="A85" s="339" t="s">
        <v>80</v>
      </c>
      <c r="B85" s="340"/>
      <c r="C85" s="340"/>
      <c r="D85" s="340"/>
      <c r="E85" s="340"/>
      <c r="F85" s="340"/>
      <c r="G85" s="340"/>
      <c r="H85" s="340"/>
      <c r="I85" s="340"/>
      <c r="J85" s="341"/>
      <c r="K85" s="107"/>
      <c r="L85" s="107"/>
      <c r="M85" s="108"/>
      <c r="N85" s="110">
        <f>N58</f>
        <v>0</v>
      </c>
    </row>
    <row r="86" spans="1:14" ht="18" x14ac:dyDescent="0.25">
      <c r="A86" s="339" t="s">
        <v>81</v>
      </c>
      <c r="B86" s="340"/>
      <c r="C86" s="340"/>
      <c r="D86" s="340"/>
      <c r="E86" s="340"/>
      <c r="F86" s="340"/>
      <c r="G86" s="340"/>
      <c r="H86" s="340"/>
      <c r="I86" s="340"/>
      <c r="J86" s="341"/>
      <c r="K86" s="107"/>
      <c r="L86" s="107"/>
      <c r="M86" s="108"/>
      <c r="N86" s="111">
        <f>N65</f>
        <v>0</v>
      </c>
    </row>
    <row r="87" spans="1:14" ht="18" x14ac:dyDescent="0.25">
      <c r="A87" s="339" t="s">
        <v>82</v>
      </c>
      <c r="B87" s="340"/>
      <c r="C87" s="340"/>
      <c r="D87" s="340"/>
      <c r="E87" s="340"/>
      <c r="F87" s="340"/>
      <c r="G87" s="340"/>
      <c r="H87" s="340"/>
      <c r="I87" s="340"/>
      <c r="J87" s="341"/>
      <c r="K87" s="107"/>
      <c r="L87" s="107"/>
      <c r="M87" s="108"/>
      <c r="N87" s="112">
        <f>N72</f>
        <v>0</v>
      </c>
    </row>
    <row r="88" spans="1:14" ht="18.75" thickBot="1" x14ac:dyDescent="0.3">
      <c r="A88" s="342" t="s">
        <v>83</v>
      </c>
      <c r="B88" s="343"/>
      <c r="C88" s="343"/>
      <c r="D88" s="343"/>
      <c r="E88" s="343"/>
      <c r="F88" s="343"/>
      <c r="G88" s="343"/>
      <c r="H88" s="343"/>
      <c r="I88" s="343"/>
      <c r="J88" s="344"/>
      <c r="K88" s="107"/>
      <c r="L88" s="107"/>
      <c r="M88" s="108"/>
      <c r="N88" s="112">
        <f>N78</f>
        <v>0</v>
      </c>
    </row>
    <row r="89" spans="1:14" ht="24.75" thickTop="1" thickBot="1" x14ac:dyDescent="0.3">
      <c r="A89" s="345" t="s">
        <v>84</v>
      </c>
      <c r="B89" s="346"/>
      <c r="C89" s="346"/>
      <c r="D89" s="346"/>
      <c r="E89" s="346"/>
      <c r="F89" s="346"/>
      <c r="G89" s="346"/>
      <c r="H89" s="346"/>
      <c r="I89" s="346"/>
      <c r="J89" s="347"/>
      <c r="K89" s="113"/>
      <c r="L89" s="114"/>
      <c r="M89" s="115"/>
      <c r="N89" s="116">
        <f>SUM(N84:N88)</f>
        <v>13.09</v>
      </c>
    </row>
    <row r="90" spans="1:14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</sheetData>
  <sheetProtection algorithmName="SHA-512" hashValue="dYNLI6vmhiJNzYiAAHyx+mCxSxPXiS09Ktq/HScqSlw/5/PAgO7sWn6sCje0mFawlPYU1zIzpN1zSLch2B5snA==" saltValue="hrXlQgoQc/uFZTnoyH4cPw==" spinCount="100000" sheet="1" objects="1" scenarios="1" selectLockedCells="1" selectUnlockedCells="1"/>
  <mergeCells count="81">
    <mergeCell ref="A86:J86"/>
    <mergeCell ref="A87:J87"/>
    <mergeCell ref="A88:J88"/>
    <mergeCell ref="A89:J89"/>
    <mergeCell ref="A77:G77"/>
    <mergeCell ref="B78:G78"/>
    <mergeCell ref="A80:J80"/>
    <mergeCell ref="A82:N82"/>
    <mergeCell ref="A84:J84"/>
    <mergeCell ref="A85:J85"/>
    <mergeCell ref="A75:N75"/>
    <mergeCell ref="B63:G63"/>
    <mergeCell ref="B64:H64"/>
    <mergeCell ref="A65:K65"/>
    <mergeCell ref="A66:K66"/>
    <mergeCell ref="A67:G67"/>
    <mergeCell ref="B68:G68"/>
    <mergeCell ref="B69:G69"/>
    <mergeCell ref="B70:G70"/>
    <mergeCell ref="A71:H71"/>
    <mergeCell ref="A72:K72"/>
    <mergeCell ref="E73:N73"/>
    <mergeCell ref="B62:G62"/>
    <mergeCell ref="B50:G50"/>
    <mergeCell ref="B51:G51"/>
    <mergeCell ref="B52:G52"/>
    <mergeCell ref="B53:G53"/>
    <mergeCell ref="B54:G54"/>
    <mergeCell ref="B55:G55"/>
    <mergeCell ref="B56:G56"/>
    <mergeCell ref="A57:H57"/>
    <mergeCell ref="A58:K58"/>
    <mergeCell ref="A60:G60"/>
    <mergeCell ref="B61:G61"/>
    <mergeCell ref="A49:G49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47:N47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2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89"/>
  <sheetViews>
    <sheetView workbookViewId="0">
      <selection activeCell="N10" sqref="N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MATCH(MID(CELL("nombrearchivo",'16'!E9),FIND("]", CELL("nombrearchivo",'16'!E9),1)+1,LEN(CELL("nombrearchivo",'16'!E9))-FIND("]",CELL("nombrearchivo",'16'!E9),1)),GENERAL!A6:A55,0)</f>
        <v>9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61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62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63"/>
      <c r="L9" s="265"/>
      <c r="M9" s="265"/>
      <c r="N9" s="267"/>
    </row>
    <row r="10" spans="1:16" ht="44.25" customHeight="1" thickBot="1" x14ac:dyDescent="0.3">
      <c r="A10" s="268" t="str">
        <f ca="1">CONCATENATE((INDIRECT("GENERAL!D"&amp;P2+5))," ",((INDIRECT("GENERAL!E"&amp;P2+5))))</f>
        <v>AREVALO PARRA JUAN CAMILO</v>
      </c>
      <c r="B10" s="269"/>
      <c r="C10" s="17">
        <f>N14</f>
        <v>4</v>
      </c>
      <c r="D10" s="18"/>
      <c r="E10" s="19">
        <f>N16</f>
        <v>0</v>
      </c>
      <c r="F10" s="19">
        <f>N18</f>
        <v>3</v>
      </c>
      <c r="G10" s="19">
        <f>N20</f>
        <v>0</v>
      </c>
      <c r="H10" s="19">
        <f>N27</f>
        <v>3.85</v>
      </c>
      <c r="I10" s="19">
        <f>N32</f>
        <v>0.73</v>
      </c>
      <c r="J10" s="20">
        <f>N37</f>
        <v>0</v>
      </c>
      <c r="K10" s="21"/>
      <c r="L10" s="21"/>
      <c r="M10" s="21"/>
      <c r="N10" s="22">
        <f>IF( SUM(C10:J10)&lt;=30,SUM(C10:J10),"EXCEDE LOS 30 PUNTOS")</f>
        <v>11.58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ECONOMISTA / UNIVERSIDAD DE IBAGUE / 2009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NO REGISTRA</v>
      </c>
      <c r="F16" s="287"/>
      <c r="G16" s="287"/>
      <c r="H16" s="287"/>
      <c r="I16" s="287"/>
      <c r="J16" s="287"/>
      <c r="K16" s="287"/>
      <c r="L16" s="288"/>
      <c r="M16" s="27"/>
      <c r="N16" s="28">
        <v>0</v>
      </c>
    </row>
    <row r="17" spans="1:17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34.5" customHeight="1" thickBot="1" x14ac:dyDescent="0.3">
      <c r="A18" s="273" t="s">
        <v>29</v>
      </c>
      <c r="B18" s="274"/>
      <c r="C18" s="26"/>
      <c r="D18" s="160"/>
      <c r="E18" s="287" t="str">
        <f ca="1">(INDIRECT("GENERAL!L"&amp;P2+5))</f>
        <v>MAGISTER EN ADMINISTRACION PUBLICA / ESCUELA SUPERIOR DE ADMINISTRACION PUBLICA / 2013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>
        <v>0</v>
      </c>
    </row>
    <row r="21" spans="1:17" ht="16.5" thickBot="1" x14ac:dyDescent="0.3">
      <c r="A21" s="33"/>
      <c r="B21" s="34"/>
      <c r="C21" s="159"/>
      <c r="D21" s="35"/>
      <c r="E21" s="35"/>
      <c r="F21" s="35"/>
      <c r="G21" s="35"/>
      <c r="H21" s="35"/>
      <c r="I21" s="35"/>
      <c r="J21" s="35"/>
      <c r="K21" s="35"/>
      <c r="L21" s="35"/>
      <c r="M21" s="159"/>
      <c r="N21" s="36"/>
    </row>
    <row r="22" spans="1:17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7</v>
      </c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148.5" customHeight="1" thickBot="1" x14ac:dyDescent="0.3">
      <c r="A25" s="281" t="s">
        <v>33</v>
      </c>
      <c r="B25" s="282"/>
      <c r="C25" s="26"/>
      <c r="D25" s="283" t="s">
        <v>252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v>3.85</v>
      </c>
      <c r="P25" s="39"/>
      <c r="Q25" s="39"/>
    </row>
    <row r="26" spans="1:17" ht="16.5" thickBot="1" x14ac:dyDescent="0.3">
      <c r="A26" s="33"/>
      <c r="B26" s="34"/>
      <c r="C26" s="159"/>
      <c r="D26" s="35"/>
      <c r="E26" s="35"/>
      <c r="F26" s="35"/>
      <c r="G26" s="35"/>
      <c r="H26" s="35"/>
      <c r="I26" s="35"/>
      <c r="J26" s="35"/>
      <c r="K26" s="35"/>
      <c r="L26" s="35"/>
      <c r="M26" s="159"/>
      <c r="N26" s="36"/>
    </row>
    <row r="27" spans="1:17" ht="19.5" thickTop="1" thickBot="1" x14ac:dyDescent="0.3">
      <c r="A27" s="278" t="s">
        <v>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59"/>
      <c r="N27" s="157">
        <f>IF(N25&lt;=5,N25,"EXCEDE LOS 5 PUNTOS PERMITIDOS")</f>
        <v>3.85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98.25" customHeight="1" thickBot="1" x14ac:dyDescent="0.3">
      <c r="A30" s="281" t="s">
        <v>36</v>
      </c>
      <c r="B30" s="282"/>
      <c r="C30" s="26"/>
      <c r="D30" s="283" t="s">
        <v>253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v>0.73</v>
      </c>
    </row>
    <row r="31" spans="1:17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78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159"/>
      <c r="N32" s="157">
        <f>IF(N30&lt;=5,N30,"EXCEDE LOS 5 PUNTOS PERMITIDOS")</f>
        <v>0.73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83.25" customHeight="1" thickBot="1" x14ac:dyDescent="0.3">
      <c r="A35" s="273" t="s">
        <v>39</v>
      </c>
      <c r="B35" s="274"/>
      <c r="C35" s="26"/>
      <c r="D35" s="283"/>
      <c r="E35" s="284"/>
      <c r="F35" s="284"/>
      <c r="G35" s="284"/>
      <c r="H35" s="284"/>
      <c r="I35" s="284"/>
      <c r="J35" s="284"/>
      <c r="K35" s="284"/>
      <c r="L35" s="285"/>
      <c r="M35" s="27"/>
      <c r="N35" s="28">
        <v>0</v>
      </c>
    </row>
    <row r="36" spans="1:14" ht="16.5" thickBot="1" x14ac:dyDescent="0.3">
      <c r="A36" s="33"/>
      <c r="B36" s="34"/>
      <c r="C36" s="159"/>
      <c r="D36" s="35"/>
      <c r="E36" s="35"/>
      <c r="F36" s="35"/>
      <c r="G36" s="35"/>
      <c r="H36" s="35"/>
      <c r="I36" s="35"/>
      <c r="J36" s="35"/>
      <c r="K36" s="35"/>
      <c r="L36" s="35"/>
      <c r="M36" s="159"/>
      <c r="N36" s="36"/>
    </row>
    <row r="37" spans="1:14" ht="19.5" thickTop="1" thickBot="1" x14ac:dyDescent="0.3">
      <c r="A37" s="278" t="s">
        <v>40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159"/>
      <c r="N37" s="157">
        <f>IF(N35&lt;=10,N35,"EXCEDE LOS 10 PUNTOS PERMITIDOS")</f>
        <v>0</v>
      </c>
    </row>
    <row r="38" spans="1:14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378" t="s">
        <v>23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44"/>
      <c r="N40" s="45">
        <f>IF((N22+N27+N32+N37)&lt;=30,(N22+N27+N32+N37),"ERROR EXCEDE LOS 30 PUNTOS")</f>
        <v>11.58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8" t="s">
        <v>41</v>
      </c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ht="15.75" thickBot="1" x14ac:dyDescent="0.3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ht="27" thickBot="1" x14ac:dyDescent="0.3">
      <c r="A46" s="251" t="s">
        <v>42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3"/>
    </row>
    <row r="47" spans="1:14" ht="15.75" thickBot="1" x14ac:dyDescent="0.3">
      <c r="A47" s="4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4"/>
    </row>
    <row r="48" spans="1:14" ht="26.25" thickBot="1" x14ac:dyDescent="0.3">
      <c r="A48" s="289" t="s">
        <v>43</v>
      </c>
      <c r="B48" s="290"/>
      <c r="C48" s="290"/>
      <c r="D48" s="290"/>
      <c r="E48" s="290"/>
      <c r="F48" s="291"/>
      <c r="G48" s="292"/>
      <c r="H48" s="49" t="s">
        <v>44</v>
      </c>
      <c r="I48" s="50" t="s">
        <v>45</v>
      </c>
      <c r="J48" s="51" t="s">
        <v>46</v>
      </c>
      <c r="K48" s="52" t="s">
        <v>47</v>
      </c>
      <c r="L48" s="162"/>
      <c r="M48" s="8"/>
      <c r="N48" s="53" t="s">
        <v>48</v>
      </c>
    </row>
    <row r="49" spans="1:14" ht="26.25" customHeight="1" thickTop="1" thickBot="1" x14ac:dyDescent="0.3">
      <c r="A49" s="54">
        <v>1</v>
      </c>
      <c r="B49" s="301" t="s">
        <v>49</v>
      </c>
      <c r="C49" s="301"/>
      <c r="D49" s="301"/>
      <c r="E49" s="301"/>
      <c r="F49" s="302"/>
      <c r="G49" s="302"/>
      <c r="H49" s="55" t="s">
        <v>50</v>
      </c>
      <c r="I49" s="56">
        <v>0</v>
      </c>
      <c r="J49" s="56">
        <v>0</v>
      </c>
      <c r="K49" s="57">
        <v>0</v>
      </c>
      <c r="L49" s="41"/>
      <c r="M49" s="41"/>
      <c r="N49" s="58">
        <f>I49+J49+K49</f>
        <v>0</v>
      </c>
    </row>
    <row r="50" spans="1:14" ht="27.75" customHeight="1" thickTop="1" thickBot="1" x14ac:dyDescent="0.3">
      <c r="A50" s="59">
        <v>2</v>
      </c>
      <c r="B50" s="299" t="s">
        <v>51</v>
      </c>
      <c r="C50" s="303"/>
      <c r="D50" s="303"/>
      <c r="E50" s="303"/>
      <c r="F50" s="300"/>
      <c r="G50" s="300"/>
      <c r="H50" s="60" t="s">
        <v>50</v>
      </c>
      <c r="I50" s="61">
        <v>0</v>
      </c>
      <c r="J50" s="61">
        <v>0</v>
      </c>
      <c r="K50" s="62">
        <v>0</v>
      </c>
      <c r="L50" s="41"/>
      <c r="M50" s="41"/>
      <c r="N50" s="58">
        <f t="shared" ref="N50:N55" si="0">I50+J50+K50</f>
        <v>0</v>
      </c>
    </row>
    <row r="51" spans="1:14" ht="42" customHeight="1" thickTop="1" thickBot="1" x14ac:dyDescent="0.3">
      <c r="A51" s="59">
        <v>3</v>
      </c>
      <c r="B51" s="303" t="s">
        <v>52</v>
      </c>
      <c r="C51" s="303"/>
      <c r="D51" s="303"/>
      <c r="E51" s="303"/>
      <c r="F51" s="300"/>
      <c r="G51" s="300"/>
      <c r="H51" s="60" t="s">
        <v>53</v>
      </c>
      <c r="I51" s="61">
        <v>0</v>
      </c>
      <c r="J51" s="61">
        <v>0</v>
      </c>
      <c r="K51" s="62">
        <v>0</v>
      </c>
      <c r="L51" s="41"/>
      <c r="M51" s="41"/>
      <c r="N51" s="58">
        <f t="shared" si="0"/>
        <v>0</v>
      </c>
    </row>
    <row r="52" spans="1:14" ht="45.75" customHeight="1" thickTop="1" thickBot="1" x14ac:dyDescent="0.3">
      <c r="A52" s="59">
        <v>4</v>
      </c>
      <c r="B52" s="303" t="s">
        <v>54</v>
      </c>
      <c r="C52" s="303"/>
      <c r="D52" s="303"/>
      <c r="E52" s="303"/>
      <c r="F52" s="300"/>
      <c r="G52" s="300"/>
      <c r="H52" s="60" t="s">
        <v>53</v>
      </c>
      <c r="I52" s="61">
        <v>0</v>
      </c>
      <c r="J52" s="61">
        <v>0</v>
      </c>
      <c r="K52" s="62">
        <v>0</v>
      </c>
      <c r="L52" s="41"/>
      <c r="M52" s="41"/>
      <c r="N52" s="58">
        <f t="shared" si="0"/>
        <v>0</v>
      </c>
    </row>
    <row r="53" spans="1:14" ht="36.75" customHeight="1" thickTop="1" thickBot="1" x14ac:dyDescent="0.3">
      <c r="A53" s="59">
        <v>5</v>
      </c>
      <c r="B53" s="303" t="s">
        <v>55</v>
      </c>
      <c r="C53" s="303"/>
      <c r="D53" s="303"/>
      <c r="E53" s="303"/>
      <c r="F53" s="300"/>
      <c r="G53" s="300"/>
      <c r="H53" s="60" t="s">
        <v>53</v>
      </c>
      <c r="I53" s="61">
        <v>0</v>
      </c>
      <c r="J53" s="61">
        <v>0</v>
      </c>
      <c r="K53" s="62">
        <v>0</v>
      </c>
      <c r="L53" s="41"/>
      <c r="M53" s="41"/>
      <c r="N53" s="58">
        <f t="shared" si="0"/>
        <v>0</v>
      </c>
    </row>
    <row r="54" spans="1:14" ht="36.75" customHeight="1" thickTop="1" thickBot="1" x14ac:dyDescent="0.3">
      <c r="A54" s="59">
        <v>6</v>
      </c>
      <c r="B54" s="303" t="s">
        <v>56</v>
      </c>
      <c r="C54" s="303"/>
      <c r="D54" s="303"/>
      <c r="E54" s="303"/>
      <c r="F54" s="300"/>
      <c r="G54" s="300"/>
      <c r="H54" s="60" t="s">
        <v>57</v>
      </c>
      <c r="I54" s="61">
        <v>0</v>
      </c>
      <c r="J54" s="61">
        <v>0</v>
      </c>
      <c r="K54" s="62">
        <v>0</v>
      </c>
      <c r="L54" s="41"/>
      <c r="M54" s="41"/>
      <c r="N54" s="58">
        <f t="shared" si="0"/>
        <v>0</v>
      </c>
    </row>
    <row r="55" spans="1:14" ht="36.75" customHeight="1" thickTop="1" thickBot="1" x14ac:dyDescent="0.3">
      <c r="A55" s="63">
        <v>7</v>
      </c>
      <c r="B55" s="304" t="s">
        <v>58</v>
      </c>
      <c r="C55" s="304"/>
      <c r="D55" s="304"/>
      <c r="E55" s="304"/>
      <c r="F55" s="305"/>
      <c r="G55" s="305"/>
      <c r="H55" s="64" t="s">
        <v>57</v>
      </c>
      <c r="I55" s="65">
        <v>0</v>
      </c>
      <c r="J55" s="65">
        <v>0</v>
      </c>
      <c r="K55" s="66">
        <v>0</v>
      </c>
      <c r="L55" s="41"/>
      <c r="M55" s="41"/>
      <c r="N55" s="58">
        <f t="shared" si="0"/>
        <v>0</v>
      </c>
    </row>
    <row r="56" spans="1:14" ht="16.5" thickBot="1" x14ac:dyDescent="0.3">
      <c r="A56" s="306" t="s">
        <v>59</v>
      </c>
      <c r="B56" s="307"/>
      <c r="C56" s="307"/>
      <c r="D56" s="307"/>
      <c r="E56" s="307"/>
      <c r="F56" s="307"/>
      <c r="G56" s="307"/>
      <c r="H56" s="308"/>
      <c r="I56" s="67">
        <f>SUM(I49:I55)</f>
        <v>0</v>
      </c>
      <c r="J56" s="68">
        <f>SUM(J49:J55)</f>
        <v>0</v>
      </c>
      <c r="K56" s="69">
        <f>SUM(K49:K55)</f>
        <v>0</v>
      </c>
      <c r="L56" s="70"/>
      <c r="M56" s="41"/>
      <c r="N56" s="71">
        <f>SUM(N49:N55)</f>
        <v>0</v>
      </c>
    </row>
    <row r="57" spans="1:14" ht="19.5" thickTop="1" thickBot="1" x14ac:dyDescent="0.3">
      <c r="A57" s="309" t="s">
        <v>60</v>
      </c>
      <c r="B57" s="310"/>
      <c r="C57" s="310"/>
      <c r="D57" s="310"/>
      <c r="E57" s="310"/>
      <c r="F57" s="310"/>
      <c r="G57" s="310"/>
      <c r="H57" s="310"/>
      <c r="I57" s="311"/>
      <c r="J57" s="311"/>
      <c r="K57" s="312"/>
      <c r="L57" s="8"/>
      <c r="M57" s="72"/>
      <c r="N57" s="73">
        <f>N56/3</f>
        <v>0</v>
      </c>
    </row>
    <row r="58" spans="1:14" ht="15.75" thickBot="1" x14ac:dyDescent="0.3">
      <c r="A58" s="4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4"/>
    </row>
    <row r="59" spans="1:14" ht="26.25" thickBot="1" x14ac:dyDescent="0.3">
      <c r="A59" s="289" t="s">
        <v>61</v>
      </c>
      <c r="B59" s="290"/>
      <c r="C59" s="290"/>
      <c r="D59" s="290"/>
      <c r="E59" s="290"/>
      <c r="F59" s="290"/>
      <c r="G59" s="313"/>
      <c r="H59" s="74" t="s">
        <v>44</v>
      </c>
      <c r="I59" s="50" t="s">
        <v>45</v>
      </c>
      <c r="J59" s="51" t="s">
        <v>46</v>
      </c>
      <c r="K59" s="52" t="s">
        <v>47</v>
      </c>
      <c r="L59" s="162"/>
      <c r="M59" s="8"/>
      <c r="N59" s="53" t="s">
        <v>48</v>
      </c>
    </row>
    <row r="60" spans="1:14" ht="29.25" customHeight="1" thickTop="1" thickBot="1" x14ac:dyDescent="0.3">
      <c r="A60" s="54">
        <v>1</v>
      </c>
      <c r="B60" s="314" t="s">
        <v>62</v>
      </c>
      <c r="C60" s="314"/>
      <c r="D60" s="314"/>
      <c r="E60" s="314"/>
      <c r="F60" s="302"/>
      <c r="G60" s="302"/>
      <c r="H60" s="75" t="s">
        <v>63</v>
      </c>
      <c r="I60" s="76">
        <v>0</v>
      </c>
      <c r="J60" s="76">
        <v>0</v>
      </c>
      <c r="K60" s="77">
        <v>0</v>
      </c>
      <c r="L60" s="78"/>
      <c r="M60" s="41"/>
      <c r="N60" s="58">
        <f>I60+J60+K60</f>
        <v>0</v>
      </c>
    </row>
    <row r="61" spans="1:14" ht="30" customHeight="1" thickTop="1" thickBot="1" x14ac:dyDescent="0.3">
      <c r="A61" s="59">
        <v>2</v>
      </c>
      <c r="B61" s="299" t="s">
        <v>64</v>
      </c>
      <c r="C61" s="299"/>
      <c r="D61" s="299"/>
      <c r="E61" s="299"/>
      <c r="F61" s="300"/>
      <c r="G61" s="300"/>
      <c r="H61" s="79" t="s">
        <v>63</v>
      </c>
      <c r="I61" s="80">
        <v>0</v>
      </c>
      <c r="J61" s="80">
        <v>0</v>
      </c>
      <c r="K61" s="81">
        <v>0</v>
      </c>
      <c r="L61" s="78"/>
      <c r="M61" s="41"/>
      <c r="N61" s="58">
        <f>I61+J61+K61</f>
        <v>0</v>
      </c>
    </row>
    <row r="62" spans="1:14" ht="27.75" customHeight="1" thickTop="1" thickBot="1" x14ac:dyDescent="0.3">
      <c r="A62" s="63">
        <v>3</v>
      </c>
      <c r="B62" s="315" t="s">
        <v>65</v>
      </c>
      <c r="C62" s="315"/>
      <c r="D62" s="315"/>
      <c r="E62" s="315"/>
      <c r="F62" s="305"/>
      <c r="G62" s="305"/>
      <c r="H62" s="82" t="s">
        <v>63</v>
      </c>
      <c r="I62" s="83">
        <v>0</v>
      </c>
      <c r="J62" s="83">
        <v>0</v>
      </c>
      <c r="K62" s="84">
        <v>0</v>
      </c>
      <c r="L62" s="78"/>
      <c r="M62" s="41"/>
      <c r="N62" s="58">
        <f>I62+J62+K62</f>
        <v>0</v>
      </c>
    </row>
    <row r="63" spans="1:14" ht="16.5" thickTop="1" thickBot="1" x14ac:dyDescent="0.3">
      <c r="A63" s="40"/>
      <c r="B63" s="281" t="s">
        <v>66</v>
      </c>
      <c r="C63" s="316"/>
      <c r="D63" s="316"/>
      <c r="E63" s="316"/>
      <c r="F63" s="316"/>
      <c r="G63" s="316"/>
      <c r="H63" s="282"/>
      <c r="I63" s="85">
        <f>SUM(I60:I62)</f>
        <v>0</v>
      </c>
      <c r="J63" s="85">
        <f>SUM(J60:J62)</f>
        <v>0</v>
      </c>
      <c r="K63" s="86">
        <f>SUM(K60:K62)</f>
        <v>0</v>
      </c>
      <c r="L63" s="78"/>
      <c r="M63" s="41"/>
      <c r="N63" s="87">
        <f>SUM(N60:N62)</f>
        <v>0</v>
      </c>
    </row>
    <row r="64" spans="1:14" ht="19.5" thickTop="1" thickBot="1" x14ac:dyDescent="0.3">
      <c r="A64" s="317" t="s">
        <v>67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9"/>
      <c r="L64" s="78"/>
      <c r="M64" s="41"/>
      <c r="N64" s="73">
        <f>N63/3</f>
        <v>0</v>
      </c>
    </row>
    <row r="65" spans="1:14" ht="19.5" thickTop="1" thickBot="1" x14ac:dyDescent="0.3">
      <c r="A65" s="320"/>
      <c r="B65" s="321"/>
      <c r="C65" s="321"/>
      <c r="D65" s="321"/>
      <c r="E65" s="321"/>
      <c r="F65" s="321"/>
      <c r="G65" s="321"/>
      <c r="H65" s="321"/>
      <c r="I65" s="321"/>
      <c r="J65" s="322"/>
      <c r="K65" s="322"/>
      <c r="L65" s="78"/>
      <c r="M65" s="41"/>
      <c r="N65" s="164"/>
    </row>
    <row r="66" spans="1:14" ht="26.25" thickBot="1" x14ac:dyDescent="0.3">
      <c r="A66" s="323" t="s">
        <v>68</v>
      </c>
      <c r="B66" s="324"/>
      <c r="C66" s="324"/>
      <c r="D66" s="324"/>
      <c r="E66" s="324"/>
      <c r="F66" s="324"/>
      <c r="G66" s="325"/>
      <c r="H66" s="89" t="s">
        <v>44</v>
      </c>
      <c r="I66" s="53" t="s">
        <v>45</v>
      </c>
      <c r="J66" s="162"/>
      <c r="K66" s="162"/>
      <c r="L66" s="78"/>
      <c r="M66" s="41"/>
      <c r="N66" s="90" t="s">
        <v>48</v>
      </c>
    </row>
    <row r="67" spans="1:14" ht="48" customHeight="1" thickBot="1" x14ac:dyDescent="0.3">
      <c r="A67" s="91">
        <v>1</v>
      </c>
      <c r="B67" s="326" t="s">
        <v>69</v>
      </c>
      <c r="C67" s="326"/>
      <c r="D67" s="326"/>
      <c r="E67" s="326"/>
      <c r="F67" s="327"/>
      <c r="G67" s="328"/>
      <c r="H67" s="92" t="s">
        <v>63</v>
      </c>
      <c r="I67" s="86">
        <v>0</v>
      </c>
      <c r="J67" s="78"/>
      <c r="K67" s="78"/>
      <c r="L67" s="78"/>
      <c r="M67" s="41"/>
      <c r="N67" s="93">
        <f>I67</f>
        <v>0</v>
      </c>
    </row>
    <row r="68" spans="1:14" ht="32.25" customHeight="1" thickBot="1" x14ac:dyDescent="0.3">
      <c r="A68" s="59">
        <v>2</v>
      </c>
      <c r="B68" s="299" t="s">
        <v>70</v>
      </c>
      <c r="C68" s="299"/>
      <c r="D68" s="299"/>
      <c r="E68" s="299"/>
      <c r="F68" s="300"/>
      <c r="G68" s="329"/>
      <c r="H68" s="94" t="s">
        <v>63</v>
      </c>
      <c r="I68" s="95">
        <v>0</v>
      </c>
      <c r="J68" s="78"/>
      <c r="K68" s="78"/>
      <c r="L68" s="78"/>
      <c r="M68" s="41"/>
      <c r="N68" s="93">
        <f>I68</f>
        <v>0</v>
      </c>
    </row>
    <row r="69" spans="1:14" ht="43.5" customHeight="1" thickBot="1" x14ac:dyDescent="0.3">
      <c r="A69" s="63">
        <v>3</v>
      </c>
      <c r="B69" s="315" t="s">
        <v>71</v>
      </c>
      <c r="C69" s="315"/>
      <c r="D69" s="315"/>
      <c r="E69" s="315"/>
      <c r="F69" s="305"/>
      <c r="G69" s="330"/>
      <c r="H69" s="96" t="s">
        <v>63</v>
      </c>
      <c r="I69" s="97">
        <v>0</v>
      </c>
      <c r="J69" s="78"/>
      <c r="K69" s="78"/>
      <c r="L69" s="78"/>
      <c r="M69" s="41"/>
      <c r="N69" s="93">
        <f>I69</f>
        <v>0</v>
      </c>
    </row>
    <row r="70" spans="1:14" ht="16.5" thickBot="1" x14ac:dyDescent="0.3">
      <c r="A70" s="331" t="s">
        <v>72</v>
      </c>
      <c r="B70" s="332"/>
      <c r="C70" s="332"/>
      <c r="D70" s="332"/>
      <c r="E70" s="332"/>
      <c r="F70" s="332"/>
      <c r="G70" s="332"/>
      <c r="H70" s="333"/>
      <c r="I70" s="25">
        <f>SUM(I67:I69)</f>
        <v>0</v>
      </c>
      <c r="J70" s="70"/>
      <c r="K70" s="70"/>
      <c r="L70" s="70"/>
      <c r="M70" s="41"/>
      <c r="N70" s="36"/>
    </row>
    <row r="71" spans="1:14" ht="19.5" thickTop="1" thickBot="1" x14ac:dyDescent="0.3">
      <c r="A71" s="334" t="s">
        <v>73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6"/>
      <c r="L71" s="70"/>
      <c r="M71" s="41"/>
      <c r="N71" s="73">
        <f>SUM(N67:N69)</f>
        <v>0</v>
      </c>
    </row>
    <row r="72" spans="1:14" x14ac:dyDescent="0.25">
      <c r="A72" s="42"/>
      <c r="B72" s="8"/>
      <c r="C72" s="8"/>
      <c r="D72" s="8"/>
      <c r="E72" s="337"/>
      <c r="F72" s="337"/>
      <c r="G72" s="337"/>
      <c r="H72" s="337"/>
      <c r="I72" s="337"/>
      <c r="J72" s="337"/>
      <c r="K72" s="337"/>
      <c r="L72" s="337"/>
      <c r="M72" s="337"/>
      <c r="N72" s="338"/>
    </row>
    <row r="73" spans="1:14" ht="15.75" thickBot="1" x14ac:dyDescent="0.3">
      <c r="A73" s="4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4"/>
    </row>
    <row r="74" spans="1:14" ht="27" thickBot="1" x14ac:dyDescent="0.3">
      <c r="A74" s="251" t="s">
        <v>74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3"/>
    </row>
    <row r="75" spans="1:14" ht="15.75" thickBot="1" x14ac:dyDescent="0.3">
      <c r="A75" s="4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4"/>
    </row>
    <row r="76" spans="1:14" ht="24.75" thickBot="1" x14ac:dyDescent="0.3">
      <c r="A76" s="348" t="s">
        <v>75</v>
      </c>
      <c r="B76" s="349"/>
      <c r="C76" s="349"/>
      <c r="D76" s="349"/>
      <c r="E76" s="349"/>
      <c r="F76" s="350"/>
      <c r="G76" s="351"/>
      <c r="H76" s="89" t="s">
        <v>44</v>
      </c>
      <c r="I76" s="162"/>
      <c r="J76" s="8"/>
      <c r="K76" s="8"/>
      <c r="L76" s="8"/>
      <c r="M76" s="8"/>
      <c r="N76" s="89" t="s">
        <v>48</v>
      </c>
    </row>
    <row r="77" spans="1:14" ht="17.25" thickTop="1" thickBot="1" x14ac:dyDescent="0.3">
      <c r="A77" s="98">
        <v>1</v>
      </c>
      <c r="B77" s="352" t="s">
        <v>76</v>
      </c>
      <c r="C77" s="353"/>
      <c r="D77" s="353"/>
      <c r="E77" s="353"/>
      <c r="F77" s="354"/>
      <c r="G77" s="355"/>
      <c r="H77" s="99" t="s">
        <v>77</v>
      </c>
      <c r="I77" s="100"/>
      <c r="J77" s="47"/>
      <c r="K77" s="47"/>
      <c r="L77" s="47"/>
      <c r="M77" s="41"/>
      <c r="N77" s="101">
        <v>0</v>
      </c>
    </row>
    <row r="78" spans="1:14" ht="16.5" thickBot="1" x14ac:dyDescent="0.3">
      <c r="A78" s="102"/>
      <c r="B78" s="103"/>
      <c r="C78" s="103"/>
      <c r="D78" s="103"/>
      <c r="E78" s="103"/>
      <c r="F78" s="41"/>
      <c r="G78" s="41"/>
      <c r="H78" s="70"/>
      <c r="I78" s="70"/>
      <c r="J78" s="47"/>
      <c r="K78" s="47"/>
      <c r="L78" s="47"/>
      <c r="M78" s="41"/>
      <c r="N78" s="104"/>
    </row>
    <row r="79" spans="1:14" ht="19.5" thickTop="1" thickBot="1" x14ac:dyDescent="0.3">
      <c r="A79" s="356" t="s">
        <v>78</v>
      </c>
      <c r="B79" s="357"/>
      <c r="C79" s="357"/>
      <c r="D79" s="357"/>
      <c r="E79" s="357"/>
      <c r="F79" s="357"/>
      <c r="G79" s="357"/>
      <c r="H79" s="357"/>
      <c r="I79" s="357"/>
      <c r="J79" s="358"/>
      <c r="K79" s="100"/>
      <c r="L79" s="8"/>
      <c r="M79" s="105"/>
      <c r="N79" s="106">
        <f>N77</f>
        <v>0</v>
      </c>
    </row>
    <row r="80" spans="1:14" ht="16.5" thickTop="1" thickBot="1" x14ac:dyDescent="0.3">
      <c r="A80" s="4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4"/>
    </row>
    <row r="81" spans="1:14" ht="28.5" thickBot="1" x14ac:dyDescent="0.3">
      <c r="A81" s="359" t="s">
        <v>79</v>
      </c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1"/>
    </row>
    <row r="82" spans="1:14" ht="15.75" thickBot="1" x14ac:dyDescent="0.3">
      <c r="A82" s="4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4"/>
    </row>
    <row r="83" spans="1:14" ht="18.75" thickTop="1" x14ac:dyDescent="0.25">
      <c r="A83" s="362" t="s">
        <v>23</v>
      </c>
      <c r="B83" s="363"/>
      <c r="C83" s="363"/>
      <c r="D83" s="363"/>
      <c r="E83" s="363"/>
      <c r="F83" s="363"/>
      <c r="G83" s="363"/>
      <c r="H83" s="363"/>
      <c r="I83" s="363"/>
      <c r="J83" s="364"/>
      <c r="K83" s="107"/>
      <c r="L83" s="107"/>
      <c r="M83" s="108"/>
      <c r="N83" s="109">
        <f>N40</f>
        <v>11.58</v>
      </c>
    </row>
    <row r="84" spans="1:14" ht="18" x14ac:dyDescent="0.25">
      <c r="A84" s="339" t="s">
        <v>80</v>
      </c>
      <c r="B84" s="340"/>
      <c r="C84" s="340"/>
      <c r="D84" s="340"/>
      <c r="E84" s="340"/>
      <c r="F84" s="340"/>
      <c r="G84" s="340"/>
      <c r="H84" s="340"/>
      <c r="I84" s="340"/>
      <c r="J84" s="341"/>
      <c r="K84" s="107"/>
      <c r="L84" s="107"/>
      <c r="M84" s="108"/>
      <c r="N84" s="110">
        <f>N57</f>
        <v>0</v>
      </c>
    </row>
    <row r="85" spans="1:14" ht="18" x14ac:dyDescent="0.25">
      <c r="A85" s="339" t="s">
        <v>81</v>
      </c>
      <c r="B85" s="340"/>
      <c r="C85" s="340"/>
      <c r="D85" s="340"/>
      <c r="E85" s="340"/>
      <c r="F85" s="340"/>
      <c r="G85" s="340"/>
      <c r="H85" s="340"/>
      <c r="I85" s="340"/>
      <c r="J85" s="341"/>
      <c r="K85" s="107"/>
      <c r="L85" s="107"/>
      <c r="M85" s="108"/>
      <c r="N85" s="111">
        <f>N64</f>
        <v>0</v>
      </c>
    </row>
    <row r="86" spans="1:14" ht="18" x14ac:dyDescent="0.25">
      <c r="A86" s="339" t="s">
        <v>82</v>
      </c>
      <c r="B86" s="340"/>
      <c r="C86" s="340"/>
      <c r="D86" s="340"/>
      <c r="E86" s="340"/>
      <c r="F86" s="340"/>
      <c r="G86" s="340"/>
      <c r="H86" s="340"/>
      <c r="I86" s="340"/>
      <c r="J86" s="341"/>
      <c r="K86" s="107"/>
      <c r="L86" s="107"/>
      <c r="M86" s="108"/>
      <c r="N86" s="112">
        <f>N71</f>
        <v>0</v>
      </c>
    </row>
    <row r="87" spans="1:14" ht="18.75" thickBot="1" x14ac:dyDescent="0.3">
      <c r="A87" s="342" t="s">
        <v>83</v>
      </c>
      <c r="B87" s="343"/>
      <c r="C87" s="343"/>
      <c r="D87" s="343"/>
      <c r="E87" s="343"/>
      <c r="F87" s="343"/>
      <c r="G87" s="343"/>
      <c r="H87" s="343"/>
      <c r="I87" s="343"/>
      <c r="J87" s="344"/>
      <c r="K87" s="107"/>
      <c r="L87" s="107"/>
      <c r="M87" s="108"/>
      <c r="N87" s="112">
        <f>N77</f>
        <v>0</v>
      </c>
    </row>
    <row r="88" spans="1:14" ht="24.75" thickTop="1" thickBot="1" x14ac:dyDescent="0.3">
      <c r="A88" s="345" t="s">
        <v>84</v>
      </c>
      <c r="B88" s="346"/>
      <c r="C88" s="346"/>
      <c r="D88" s="346"/>
      <c r="E88" s="346"/>
      <c r="F88" s="346"/>
      <c r="G88" s="346"/>
      <c r="H88" s="346"/>
      <c r="I88" s="346"/>
      <c r="J88" s="347"/>
      <c r="K88" s="113"/>
      <c r="L88" s="114"/>
      <c r="M88" s="115"/>
      <c r="N88" s="116">
        <f>SUM(N83:N87)</f>
        <v>11.58</v>
      </c>
    </row>
    <row r="89" spans="1:14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</sheetData>
  <sheetProtection algorithmName="SHA-512" hashValue="LwkNgMTo44oxLd/ymVfqz2N2ty/8sdodaSawlSle9Y3xEFnjPbMMJ2qpuV6f7zyGfk9267k1K5sSBhxICkSi0w==" saltValue="0JwHVWMyd4ieQ5Xy6/5Gew==" spinCount="100000" sheet="1" objects="1" scenarios="1" selectLockedCells="1" selectUnlockedCells="1"/>
  <mergeCells count="81">
    <mergeCell ref="A85:J85"/>
    <mergeCell ref="A86:J86"/>
    <mergeCell ref="A87:J87"/>
    <mergeCell ref="A88:J88"/>
    <mergeCell ref="A76:G76"/>
    <mergeCell ref="B77:G77"/>
    <mergeCell ref="A79:J79"/>
    <mergeCell ref="A81:N81"/>
    <mergeCell ref="A83:J83"/>
    <mergeCell ref="A84:J84"/>
    <mergeCell ref="A74:N74"/>
    <mergeCell ref="B62:G62"/>
    <mergeCell ref="B63:H63"/>
    <mergeCell ref="A64:K64"/>
    <mergeCell ref="A65:K65"/>
    <mergeCell ref="A66:G66"/>
    <mergeCell ref="B67:G67"/>
    <mergeCell ref="B68:G68"/>
    <mergeCell ref="B69:G69"/>
    <mergeCell ref="A70:H70"/>
    <mergeCell ref="A71:K71"/>
    <mergeCell ref="E72:N72"/>
    <mergeCell ref="B61:G61"/>
    <mergeCell ref="B49:G49"/>
    <mergeCell ref="B50:G50"/>
    <mergeCell ref="B51:G51"/>
    <mergeCell ref="B52:G52"/>
    <mergeCell ref="B53:G53"/>
    <mergeCell ref="B54:G54"/>
    <mergeCell ref="B55:G55"/>
    <mergeCell ref="A56:H56"/>
    <mergeCell ref="A57:K57"/>
    <mergeCell ref="A59:G59"/>
    <mergeCell ref="B60:G60"/>
    <mergeCell ref="A48:G48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46:N46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8"/>
  <sheetViews>
    <sheetView workbookViewId="0">
      <selection activeCell="N14" sqref="N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 t="str">
        <f ca="1">MID(CELL("nombrearchivo",'17'!E9),FIND("]", CELL("nombrearchivo",'17'!E9),1)+1,LEN(CELL("nombrearchivo",'17'!E9))-FIND("]",CELL("nombrearchivo",'17'!E9),1))</f>
        <v>17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53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54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55"/>
      <c r="L9" s="265"/>
      <c r="M9" s="265"/>
      <c r="N9" s="267"/>
    </row>
    <row r="10" spans="1:16" ht="44.25" customHeight="1" thickBot="1" x14ac:dyDescent="0.3">
      <c r="A10" s="268" t="str">
        <f ca="1">CONCATENATE((INDIRECT("GENERAL!D"&amp;P2+5))," ",((INDIRECT("GENERAL!E"&amp;P2+5))))</f>
        <v>CONTRERAS PALACIOS FRED DAVINSON</v>
      </c>
      <c r="B10" s="269"/>
      <c r="C10" s="17">
        <f>N14</f>
        <v>0</v>
      </c>
      <c r="D10" s="18"/>
      <c r="E10" s="19">
        <f>N16</f>
        <v>0</v>
      </c>
      <c r="F10" s="19">
        <f>N18</f>
        <v>0</v>
      </c>
      <c r="G10" s="19">
        <f>N20</f>
        <v>0</v>
      </c>
      <c r="H10" s="19">
        <f>N27</f>
        <v>0</v>
      </c>
      <c r="I10" s="19">
        <f>N32</f>
        <v>0</v>
      </c>
      <c r="J10" s="20">
        <f>N37</f>
        <v>0</v>
      </c>
      <c r="K10" s="21"/>
      <c r="L10" s="21"/>
      <c r="M10" s="21"/>
      <c r="N10" s="22">
        <f>IF( SUM(C10:J10)&lt;=30,SUM(C10:J10),"EXCEDE LOS 30 PUNTOS")</f>
        <v>0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PROFESIONAL DE MERCADEO / UNIVERSIDAD COOPERATIVA DE COLOMBIA / 2008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/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ESPECIALISTA EN COOPERACION INTERNACIONAL Y GERENCIA SOCIAL / UNIVERSIDAD SAN BUENAVENTURA / 2010</v>
      </c>
      <c r="F16" s="287"/>
      <c r="G16" s="287"/>
      <c r="H16" s="287"/>
      <c r="I16" s="287"/>
      <c r="J16" s="287"/>
      <c r="K16" s="287"/>
      <c r="L16" s="288"/>
      <c r="M16" s="27"/>
      <c r="N16" s="28"/>
    </row>
    <row r="17" spans="1:17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34.5" customHeight="1" thickBot="1" x14ac:dyDescent="0.3">
      <c r="A18" s="273" t="s">
        <v>29</v>
      </c>
      <c r="B18" s="274"/>
      <c r="C18" s="26"/>
      <c r="D18" s="152"/>
      <c r="E18" s="287" t="str">
        <f ca="1">(INDIRECT("GENERAL!L"&amp;P2+5))</f>
        <v>MAGISTER EN CIENCIAS DE LA ORGANIZACIÓN / UNIVERSIDAD DEL VALLE / 2012</v>
      </c>
      <c r="F18" s="287"/>
      <c r="G18" s="287"/>
      <c r="H18" s="287"/>
      <c r="I18" s="287"/>
      <c r="J18" s="287"/>
      <c r="K18" s="287"/>
      <c r="L18" s="288"/>
      <c r="M18" s="27"/>
      <c r="N18" s="28"/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7" ht="16.5" thickBot="1" x14ac:dyDescent="0.3">
      <c r="A21" s="33"/>
      <c r="B21" s="34"/>
      <c r="C21" s="151"/>
      <c r="D21" s="35"/>
      <c r="E21" s="35"/>
      <c r="F21" s="35"/>
      <c r="G21" s="35"/>
      <c r="H21" s="35"/>
      <c r="I21" s="35"/>
      <c r="J21" s="35"/>
      <c r="K21" s="35"/>
      <c r="L21" s="35"/>
      <c r="M21" s="151"/>
      <c r="N21" s="36"/>
    </row>
    <row r="22" spans="1:17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0</v>
      </c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68.25" customHeight="1" thickBot="1" x14ac:dyDescent="0.3">
      <c r="A25" s="281" t="s">
        <v>33</v>
      </c>
      <c r="B25" s="282"/>
      <c r="C25" s="26"/>
      <c r="D25" s="283"/>
      <c r="E25" s="284"/>
      <c r="F25" s="284"/>
      <c r="G25" s="284"/>
      <c r="H25" s="284"/>
      <c r="I25" s="284"/>
      <c r="J25" s="284"/>
      <c r="K25" s="284"/>
      <c r="L25" s="285"/>
      <c r="M25" s="27"/>
      <c r="N25" s="28"/>
      <c r="P25" s="39"/>
      <c r="Q25" s="39"/>
    </row>
    <row r="26" spans="1:17" ht="16.5" thickBot="1" x14ac:dyDescent="0.3">
      <c r="A26" s="33"/>
      <c r="B26" s="34"/>
      <c r="C26" s="151"/>
      <c r="D26" s="35"/>
      <c r="E26" s="35"/>
      <c r="F26" s="35"/>
      <c r="G26" s="35"/>
      <c r="H26" s="35"/>
      <c r="I26" s="35"/>
      <c r="J26" s="35"/>
      <c r="K26" s="35"/>
      <c r="L26" s="35"/>
      <c r="M26" s="151"/>
      <c r="N26" s="36"/>
    </row>
    <row r="27" spans="1:17" ht="19.5" thickTop="1" thickBot="1" x14ac:dyDescent="0.3">
      <c r="A27" s="278" t="s">
        <v>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51"/>
      <c r="N27" s="157">
        <f>IF(N25&lt;=5,N25,"EXCEDE LOS 5 PUNTOS PERMITIDOS")</f>
        <v>0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35.25" customHeight="1" thickBot="1" x14ac:dyDescent="0.3">
      <c r="A30" s="281" t="s">
        <v>36</v>
      </c>
      <c r="B30" s="282"/>
      <c r="C30" s="26"/>
      <c r="D30" s="283"/>
      <c r="E30" s="284"/>
      <c r="F30" s="284"/>
      <c r="G30" s="284"/>
      <c r="H30" s="284"/>
      <c r="I30" s="284"/>
      <c r="J30" s="284"/>
      <c r="K30" s="284"/>
      <c r="L30" s="285"/>
      <c r="M30" s="27"/>
      <c r="N30" s="28"/>
    </row>
    <row r="31" spans="1:17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78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151"/>
      <c r="N32" s="157">
        <f>IF(N30&lt;=5,N30,"EXCEDE LOS 5 PUNTOS PERMITIDOS")</f>
        <v>0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39.75" customHeight="1" thickBot="1" x14ac:dyDescent="0.3">
      <c r="A35" s="273" t="s">
        <v>39</v>
      </c>
      <c r="B35" s="274"/>
      <c r="C35" s="26"/>
      <c r="D35" s="283"/>
      <c r="E35" s="284"/>
      <c r="F35" s="284"/>
      <c r="G35" s="284"/>
      <c r="H35" s="284"/>
      <c r="I35" s="284"/>
      <c r="J35" s="284"/>
      <c r="K35" s="284"/>
      <c r="L35" s="285"/>
      <c r="M35" s="27"/>
      <c r="N35" s="28"/>
    </row>
    <row r="36" spans="1:14" ht="16.5" thickBot="1" x14ac:dyDescent="0.3">
      <c r="A36" s="33"/>
      <c r="B36" s="34"/>
      <c r="C36" s="151"/>
      <c r="D36" s="35"/>
      <c r="E36" s="35"/>
      <c r="F36" s="35"/>
      <c r="G36" s="35"/>
      <c r="H36" s="35"/>
      <c r="I36" s="35"/>
      <c r="J36" s="35"/>
      <c r="K36" s="35"/>
      <c r="L36" s="35"/>
      <c r="M36" s="151"/>
      <c r="N36" s="36"/>
    </row>
    <row r="37" spans="1:14" ht="19.5" thickTop="1" thickBot="1" x14ac:dyDescent="0.3">
      <c r="A37" s="278" t="s">
        <v>40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151"/>
      <c r="N37" s="157">
        <f>IF(N35&lt;=10,N35,"EXCEDE LOS 10 PUNTOS PERMITIDOS")</f>
        <v>0</v>
      </c>
    </row>
    <row r="38" spans="1:14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378" t="s">
        <v>23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44"/>
      <c r="N40" s="45">
        <f>IF((N22+N27+N32+N37)&lt;=30,(N22+N27+N32+N37),"ERROR EXCEDE LOS 30 PUNTOS")</f>
        <v>0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x14ac:dyDescent="0.25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4" x14ac:dyDescent="0.25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/>
    </row>
    <row r="48" spans="1:14" x14ac:dyDescent="0.25">
      <c r="A48" s="4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7"/>
    </row>
    <row r="49" spans="1:14" x14ac:dyDescent="0.25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7"/>
    </row>
    <row r="50" spans="1:14" x14ac:dyDescent="0.25">
      <c r="A50" s="4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7"/>
    </row>
    <row r="51" spans="1:14" x14ac:dyDescent="0.25">
      <c r="A51" s="4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7"/>
    </row>
    <row r="52" spans="1:14" x14ac:dyDescent="0.25">
      <c r="A52" s="4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8" t="s">
        <v>41</v>
      </c>
    </row>
    <row r="53" spans="1:14" x14ac:dyDescent="0.25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7"/>
    </row>
    <row r="54" spans="1:14" ht="15.75" thickBot="1" x14ac:dyDescent="0.3">
      <c r="A54" s="4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7"/>
    </row>
    <row r="55" spans="1:14" ht="27" thickBot="1" x14ac:dyDescent="0.3">
      <c r="A55" s="251" t="s">
        <v>42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</row>
    <row r="56" spans="1:14" ht="15.75" thickBot="1" x14ac:dyDescent="0.3">
      <c r="A56" s="4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4"/>
    </row>
    <row r="57" spans="1:14" ht="26.25" thickBot="1" x14ac:dyDescent="0.3">
      <c r="A57" s="289" t="s">
        <v>43</v>
      </c>
      <c r="B57" s="290"/>
      <c r="C57" s="290"/>
      <c r="D57" s="290"/>
      <c r="E57" s="290"/>
      <c r="F57" s="291"/>
      <c r="G57" s="292"/>
      <c r="H57" s="49" t="s">
        <v>44</v>
      </c>
      <c r="I57" s="50" t="s">
        <v>45</v>
      </c>
      <c r="J57" s="51" t="s">
        <v>46</v>
      </c>
      <c r="K57" s="52" t="s">
        <v>47</v>
      </c>
      <c r="L57" s="154"/>
      <c r="M57" s="8"/>
      <c r="N57" s="53" t="s">
        <v>48</v>
      </c>
    </row>
    <row r="58" spans="1:14" ht="23.25" customHeight="1" thickTop="1" thickBot="1" x14ac:dyDescent="0.3">
      <c r="A58" s="54">
        <v>1</v>
      </c>
      <c r="B58" s="301" t="s">
        <v>49</v>
      </c>
      <c r="C58" s="301"/>
      <c r="D58" s="301"/>
      <c r="E58" s="301"/>
      <c r="F58" s="302"/>
      <c r="G58" s="302"/>
      <c r="H58" s="55" t="s">
        <v>50</v>
      </c>
      <c r="I58" s="56">
        <v>0</v>
      </c>
      <c r="J58" s="56">
        <v>0</v>
      </c>
      <c r="K58" s="57">
        <v>0</v>
      </c>
      <c r="L58" s="41"/>
      <c r="M58" s="41"/>
      <c r="N58" s="58">
        <f>I58+J58+K58</f>
        <v>0</v>
      </c>
    </row>
    <row r="59" spans="1:14" ht="16.5" thickTop="1" thickBot="1" x14ac:dyDescent="0.3">
      <c r="A59" s="59">
        <v>2</v>
      </c>
      <c r="B59" s="299" t="s">
        <v>51</v>
      </c>
      <c r="C59" s="303"/>
      <c r="D59" s="303"/>
      <c r="E59" s="303"/>
      <c r="F59" s="300"/>
      <c r="G59" s="300"/>
      <c r="H59" s="60" t="s">
        <v>50</v>
      </c>
      <c r="I59" s="61">
        <v>0</v>
      </c>
      <c r="J59" s="61">
        <v>0</v>
      </c>
      <c r="K59" s="62">
        <v>0</v>
      </c>
      <c r="L59" s="41"/>
      <c r="M59" s="41"/>
      <c r="N59" s="58">
        <f t="shared" ref="N59:N64" si="0">I59+J59+K59</f>
        <v>0</v>
      </c>
    </row>
    <row r="60" spans="1:14" ht="16.5" thickTop="1" thickBot="1" x14ac:dyDescent="0.3">
      <c r="A60" s="59">
        <v>3</v>
      </c>
      <c r="B60" s="303" t="s">
        <v>52</v>
      </c>
      <c r="C60" s="303"/>
      <c r="D60" s="303"/>
      <c r="E60" s="303"/>
      <c r="F60" s="300"/>
      <c r="G60" s="300"/>
      <c r="H60" s="60" t="s">
        <v>53</v>
      </c>
      <c r="I60" s="61">
        <v>0</v>
      </c>
      <c r="J60" s="61">
        <v>0</v>
      </c>
      <c r="K60" s="62">
        <v>0</v>
      </c>
      <c r="L60" s="41"/>
      <c r="M60" s="41"/>
      <c r="N60" s="58">
        <f t="shared" si="0"/>
        <v>0</v>
      </c>
    </row>
    <row r="61" spans="1:14" ht="16.5" thickTop="1" thickBot="1" x14ac:dyDescent="0.3">
      <c r="A61" s="59">
        <v>4</v>
      </c>
      <c r="B61" s="303" t="s">
        <v>54</v>
      </c>
      <c r="C61" s="303"/>
      <c r="D61" s="303"/>
      <c r="E61" s="303"/>
      <c r="F61" s="300"/>
      <c r="G61" s="300"/>
      <c r="H61" s="60" t="s">
        <v>53</v>
      </c>
      <c r="I61" s="61">
        <v>0</v>
      </c>
      <c r="J61" s="61">
        <v>0</v>
      </c>
      <c r="K61" s="62">
        <v>0</v>
      </c>
      <c r="L61" s="41"/>
      <c r="M61" s="41"/>
      <c r="N61" s="58">
        <f t="shared" si="0"/>
        <v>0</v>
      </c>
    </row>
    <row r="62" spans="1:14" ht="16.5" thickTop="1" thickBot="1" x14ac:dyDescent="0.3">
      <c r="A62" s="59">
        <v>5</v>
      </c>
      <c r="B62" s="303" t="s">
        <v>55</v>
      </c>
      <c r="C62" s="303"/>
      <c r="D62" s="303"/>
      <c r="E62" s="303"/>
      <c r="F62" s="300"/>
      <c r="G62" s="300"/>
      <c r="H62" s="60" t="s">
        <v>53</v>
      </c>
      <c r="I62" s="61">
        <v>0</v>
      </c>
      <c r="J62" s="61">
        <v>0</v>
      </c>
      <c r="K62" s="62">
        <v>0</v>
      </c>
      <c r="L62" s="41"/>
      <c r="M62" s="41"/>
      <c r="N62" s="58">
        <f t="shared" si="0"/>
        <v>0</v>
      </c>
    </row>
    <row r="63" spans="1:14" ht="16.5" thickTop="1" thickBot="1" x14ac:dyDescent="0.3">
      <c r="A63" s="59">
        <v>6</v>
      </c>
      <c r="B63" s="303" t="s">
        <v>56</v>
      </c>
      <c r="C63" s="303"/>
      <c r="D63" s="303"/>
      <c r="E63" s="303"/>
      <c r="F63" s="300"/>
      <c r="G63" s="300"/>
      <c r="H63" s="60" t="s">
        <v>57</v>
      </c>
      <c r="I63" s="61">
        <v>0</v>
      </c>
      <c r="J63" s="61">
        <v>0</v>
      </c>
      <c r="K63" s="62">
        <v>0</v>
      </c>
      <c r="L63" s="41"/>
      <c r="M63" s="41"/>
      <c r="N63" s="58">
        <f t="shared" si="0"/>
        <v>0</v>
      </c>
    </row>
    <row r="64" spans="1:14" ht="16.5" thickTop="1" thickBot="1" x14ac:dyDescent="0.3">
      <c r="A64" s="63">
        <v>7</v>
      </c>
      <c r="B64" s="304" t="s">
        <v>58</v>
      </c>
      <c r="C64" s="304"/>
      <c r="D64" s="304"/>
      <c r="E64" s="304"/>
      <c r="F64" s="305"/>
      <c r="G64" s="305"/>
      <c r="H64" s="64" t="s">
        <v>57</v>
      </c>
      <c r="I64" s="65">
        <v>0</v>
      </c>
      <c r="J64" s="65">
        <v>0</v>
      </c>
      <c r="K64" s="66">
        <v>0</v>
      </c>
      <c r="L64" s="41"/>
      <c r="M64" s="41"/>
      <c r="N64" s="58">
        <f t="shared" si="0"/>
        <v>0</v>
      </c>
    </row>
    <row r="65" spans="1:14" ht="16.5" thickBot="1" x14ac:dyDescent="0.3">
      <c r="A65" s="306" t="s">
        <v>59</v>
      </c>
      <c r="B65" s="307"/>
      <c r="C65" s="307"/>
      <c r="D65" s="307"/>
      <c r="E65" s="307"/>
      <c r="F65" s="307"/>
      <c r="G65" s="307"/>
      <c r="H65" s="308"/>
      <c r="I65" s="67">
        <f>SUM(I58:I64)</f>
        <v>0</v>
      </c>
      <c r="J65" s="68">
        <f>SUM(J58:J64)</f>
        <v>0</v>
      </c>
      <c r="K65" s="69">
        <f>SUM(K58:K64)</f>
        <v>0</v>
      </c>
      <c r="L65" s="70"/>
      <c r="M65" s="41"/>
      <c r="N65" s="71">
        <f>SUM(N58:N64)</f>
        <v>0</v>
      </c>
    </row>
    <row r="66" spans="1:14" ht="19.5" thickTop="1" thickBot="1" x14ac:dyDescent="0.3">
      <c r="A66" s="309" t="s">
        <v>60</v>
      </c>
      <c r="B66" s="310"/>
      <c r="C66" s="310"/>
      <c r="D66" s="310"/>
      <c r="E66" s="310"/>
      <c r="F66" s="310"/>
      <c r="G66" s="310"/>
      <c r="H66" s="310"/>
      <c r="I66" s="311"/>
      <c r="J66" s="311"/>
      <c r="K66" s="312"/>
      <c r="L66" s="8"/>
      <c r="M66" s="72"/>
      <c r="N66" s="73">
        <f>N65/3</f>
        <v>0</v>
      </c>
    </row>
    <row r="67" spans="1:14" ht="15.75" thickBot="1" x14ac:dyDescent="0.3">
      <c r="A67" s="4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4"/>
    </row>
    <row r="68" spans="1:14" ht="26.25" thickBot="1" x14ac:dyDescent="0.3">
      <c r="A68" s="289" t="s">
        <v>61</v>
      </c>
      <c r="B68" s="290"/>
      <c r="C68" s="290"/>
      <c r="D68" s="290"/>
      <c r="E68" s="290"/>
      <c r="F68" s="290"/>
      <c r="G68" s="313"/>
      <c r="H68" s="74" t="s">
        <v>44</v>
      </c>
      <c r="I68" s="50" t="s">
        <v>45</v>
      </c>
      <c r="J68" s="51" t="s">
        <v>46</v>
      </c>
      <c r="K68" s="52" t="s">
        <v>47</v>
      </c>
      <c r="L68" s="154"/>
      <c r="M68" s="8"/>
      <c r="N68" s="53" t="s">
        <v>48</v>
      </c>
    </row>
    <row r="69" spans="1:14" ht="17.25" thickTop="1" thickBot="1" x14ac:dyDescent="0.3">
      <c r="A69" s="54">
        <v>1</v>
      </c>
      <c r="B69" s="314" t="s">
        <v>62</v>
      </c>
      <c r="C69" s="314"/>
      <c r="D69" s="314"/>
      <c r="E69" s="314"/>
      <c r="F69" s="302"/>
      <c r="G69" s="302"/>
      <c r="H69" s="75" t="s">
        <v>63</v>
      </c>
      <c r="I69" s="76">
        <v>0</v>
      </c>
      <c r="J69" s="76">
        <v>0</v>
      </c>
      <c r="K69" s="77">
        <v>0</v>
      </c>
      <c r="L69" s="78"/>
      <c r="M69" s="41"/>
      <c r="N69" s="58">
        <f>I69+J69+K69</f>
        <v>0</v>
      </c>
    </row>
    <row r="70" spans="1:14" ht="17.25" thickTop="1" thickBot="1" x14ac:dyDescent="0.3">
      <c r="A70" s="59">
        <v>2</v>
      </c>
      <c r="B70" s="299" t="s">
        <v>64</v>
      </c>
      <c r="C70" s="299"/>
      <c r="D70" s="299"/>
      <c r="E70" s="299"/>
      <c r="F70" s="300"/>
      <c r="G70" s="300"/>
      <c r="H70" s="79" t="s">
        <v>63</v>
      </c>
      <c r="I70" s="80">
        <v>0</v>
      </c>
      <c r="J70" s="80">
        <v>0</v>
      </c>
      <c r="K70" s="81">
        <v>0</v>
      </c>
      <c r="L70" s="78"/>
      <c r="M70" s="41"/>
      <c r="N70" s="58">
        <f>I70+J70+K70</f>
        <v>0</v>
      </c>
    </row>
    <row r="71" spans="1:14" ht="17.25" thickTop="1" thickBot="1" x14ac:dyDescent="0.3">
      <c r="A71" s="63">
        <v>3</v>
      </c>
      <c r="B71" s="315" t="s">
        <v>65</v>
      </c>
      <c r="C71" s="315"/>
      <c r="D71" s="315"/>
      <c r="E71" s="315"/>
      <c r="F71" s="305"/>
      <c r="G71" s="305"/>
      <c r="H71" s="82" t="s">
        <v>63</v>
      </c>
      <c r="I71" s="83">
        <v>0</v>
      </c>
      <c r="J71" s="83">
        <v>0</v>
      </c>
      <c r="K71" s="84">
        <v>0</v>
      </c>
      <c r="L71" s="78"/>
      <c r="M71" s="41"/>
      <c r="N71" s="58">
        <f>I71+J71+K71</f>
        <v>0</v>
      </c>
    </row>
    <row r="72" spans="1:14" ht="16.5" thickTop="1" thickBot="1" x14ac:dyDescent="0.3">
      <c r="A72" s="40"/>
      <c r="B72" s="281" t="s">
        <v>66</v>
      </c>
      <c r="C72" s="316"/>
      <c r="D72" s="316"/>
      <c r="E72" s="316"/>
      <c r="F72" s="316"/>
      <c r="G72" s="316"/>
      <c r="H72" s="282"/>
      <c r="I72" s="85">
        <f>SUM(I69:I71)</f>
        <v>0</v>
      </c>
      <c r="J72" s="85">
        <f>SUM(J69:J71)</f>
        <v>0</v>
      </c>
      <c r="K72" s="86">
        <f>SUM(K69:K71)</f>
        <v>0</v>
      </c>
      <c r="L72" s="78"/>
      <c r="M72" s="41"/>
      <c r="N72" s="87">
        <f>SUM(N69:N71)</f>
        <v>0</v>
      </c>
    </row>
    <row r="73" spans="1:14" ht="19.5" thickTop="1" thickBot="1" x14ac:dyDescent="0.3">
      <c r="A73" s="317" t="s">
        <v>67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9"/>
      <c r="L73" s="78"/>
      <c r="M73" s="41"/>
      <c r="N73" s="73">
        <f>N72/3</f>
        <v>0</v>
      </c>
    </row>
    <row r="74" spans="1:14" ht="19.5" thickTop="1" thickBot="1" x14ac:dyDescent="0.3">
      <c r="A74" s="320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78"/>
      <c r="M74" s="41"/>
      <c r="N74" s="156"/>
    </row>
    <row r="75" spans="1:14" ht="26.25" thickBot="1" x14ac:dyDescent="0.3">
      <c r="A75" s="323" t="s">
        <v>68</v>
      </c>
      <c r="B75" s="324"/>
      <c r="C75" s="324"/>
      <c r="D75" s="324"/>
      <c r="E75" s="324"/>
      <c r="F75" s="324"/>
      <c r="G75" s="325"/>
      <c r="H75" s="89" t="s">
        <v>44</v>
      </c>
      <c r="I75" s="53" t="s">
        <v>45</v>
      </c>
      <c r="J75" s="154"/>
      <c r="K75" s="154"/>
      <c r="L75" s="78"/>
      <c r="M75" s="41"/>
      <c r="N75" s="90" t="s">
        <v>48</v>
      </c>
    </row>
    <row r="76" spans="1:14" ht="16.5" thickBot="1" x14ac:dyDescent="0.3">
      <c r="A76" s="91">
        <v>1</v>
      </c>
      <c r="B76" s="326" t="s">
        <v>69</v>
      </c>
      <c r="C76" s="326"/>
      <c r="D76" s="326"/>
      <c r="E76" s="326"/>
      <c r="F76" s="327"/>
      <c r="G76" s="328"/>
      <c r="H76" s="92" t="s">
        <v>63</v>
      </c>
      <c r="I76" s="86">
        <v>0</v>
      </c>
      <c r="J76" s="78"/>
      <c r="K76" s="78"/>
      <c r="L76" s="78"/>
      <c r="M76" s="41"/>
      <c r="N76" s="93">
        <f>I76</f>
        <v>0</v>
      </c>
    </row>
    <row r="77" spans="1:14" ht="16.5" thickBot="1" x14ac:dyDescent="0.3">
      <c r="A77" s="59">
        <v>2</v>
      </c>
      <c r="B77" s="299" t="s">
        <v>70</v>
      </c>
      <c r="C77" s="299"/>
      <c r="D77" s="299"/>
      <c r="E77" s="299"/>
      <c r="F77" s="300"/>
      <c r="G77" s="329"/>
      <c r="H77" s="94" t="s">
        <v>63</v>
      </c>
      <c r="I77" s="95">
        <v>0</v>
      </c>
      <c r="J77" s="78"/>
      <c r="K77" s="78"/>
      <c r="L77" s="78"/>
      <c r="M77" s="41"/>
      <c r="N77" s="93">
        <f>I77</f>
        <v>0</v>
      </c>
    </row>
    <row r="78" spans="1:14" ht="16.5" thickBot="1" x14ac:dyDescent="0.3">
      <c r="A78" s="63">
        <v>3</v>
      </c>
      <c r="B78" s="315" t="s">
        <v>71</v>
      </c>
      <c r="C78" s="315"/>
      <c r="D78" s="315"/>
      <c r="E78" s="315"/>
      <c r="F78" s="305"/>
      <c r="G78" s="330"/>
      <c r="H78" s="96" t="s">
        <v>63</v>
      </c>
      <c r="I78" s="97">
        <v>0</v>
      </c>
      <c r="J78" s="78"/>
      <c r="K78" s="78"/>
      <c r="L78" s="78"/>
      <c r="M78" s="41"/>
      <c r="N78" s="93">
        <f>I78</f>
        <v>0</v>
      </c>
    </row>
    <row r="79" spans="1:14" ht="16.5" thickBot="1" x14ac:dyDescent="0.3">
      <c r="A79" s="331" t="s">
        <v>72</v>
      </c>
      <c r="B79" s="332"/>
      <c r="C79" s="332"/>
      <c r="D79" s="332"/>
      <c r="E79" s="332"/>
      <c r="F79" s="332"/>
      <c r="G79" s="332"/>
      <c r="H79" s="333"/>
      <c r="I79" s="25">
        <f>SUM(I76:I78)</f>
        <v>0</v>
      </c>
      <c r="J79" s="70"/>
      <c r="K79" s="70"/>
      <c r="L79" s="70"/>
      <c r="M79" s="41"/>
      <c r="N79" s="36"/>
    </row>
    <row r="80" spans="1:14" ht="19.5" thickTop="1" thickBot="1" x14ac:dyDescent="0.3">
      <c r="A80" s="334" t="s">
        <v>73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6"/>
      <c r="L80" s="70"/>
      <c r="M80" s="41"/>
      <c r="N80" s="73">
        <f>SUM(N76:N78)</f>
        <v>0</v>
      </c>
    </row>
    <row r="81" spans="1:14" x14ac:dyDescent="0.25">
      <c r="A81" s="42"/>
      <c r="B81" s="8"/>
      <c r="C81" s="8"/>
      <c r="D81" s="8"/>
      <c r="E81" s="337"/>
      <c r="F81" s="337"/>
      <c r="G81" s="337"/>
      <c r="H81" s="337"/>
      <c r="I81" s="337"/>
      <c r="J81" s="337"/>
      <c r="K81" s="337"/>
      <c r="L81" s="337"/>
      <c r="M81" s="337"/>
      <c r="N81" s="338"/>
    </row>
    <row r="82" spans="1:14" ht="15.75" thickBot="1" x14ac:dyDescent="0.3">
      <c r="A82" s="4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4"/>
    </row>
    <row r="83" spans="1:14" ht="27" thickBot="1" x14ac:dyDescent="0.3">
      <c r="A83" s="251" t="s">
        <v>74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3"/>
    </row>
    <row r="84" spans="1:14" ht="15.75" thickBot="1" x14ac:dyDescent="0.3">
      <c r="A84" s="4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4"/>
    </row>
    <row r="85" spans="1:14" ht="24.75" thickBot="1" x14ac:dyDescent="0.3">
      <c r="A85" s="348" t="s">
        <v>75</v>
      </c>
      <c r="B85" s="349"/>
      <c r="C85" s="349"/>
      <c r="D85" s="349"/>
      <c r="E85" s="349"/>
      <c r="F85" s="350"/>
      <c r="G85" s="351"/>
      <c r="H85" s="89" t="s">
        <v>44</v>
      </c>
      <c r="I85" s="154"/>
      <c r="J85" s="8"/>
      <c r="K85" s="8"/>
      <c r="L85" s="8"/>
      <c r="M85" s="8"/>
      <c r="N85" s="89" t="s">
        <v>48</v>
      </c>
    </row>
    <row r="86" spans="1:14" ht="17.25" thickTop="1" thickBot="1" x14ac:dyDescent="0.3">
      <c r="A86" s="98">
        <v>1</v>
      </c>
      <c r="B86" s="352" t="s">
        <v>76</v>
      </c>
      <c r="C86" s="353"/>
      <c r="D86" s="353"/>
      <c r="E86" s="353"/>
      <c r="F86" s="354"/>
      <c r="G86" s="355"/>
      <c r="H86" s="99" t="s">
        <v>77</v>
      </c>
      <c r="I86" s="100"/>
      <c r="J86" s="47"/>
      <c r="K86" s="47"/>
      <c r="L86" s="47"/>
      <c r="M86" s="41"/>
      <c r="N86" s="101">
        <v>0</v>
      </c>
    </row>
    <row r="87" spans="1:14" ht="16.5" thickBot="1" x14ac:dyDescent="0.3">
      <c r="A87" s="102"/>
      <c r="B87" s="103"/>
      <c r="C87" s="103"/>
      <c r="D87" s="103"/>
      <c r="E87" s="103"/>
      <c r="F87" s="41"/>
      <c r="G87" s="41"/>
      <c r="H87" s="70"/>
      <c r="I87" s="70"/>
      <c r="J87" s="47"/>
      <c r="K87" s="47"/>
      <c r="L87" s="47"/>
      <c r="M87" s="41"/>
      <c r="N87" s="104"/>
    </row>
    <row r="88" spans="1:14" ht="19.5" thickTop="1" thickBot="1" x14ac:dyDescent="0.3">
      <c r="A88" s="356" t="s">
        <v>78</v>
      </c>
      <c r="B88" s="357"/>
      <c r="C88" s="357"/>
      <c r="D88" s="357"/>
      <c r="E88" s="357"/>
      <c r="F88" s="357"/>
      <c r="G88" s="357"/>
      <c r="H88" s="357"/>
      <c r="I88" s="357"/>
      <c r="J88" s="358"/>
      <c r="K88" s="100"/>
      <c r="L88" s="8"/>
      <c r="M88" s="105"/>
      <c r="N88" s="106">
        <f>N86</f>
        <v>0</v>
      </c>
    </row>
    <row r="89" spans="1:14" ht="16.5" thickTop="1" thickBot="1" x14ac:dyDescent="0.3">
      <c r="A89" s="4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4"/>
    </row>
    <row r="90" spans="1:14" ht="28.5" thickBot="1" x14ac:dyDescent="0.3">
      <c r="A90" s="359" t="s">
        <v>79</v>
      </c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1"/>
    </row>
    <row r="91" spans="1:14" ht="15.75" thickBot="1" x14ac:dyDescent="0.3">
      <c r="A91" s="4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4"/>
    </row>
    <row r="92" spans="1:14" ht="18.75" thickTop="1" x14ac:dyDescent="0.25">
      <c r="A92" s="362" t="s">
        <v>23</v>
      </c>
      <c r="B92" s="363"/>
      <c r="C92" s="363"/>
      <c r="D92" s="363"/>
      <c r="E92" s="363"/>
      <c r="F92" s="363"/>
      <c r="G92" s="363"/>
      <c r="H92" s="363"/>
      <c r="I92" s="363"/>
      <c r="J92" s="364"/>
      <c r="K92" s="107"/>
      <c r="L92" s="107"/>
      <c r="M92" s="108"/>
      <c r="N92" s="109">
        <f>N40</f>
        <v>0</v>
      </c>
    </row>
    <row r="93" spans="1:14" ht="18" x14ac:dyDescent="0.25">
      <c r="A93" s="339" t="s">
        <v>80</v>
      </c>
      <c r="B93" s="340"/>
      <c r="C93" s="340"/>
      <c r="D93" s="340"/>
      <c r="E93" s="340"/>
      <c r="F93" s="340"/>
      <c r="G93" s="340"/>
      <c r="H93" s="340"/>
      <c r="I93" s="340"/>
      <c r="J93" s="341"/>
      <c r="K93" s="107"/>
      <c r="L93" s="107"/>
      <c r="M93" s="108"/>
      <c r="N93" s="110">
        <f>N66</f>
        <v>0</v>
      </c>
    </row>
    <row r="94" spans="1:14" ht="18" x14ac:dyDescent="0.25">
      <c r="A94" s="339" t="s">
        <v>81</v>
      </c>
      <c r="B94" s="340"/>
      <c r="C94" s="340"/>
      <c r="D94" s="340"/>
      <c r="E94" s="340"/>
      <c r="F94" s="340"/>
      <c r="G94" s="340"/>
      <c r="H94" s="340"/>
      <c r="I94" s="340"/>
      <c r="J94" s="341"/>
      <c r="K94" s="107"/>
      <c r="L94" s="107"/>
      <c r="M94" s="108"/>
      <c r="N94" s="111">
        <f>N73</f>
        <v>0</v>
      </c>
    </row>
    <row r="95" spans="1:14" ht="18" x14ac:dyDescent="0.25">
      <c r="A95" s="339" t="s">
        <v>82</v>
      </c>
      <c r="B95" s="340"/>
      <c r="C95" s="340"/>
      <c r="D95" s="340"/>
      <c r="E95" s="340"/>
      <c r="F95" s="340"/>
      <c r="G95" s="340"/>
      <c r="H95" s="340"/>
      <c r="I95" s="340"/>
      <c r="J95" s="341"/>
      <c r="K95" s="107"/>
      <c r="L95" s="107"/>
      <c r="M95" s="108"/>
      <c r="N95" s="112">
        <f>N80</f>
        <v>0</v>
      </c>
    </row>
    <row r="96" spans="1:14" ht="18.75" thickBot="1" x14ac:dyDescent="0.3">
      <c r="A96" s="342" t="s">
        <v>83</v>
      </c>
      <c r="B96" s="343"/>
      <c r="C96" s="343"/>
      <c r="D96" s="343"/>
      <c r="E96" s="343"/>
      <c r="F96" s="343"/>
      <c r="G96" s="343"/>
      <c r="H96" s="343"/>
      <c r="I96" s="343"/>
      <c r="J96" s="344"/>
      <c r="K96" s="107"/>
      <c r="L96" s="107"/>
      <c r="M96" s="108"/>
      <c r="N96" s="112">
        <f>N86</f>
        <v>0</v>
      </c>
    </row>
    <row r="97" spans="1:14" ht="24.75" thickTop="1" thickBot="1" x14ac:dyDescent="0.3">
      <c r="A97" s="345" t="s">
        <v>84</v>
      </c>
      <c r="B97" s="346"/>
      <c r="C97" s="346"/>
      <c r="D97" s="346"/>
      <c r="E97" s="346"/>
      <c r="F97" s="346"/>
      <c r="G97" s="346"/>
      <c r="H97" s="346"/>
      <c r="I97" s="346"/>
      <c r="J97" s="347"/>
      <c r="K97" s="113"/>
      <c r="L97" s="114"/>
      <c r="M97" s="115"/>
      <c r="N97" s="116">
        <f>SUM(N92:N96)</f>
        <v>0</v>
      </c>
    </row>
    <row r="98" spans="1:14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8"/>
  <sheetViews>
    <sheetView topLeftCell="A7" workbookViewId="0">
      <selection activeCell="N14" sqref="N14:N2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 t="str">
        <f ca="1">MID(CELL("nombrearchivo",'18'!E9),FIND("]", CELL("nombrearchivo",'18'!E9),1)+1,LEN(CELL("nombrearchivo",'18'!E9))-FIND("]",CELL("nombrearchivo",'18'!E9),1))</f>
        <v>18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53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54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55"/>
      <c r="L9" s="265"/>
      <c r="M9" s="265"/>
      <c r="N9" s="267"/>
    </row>
    <row r="10" spans="1:16" ht="44.25" customHeight="1" thickBot="1" x14ac:dyDescent="0.3">
      <c r="A10" s="268" t="str">
        <f ca="1">CONCATENATE((INDIRECT("GENERAL!D"&amp;P2+5))," ",((INDIRECT("GENERAL!E"&amp;P2+5))))</f>
        <v>AGREDO ROA LUIS HERNANDO</v>
      </c>
      <c r="B10" s="269"/>
      <c r="C10" s="17">
        <f>N14</f>
        <v>0</v>
      </c>
      <c r="D10" s="18"/>
      <c r="E10" s="19">
        <f>N16</f>
        <v>0</v>
      </c>
      <c r="F10" s="19">
        <f>N18</f>
        <v>0</v>
      </c>
      <c r="G10" s="19">
        <f>N20</f>
        <v>0</v>
      </c>
      <c r="H10" s="19">
        <f>N27</f>
        <v>0</v>
      </c>
      <c r="I10" s="19">
        <f>N32</f>
        <v>0</v>
      </c>
      <c r="J10" s="20">
        <f>N37</f>
        <v>0</v>
      </c>
      <c r="K10" s="21"/>
      <c r="L10" s="21"/>
      <c r="M10" s="21"/>
      <c r="N10" s="22">
        <f>IF( SUM(C10:J10)&lt;=30,SUM(C10:J10),"EXCEDE LOS 30 PUNTOS")</f>
        <v>0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ADMINISTRADOR DE EMPRESAS / UNIVERSIDAD DEL TOLIMA /  1994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/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ESPECIALISTA EN GERENCIA DE MERCADEO  / UNIVERSIDAD DEL ROSARIO  / 1998</v>
      </c>
      <c r="F16" s="287"/>
      <c r="G16" s="287"/>
      <c r="H16" s="287"/>
      <c r="I16" s="287"/>
      <c r="J16" s="287"/>
      <c r="K16" s="287"/>
      <c r="L16" s="288"/>
      <c r="M16" s="27"/>
      <c r="N16" s="28"/>
    </row>
    <row r="17" spans="1:17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34.5" customHeight="1" thickBot="1" x14ac:dyDescent="0.3">
      <c r="A18" s="273" t="s">
        <v>29</v>
      </c>
      <c r="B18" s="274"/>
      <c r="C18" s="26"/>
      <c r="D18" s="152"/>
      <c r="E18" s="287" t="str">
        <f ca="1">(INDIRECT("GENERAL!L"&amp;P2+5))</f>
        <v>MAGISTER EN ADMINISTRACION ECONOMICA Y FINANCIERA / UNIVERSIDAD TECNOLÓGICA DE PEREIRA /  2005</v>
      </c>
      <c r="F18" s="287"/>
      <c r="G18" s="287"/>
      <c r="H18" s="287"/>
      <c r="I18" s="287"/>
      <c r="J18" s="287"/>
      <c r="K18" s="287"/>
      <c r="L18" s="288"/>
      <c r="M18" s="27"/>
      <c r="N18" s="28"/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7" ht="16.5" thickBot="1" x14ac:dyDescent="0.3">
      <c r="A21" s="33"/>
      <c r="B21" s="34"/>
      <c r="C21" s="151"/>
      <c r="D21" s="35"/>
      <c r="E21" s="35"/>
      <c r="F21" s="35"/>
      <c r="G21" s="35"/>
      <c r="H21" s="35"/>
      <c r="I21" s="35"/>
      <c r="J21" s="35"/>
      <c r="K21" s="35"/>
      <c r="L21" s="35"/>
      <c r="M21" s="151"/>
      <c r="N21" s="36"/>
    </row>
    <row r="22" spans="1:17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/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68.25" customHeight="1" thickBot="1" x14ac:dyDescent="0.3">
      <c r="A25" s="281" t="s">
        <v>33</v>
      </c>
      <c r="B25" s="282"/>
      <c r="C25" s="26"/>
      <c r="D25" s="283"/>
      <c r="E25" s="284"/>
      <c r="F25" s="284"/>
      <c r="G25" s="284"/>
      <c r="H25" s="284"/>
      <c r="I25" s="284"/>
      <c r="J25" s="284"/>
      <c r="K25" s="284"/>
      <c r="L25" s="285"/>
      <c r="M25" s="27"/>
      <c r="N25" s="28"/>
      <c r="P25" s="39"/>
      <c r="Q25" s="39"/>
    </row>
    <row r="26" spans="1:17" ht="16.5" thickBot="1" x14ac:dyDescent="0.3">
      <c r="A26" s="33"/>
      <c r="B26" s="34"/>
      <c r="C26" s="151"/>
      <c r="D26" s="35"/>
      <c r="E26" s="35"/>
      <c r="F26" s="35"/>
      <c r="G26" s="35"/>
      <c r="H26" s="35"/>
      <c r="I26" s="35"/>
      <c r="J26" s="35"/>
      <c r="K26" s="35"/>
      <c r="L26" s="35"/>
      <c r="M26" s="151"/>
      <c r="N26" s="36"/>
    </row>
    <row r="27" spans="1:17" ht="19.5" thickTop="1" thickBot="1" x14ac:dyDescent="0.3">
      <c r="A27" s="278" t="s">
        <v>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51"/>
      <c r="N27" s="157">
        <f>IF(N25&lt;=5,N25,"EXCEDE LOS 5 PUNTOS PERMITIDOS")</f>
        <v>0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35.25" customHeight="1" thickBot="1" x14ac:dyDescent="0.3">
      <c r="A30" s="281" t="s">
        <v>36</v>
      </c>
      <c r="B30" s="282"/>
      <c r="C30" s="26"/>
      <c r="D30" s="283"/>
      <c r="E30" s="284"/>
      <c r="F30" s="284"/>
      <c r="G30" s="284"/>
      <c r="H30" s="284"/>
      <c r="I30" s="284"/>
      <c r="J30" s="284"/>
      <c r="K30" s="284"/>
      <c r="L30" s="285"/>
      <c r="M30" s="27"/>
      <c r="N30" s="28"/>
    </row>
    <row r="31" spans="1:17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78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151"/>
      <c r="N32" s="157">
        <f>IF(N30&lt;=5,N30,"EXCEDE LOS 5 PUNTOS PERMITIDOS")</f>
        <v>0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39.75" customHeight="1" thickBot="1" x14ac:dyDescent="0.3">
      <c r="A35" s="273" t="s">
        <v>39</v>
      </c>
      <c r="B35" s="274"/>
      <c r="C35" s="26"/>
      <c r="D35" s="283"/>
      <c r="E35" s="284"/>
      <c r="F35" s="284"/>
      <c r="G35" s="284"/>
      <c r="H35" s="284"/>
      <c r="I35" s="284"/>
      <c r="J35" s="284"/>
      <c r="K35" s="284"/>
      <c r="L35" s="285"/>
      <c r="M35" s="27"/>
      <c r="N35" s="28"/>
    </row>
    <row r="36" spans="1:14" ht="16.5" thickBot="1" x14ac:dyDescent="0.3">
      <c r="A36" s="33"/>
      <c r="B36" s="34"/>
      <c r="C36" s="151"/>
      <c r="D36" s="35"/>
      <c r="E36" s="35"/>
      <c r="F36" s="35"/>
      <c r="G36" s="35"/>
      <c r="H36" s="35"/>
      <c r="I36" s="35"/>
      <c r="J36" s="35"/>
      <c r="K36" s="35"/>
      <c r="L36" s="35"/>
      <c r="M36" s="151"/>
      <c r="N36" s="36"/>
    </row>
    <row r="37" spans="1:14" ht="19.5" thickTop="1" thickBot="1" x14ac:dyDescent="0.3">
      <c r="A37" s="278" t="s">
        <v>40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151"/>
      <c r="N37" s="157">
        <f>IF(N35&lt;=10,N35,"EXCEDE LOS 10 PUNTOS PERMITIDOS")</f>
        <v>0</v>
      </c>
    </row>
    <row r="38" spans="1:14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378" t="s">
        <v>23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44"/>
      <c r="N40" s="45">
        <f>IF((N22+N27+N32+N37)&lt;=30,(N22+N27+N32+N37),"ERROR EXCEDE LOS 30 PUNTOS")</f>
        <v>0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x14ac:dyDescent="0.25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4" x14ac:dyDescent="0.25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/>
    </row>
    <row r="48" spans="1:14" x14ac:dyDescent="0.25">
      <c r="A48" s="4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7"/>
    </row>
    <row r="49" spans="1:14" x14ac:dyDescent="0.25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7"/>
    </row>
    <row r="50" spans="1:14" x14ac:dyDescent="0.25">
      <c r="A50" s="4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7"/>
    </row>
    <row r="51" spans="1:14" x14ac:dyDescent="0.25">
      <c r="A51" s="4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7"/>
    </row>
    <row r="52" spans="1:14" x14ac:dyDescent="0.25">
      <c r="A52" s="4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8" t="s">
        <v>41</v>
      </c>
    </row>
    <row r="53" spans="1:14" x14ac:dyDescent="0.25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7"/>
    </row>
    <row r="54" spans="1:14" ht="15.75" thickBot="1" x14ac:dyDescent="0.3">
      <c r="A54" s="4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7"/>
    </row>
    <row r="55" spans="1:14" ht="27" thickBot="1" x14ac:dyDescent="0.3">
      <c r="A55" s="251" t="s">
        <v>42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</row>
    <row r="56" spans="1:14" ht="15.75" thickBot="1" x14ac:dyDescent="0.3">
      <c r="A56" s="4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4"/>
    </row>
    <row r="57" spans="1:14" ht="26.25" thickBot="1" x14ac:dyDescent="0.3">
      <c r="A57" s="289" t="s">
        <v>43</v>
      </c>
      <c r="B57" s="290"/>
      <c r="C57" s="290"/>
      <c r="D57" s="290"/>
      <c r="E57" s="290"/>
      <c r="F57" s="291"/>
      <c r="G57" s="292"/>
      <c r="H57" s="49" t="s">
        <v>44</v>
      </c>
      <c r="I57" s="50" t="s">
        <v>45</v>
      </c>
      <c r="J57" s="51" t="s">
        <v>46</v>
      </c>
      <c r="K57" s="52" t="s">
        <v>47</v>
      </c>
      <c r="L57" s="154"/>
      <c r="M57" s="8"/>
      <c r="N57" s="53" t="s">
        <v>48</v>
      </c>
    </row>
    <row r="58" spans="1:14" ht="23.25" customHeight="1" thickTop="1" thickBot="1" x14ac:dyDescent="0.3">
      <c r="A58" s="54">
        <v>1</v>
      </c>
      <c r="B58" s="301" t="s">
        <v>49</v>
      </c>
      <c r="C58" s="301"/>
      <c r="D58" s="301"/>
      <c r="E58" s="301"/>
      <c r="F58" s="302"/>
      <c r="G58" s="302"/>
      <c r="H58" s="55" t="s">
        <v>50</v>
      </c>
      <c r="I58" s="56">
        <v>0</v>
      </c>
      <c r="J58" s="56">
        <v>0</v>
      </c>
      <c r="K58" s="57">
        <v>0</v>
      </c>
      <c r="L58" s="41"/>
      <c r="M58" s="41"/>
      <c r="N58" s="58">
        <f>I58+J58+K58</f>
        <v>0</v>
      </c>
    </row>
    <row r="59" spans="1:14" ht="16.5" thickTop="1" thickBot="1" x14ac:dyDescent="0.3">
      <c r="A59" s="59">
        <v>2</v>
      </c>
      <c r="B59" s="299" t="s">
        <v>51</v>
      </c>
      <c r="C59" s="303"/>
      <c r="D59" s="303"/>
      <c r="E59" s="303"/>
      <c r="F59" s="300"/>
      <c r="G59" s="300"/>
      <c r="H59" s="60" t="s">
        <v>50</v>
      </c>
      <c r="I59" s="61">
        <v>0</v>
      </c>
      <c r="J59" s="61">
        <v>0</v>
      </c>
      <c r="K59" s="62">
        <v>0</v>
      </c>
      <c r="L59" s="41"/>
      <c r="M59" s="41"/>
      <c r="N59" s="58">
        <f t="shared" ref="N59:N64" si="0">I59+J59+K59</f>
        <v>0</v>
      </c>
    </row>
    <row r="60" spans="1:14" ht="16.5" thickTop="1" thickBot="1" x14ac:dyDescent="0.3">
      <c r="A60" s="59">
        <v>3</v>
      </c>
      <c r="B60" s="303" t="s">
        <v>52</v>
      </c>
      <c r="C60" s="303"/>
      <c r="D60" s="303"/>
      <c r="E60" s="303"/>
      <c r="F60" s="300"/>
      <c r="G60" s="300"/>
      <c r="H60" s="60" t="s">
        <v>53</v>
      </c>
      <c r="I60" s="61">
        <v>0</v>
      </c>
      <c r="J60" s="61">
        <v>0</v>
      </c>
      <c r="K60" s="62">
        <v>0</v>
      </c>
      <c r="L60" s="41"/>
      <c r="M60" s="41"/>
      <c r="N60" s="58">
        <f t="shared" si="0"/>
        <v>0</v>
      </c>
    </row>
    <row r="61" spans="1:14" ht="16.5" thickTop="1" thickBot="1" x14ac:dyDescent="0.3">
      <c r="A61" s="59">
        <v>4</v>
      </c>
      <c r="B61" s="303" t="s">
        <v>54</v>
      </c>
      <c r="C61" s="303"/>
      <c r="D61" s="303"/>
      <c r="E61" s="303"/>
      <c r="F61" s="300"/>
      <c r="G61" s="300"/>
      <c r="H61" s="60" t="s">
        <v>53</v>
      </c>
      <c r="I61" s="61">
        <v>0</v>
      </c>
      <c r="J61" s="61">
        <v>0</v>
      </c>
      <c r="K61" s="62">
        <v>0</v>
      </c>
      <c r="L61" s="41"/>
      <c r="M61" s="41"/>
      <c r="N61" s="58">
        <f t="shared" si="0"/>
        <v>0</v>
      </c>
    </row>
    <row r="62" spans="1:14" ht="16.5" thickTop="1" thickBot="1" x14ac:dyDescent="0.3">
      <c r="A62" s="59">
        <v>5</v>
      </c>
      <c r="B62" s="303" t="s">
        <v>55</v>
      </c>
      <c r="C62" s="303"/>
      <c r="D62" s="303"/>
      <c r="E62" s="303"/>
      <c r="F62" s="300"/>
      <c r="G62" s="300"/>
      <c r="H62" s="60" t="s">
        <v>53</v>
      </c>
      <c r="I62" s="61">
        <v>0</v>
      </c>
      <c r="J62" s="61">
        <v>0</v>
      </c>
      <c r="K62" s="62">
        <v>0</v>
      </c>
      <c r="L62" s="41"/>
      <c r="M62" s="41"/>
      <c r="N62" s="58">
        <f t="shared" si="0"/>
        <v>0</v>
      </c>
    </row>
    <row r="63" spans="1:14" ht="16.5" thickTop="1" thickBot="1" x14ac:dyDescent="0.3">
      <c r="A63" s="59">
        <v>6</v>
      </c>
      <c r="B63" s="303" t="s">
        <v>56</v>
      </c>
      <c r="C63" s="303"/>
      <c r="D63" s="303"/>
      <c r="E63" s="303"/>
      <c r="F63" s="300"/>
      <c r="G63" s="300"/>
      <c r="H63" s="60" t="s">
        <v>57</v>
      </c>
      <c r="I63" s="61">
        <v>0</v>
      </c>
      <c r="J63" s="61">
        <v>0</v>
      </c>
      <c r="K63" s="62">
        <v>0</v>
      </c>
      <c r="L63" s="41"/>
      <c r="M63" s="41"/>
      <c r="N63" s="58">
        <f t="shared" si="0"/>
        <v>0</v>
      </c>
    </row>
    <row r="64" spans="1:14" ht="16.5" thickTop="1" thickBot="1" x14ac:dyDescent="0.3">
      <c r="A64" s="63">
        <v>7</v>
      </c>
      <c r="B64" s="304" t="s">
        <v>58</v>
      </c>
      <c r="C64" s="304"/>
      <c r="D64" s="304"/>
      <c r="E64" s="304"/>
      <c r="F64" s="305"/>
      <c r="G64" s="305"/>
      <c r="H64" s="64" t="s">
        <v>57</v>
      </c>
      <c r="I64" s="65">
        <v>0</v>
      </c>
      <c r="J64" s="65">
        <v>0</v>
      </c>
      <c r="K64" s="66">
        <v>0</v>
      </c>
      <c r="L64" s="41"/>
      <c r="M64" s="41"/>
      <c r="N64" s="58">
        <f t="shared" si="0"/>
        <v>0</v>
      </c>
    </row>
    <row r="65" spans="1:14" ht="16.5" thickBot="1" x14ac:dyDescent="0.3">
      <c r="A65" s="306" t="s">
        <v>59</v>
      </c>
      <c r="B65" s="307"/>
      <c r="C65" s="307"/>
      <c r="D65" s="307"/>
      <c r="E65" s="307"/>
      <c r="F65" s="307"/>
      <c r="G65" s="307"/>
      <c r="H65" s="308"/>
      <c r="I65" s="67">
        <f>SUM(I58:I64)</f>
        <v>0</v>
      </c>
      <c r="J65" s="68">
        <f>SUM(J58:J64)</f>
        <v>0</v>
      </c>
      <c r="K65" s="69">
        <f>SUM(K58:K64)</f>
        <v>0</v>
      </c>
      <c r="L65" s="70"/>
      <c r="M65" s="41"/>
      <c r="N65" s="71">
        <f>SUM(N58:N64)</f>
        <v>0</v>
      </c>
    </row>
    <row r="66" spans="1:14" ht="19.5" thickTop="1" thickBot="1" x14ac:dyDescent="0.3">
      <c r="A66" s="309" t="s">
        <v>60</v>
      </c>
      <c r="B66" s="310"/>
      <c r="C66" s="310"/>
      <c r="D66" s="310"/>
      <c r="E66" s="310"/>
      <c r="F66" s="310"/>
      <c r="G66" s="310"/>
      <c r="H66" s="310"/>
      <c r="I66" s="311"/>
      <c r="J66" s="311"/>
      <c r="K66" s="312"/>
      <c r="L66" s="8"/>
      <c r="M66" s="72"/>
      <c r="N66" s="73">
        <f>N65/3</f>
        <v>0</v>
      </c>
    </row>
    <row r="67" spans="1:14" ht="15.75" thickBot="1" x14ac:dyDescent="0.3">
      <c r="A67" s="4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4"/>
    </row>
    <row r="68" spans="1:14" ht="26.25" thickBot="1" x14ac:dyDescent="0.3">
      <c r="A68" s="289" t="s">
        <v>61</v>
      </c>
      <c r="B68" s="290"/>
      <c r="C68" s="290"/>
      <c r="D68" s="290"/>
      <c r="E68" s="290"/>
      <c r="F68" s="290"/>
      <c r="G68" s="313"/>
      <c r="H68" s="74" t="s">
        <v>44</v>
      </c>
      <c r="I68" s="50" t="s">
        <v>45</v>
      </c>
      <c r="J68" s="51" t="s">
        <v>46</v>
      </c>
      <c r="K68" s="52" t="s">
        <v>47</v>
      </c>
      <c r="L68" s="154"/>
      <c r="M68" s="8"/>
      <c r="N68" s="53" t="s">
        <v>48</v>
      </c>
    </row>
    <row r="69" spans="1:14" ht="17.25" thickTop="1" thickBot="1" x14ac:dyDescent="0.3">
      <c r="A69" s="54">
        <v>1</v>
      </c>
      <c r="B69" s="314" t="s">
        <v>62</v>
      </c>
      <c r="C69" s="314"/>
      <c r="D69" s="314"/>
      <c r="E69" s="314"/>
      <c r="F69" s="302"/>
      <c r="G69" s="302"/>
      <c r="H69" s="75" t="s">
        <v>63</v>
      </c>
      <c r="I69" s="76">
        <v>0</v>
      </c>
      <c r="J69" s="76">
        <v>0</v>
      </c>
      <c r="K69" s="77">
        <v>0</v>
      </c>
      <c r="L69" s="78"/>
      <c r="M69" s="41"/>
      <c r="N69" s="58">
        <f>I69+J69+K69</f>
        <v>0</v>
      </c>
    </row>
    <row r="70" spans="1:14" ht="17.25" thickTop="1" thickBot="1" x14ac:dyDescent="0.3">
      <c r="A70" s="59">
        <v>2</v>
      </c>
      <c r="B70" s="299" t="s">
        <v>64</v>
      </c>
      <c r="C70" s="299"/>
      <c r="D70" s="299"/>
      <c r="E70" s="299"/>
      <c r="F70" s="300"/>
      <c r="G70" s="300"/>
      <c r="H70" s="79" t="s">
        <v>63</v>
      </c>
      <c r="I70" s="80">
        <v>0</v>
      </c>
      <c r="J70" s="80">
        <v>0</v>
      </c>
      <c r="K70" s="81">
        <v>0</v>
      </c>
      <c r="L70" s="78"/>
      <c r="M70" s="41"/>
      <c r="N70" s="58">
        <f>I70+J70+K70</f>
        <v>0</v>
      </c>
    </row>
    <row r="71" spans="1:14" ht="17.25" thickTop="1" thickBot="1" x14ac:dyDescent="0.3">
      <c r="A71" s="63">
        <v>3</v>
      </c>
      <c r="B71" s="315" t="s">
        <v>65</v>
      </c>
      <c r="C71" s="315"/>
      <c r="D71" s="315"/>
      <c r="E71" s="315"/>
      <c r="F71" s="305"/>
      <c r="G71" s="305"/>
      <c r="H71" s="82" t="s">
        <v>63</v>
      </c>
      <c r="I71" s="83">
        <v>0</v>
      </c>
      <c r="J71" s="83">
        <v>0</v>
      </c>
      <c r="K71" s="84">
        <v>0</v>
      </c>
      <c r="L71" s="78"/>
      <c r="M71" s="41"/>
      <c r="N71" s="58">
        <f>I71+J71+K71</f>
        <v>0</v>
      </c>
    </row>
    <row r="72" spans="1:14" ht="16.5" thickTop="1" thickBot="1" x14ac:dyDescent="0.3">
      <c r="A72" s="40"/>
      <c r="B72" s="281" t="s">
        <v>66</v>
      </c>
      <c r="C72" s="316"/>
      <c r="D72" s="316"/>
      <c r="E72" s="316"/>
      <c r="F72" s="316"/>
      <c r="G72" s="316"/>
      <c r="H72" s="282"/>
      <c r="I72" s="85">
        <f>SUM(I69:I71)</f>
        <v>0</v>
      </c>
      <c r="J72" s="85">
        <f>SUM(J69:J71)</f>
        <v>0</v>
      </c>
      <c r="K72" s="86">
        <f>SUM(K69:K71)</f>
        <v>0</v>
      </c>
      <c r="L72" s="78"/>
      <c r="M72" s="41"/>
      <c r="N72" s="87">
        <f>SUM(N69:N71)</f>
        <v>0</v>
      </c>
    </row>
    <row r="73" spans="1:14" ht="19.5" thickTop="1" thickBot="1" x14ac:dyDescent="0.3">
      <c r="A73" s="317" t="s">
        <v>67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9"/>
      <c r="L73" s="78"/>
      <c r="M73" s="41"/>
      <c r="N73" s="73">
        <f>N72/3</f>
        <v>0</v>
      </c>
    </row>
    <row r="74" spans="1:14" ht="19.5" thickTop="1" thickBot="1" x14ac:dyDescent="0.3">
      <c r="A74" s="320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78"/>
      <c r="M74" s="41"/>
      <c r="N74" s="156"/>
    </row>
    <row r="75" spans="1:14" ht="26.25" thickBot="1" x14ac:dyDescent="0.3">
      <c r="A75" s="323" t="s">
        <v>68</v>
      </c>
      <c r="B75" s="324"/>
      <c r="C75" s="324"/>
      <c r="D75" s="324"/>
      <c r="E75" s="324"/>
      <c r="F75" s="324"/>
      <c r="G75" s="325"/>
      <c r="H75" s="89" t="s">
        <v>44</v>
      </c>
      <c r="I75" s="53" t="s">
        <v>45</v>
      </c>
      <c r="J75" s="154"/>
      <c r="K75" s="154"/>
      <c r="L75" s="78"/>
      <c r="M75" s="41"/>
      <c r="N75" s="90" t="s">
        <v>48</v>
      </c>
    </row>
    <row r="76" spans="1:14" ht="16.5" thickBot="1" x14ac:dyDescent="0.3">
      <c r="A76" s="91">
        <v>1</v>
      </c>
      <c r="B76" s="326" t="s">
        <v>69</v>
      </c>
      <c r="C76" s="326"/>
      <c r="D76" s="326"/>
      <c r="E76" s="326"/>
      <c r="F76" s="327"/>
      <c r="G76" s="328"/>
      <c r="H76" s="92" t="s">
        <v>63</v>
      </c>
      <c r="I76" s="86">
        <v>0</v>
      </c>
      <c r="J76" s="78"/>
      <c r="K76" s="78"/>
      <c r="L76" s="78"/>
      <c r="M76" s="41"/>
      <c r="N76" s="93">
        <f>I76</f>
        <v>0</v>
      </c>
    </row>
    <row r="77" spans="1:14" ht="16.5" thickBot="1" x14ac:dyDescent="0.3">
      <c r="A77" s="59">
        <v>2</v>
      </c>
      <c r="B77" s="299" t="s">
        <v>70</v>
      </c>
      <c r="C77" s="299"/>
      <c r="D77" s="299"/>
      <c r="E77" s="299"/>
      <c r="F77" s="300"/>
      <c r="G77" s="329"/>
      <c r="H77" s="94" t="s">
        <v>63</v>
      </c>
      <c r="I77" s="95">
        <v>0</v>
      </c>
      <c r="J77" s="78"/>
      <c r="K77" s="78"/>
      <c r="L77" s="78"/>
      <c r="M77" s="41"/>
      <c r="N77" s="93">
        <f>I77</f>
        <v>0</v>
      </c>
    </row>
    <row r="78" spans="1:14" ht="16.5" thickBot="1" x14ac:dyDescent="0.3">
      <c r="A78" s="63">
        <v>3</v>
      </c>
      <c r="B78" s="315" t="s">
        <v>71</v>
      </c>
      <c r="C78" s="315"/>
      <c r="D78" s="315"/>
      <c r="E78" s="315"/>
      <c r="F78" s="305"/>
      <c r="G78" s="330"/>
      <c r="H78" s="96" t="s">
        <v>63</v>
      </c>
      <c r="I78" s="97">
        <v>0</v>
      </c>
      <c r="J78" s="78"/>
      <c r="K78" s="78"/>
      <c r="L78" s="78"/>
      <c r="M78" s="41"/>
      <c r="N78" s="93">
        <f>I78</f>
        <v>0</v>
      </c>
    </row>
    <row r="79" spans="1:14" ht="16.5" thickBot="1" x14ac:dyDescent="0.3">
      <c r="A79" s="331" t="s">
        <v>72</v>
      </c>
      <c r="B79" s="332"/>
      <c r="C79" s="332"/>
      <c r="D79" s="332"/>
      <c r="E79" s="332"/>
      <c r="F79" s="332"/>
      <c r="G79" s="332"/>
      <c r="H79" s="333"/>
      <c r="I79" s="25">
        <f>SUM(I76:I78)</f>
        <v>0</v>
      </c>
      <c r="J79" s="70"/>
      <c r="K79" s="70"/>
      <c r="L79" s="70"/>
      <c r="M79" s="41"/>
      <c r="N79" s="36"/>
    </row>
    <row r="80" spans="1:14" ht="19.5" thickTop="1" thickBot="1" x14ac:dyDescent="0.3">
      <c r="A80" s="334" t="s">
        <v>73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6"/>
      <c r="L80" s="70"/>
      <c r="M80" s="41"/>
      <c r="N80" s="73">
        <f>SUM(N76:N78)</f>
        <v>0</v>
      </c>
    </row>
    <row r="81" spans="1:14" x14ac:dyDescent="0.25">
      <c r="A81" s="42"/>
      <c r="B81" s="8"/>
      <c r="C81" s="8"/>
      <c r="D81" s="8"/>
      <c r="E81" s="337"/>
      <c r="F81" s="337"/>
      <c r="G81" s="337"/>
      <c r="H81" s="337"/>
      <c r="I81" s="337"/>
      <c r="J81" s="337"/>
      <c r="K81" s="337"/>
      <c r="L81" s="337"/>
      <c r="M81" s="337"/>
      <c r="N81" s="338"/>
    </row>
    <row r="82" spans="1:14" ht="15.75" thickBot="1" x14ac:dyDescent="0.3">
      <c r="A82" s="4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4"/>
    </row>
    <row r="83" spans="1:14" ht="27" thickBot="1" x14ac:dyDescent="0.3">
      <c r="A83" s="251" t="s">
        <v>74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3"/>
    </row>
    <row r="84" spans="1:14" ht="15.75" thickBot="1" x14ac:dyDescent="0.3">
      <c r="A84" s="4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4"/>
    </row>
    <row r="85" spans="1:14" ht="24.75" thickBot="1" x14ac:dyDescent="0.3">
      <c r="A85" s="348" t="s">
        <v>75</v>
      </c>
      <c r="B85" s="349"/>
      <c r="C85" s="349"/>
      <c r="D85" s="349"/>
      <c r="E85" s="349"/>
      <c r="F85" s="350"/>
      <c r="G85" s="351"/>
      <c r="H85" s="89" t="s">
        <v>44</v>
      </c>
      <c r="I85" s="154"/>
      <c r="J85" s="8"/>
      <c r="K85" s="8"/>
      <c r="L85" s="8"/>
      <c r="M85" s="8"/>
      <c r="N85" s="89" t="s">
        <v>48</v>
      </c>
    </row>
    <row r="86" spans="1:14" ht="17.25" thickTop="1" thickBot="1" x14ac:dyDescent="0.3">
      <c r="A86" s="98">
        <v>1</v>
      </c>
      <c r="B86" s="352" t="s">
        <v>76</v>
      </c>
      <c r="C86" s="353"/>
      <c r="D86" s="353"/>
      <c r="E86" s="353"/>
      <c r="F86" s="354"/>
      <c r="G86" s="355"/>
      <c r="H86" s="99" t="s">
        <v>77</v>
      </c>
      <c r="I86" s="100"/>
      <c r="J86" s="47"/>
      <c r="K86" s="47"/>
      <c r="L86" s="47"/>
      <c r="M86" s="41"/>
      <c r="N86" s="101">
        <v>0</v>
      </c>
    </row>
    <row r="87" spans="1:14" ht="16.5" thickBot="1" x14ac:dyDescent="0.3">
      <c r="A87" s="102"/>
      <c r="B87" s="103"/>
      <c r="C87" s="103"/>
      <c r="D87" s="103"/>
      <c r="E87" s="103"/>
      <c r="F87" s="41"/>
      <c r="G87" s="41"/>
      <c r="H87" s="70"/>
      <c r="I87" s="70"/>
      <c r="J87" s="47"/>
      <c r="K87" s="47"/>
      <c r="L87" s="47"/>
      <c r="M87" s="41"/>
      <c r="N87" s="104"/>
    </row>
    <row r="88" spans="1:14" ht="19.5" thickTop="1" thickBot="1" x14ac:dyDescent="0.3">
      <c r="A88" s="356" t="s">
        <v>78</v>
      </c>
      <c r="B88" s="357"/>
      <c r="C88" s="357"/>
      <c r="D88" s="357"/>
      <c r="E88" s="357"/>
      <c r="F88" s="357"/>
      <c r="G88" s="357"/>
      <c r="H88" s="357"/>
      <c r="I88" s="357"/>
      <c r="J88" s="358"/>
      <c r="K88" s="100"/>
      <c r="L88" s="8"/>
      <c r="M88" s="105"/>
      <c r="N88" s="106">
        <f>N86</f>
        <v>0</v>
      </c>
    </row>
    <row r="89" spans="1:14" ht="16.5" thickTop="1" thickBot="1" x14ac:dyDescent="0.3">
      <c r="A89" s="4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4"/>
    </row>
    <row r="90" spans="1:14" ht="28.5" thickBot="1" x14ac:dyDescent="0.3">
      <c r="A90" s="359" t="s">
        <v>79</v>
      </c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1"/>
    </row>
    <row r="91" spans="1:14" ht="15.75" thickBot="1" x14ac:dyDescent="0.3">
      <c r="A91" s="4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4"/>
    </row>
    <row r="92" spans="1:14" ht="18.75" thickTop="1" x14ac:dyDescent="0.25">
      <c r="A92" s="362" t="s">
        <v>23</v>
      </c>
      <c r="B92" s="363"/>
      <c r="C92" s="363"/>
      <c r="D92" s="363"/>
      <c r="E92" s="363"/>
      <c r="F92" s="363"/>
      <c r="G92" s="363"/>
      <c r="H92" s="363"/>
      <c r="I92" s="363"/>
      <c r="J92" s="364"/>
      <c r="K92" s="107"/>
      <c r="L92" s="107"/>
      <c r="M92" s="108"/>
      <c r="N92" s="109">
        <f>N40</f>
        <v>0</v>
      </c>
    </row>
    <row r="93" spans="1:14" ht="18" x14ac:dyDescent="0.25">
      <c r="A93" s="339" t="s">
        <v>80</v>
      </c>
      <c r="B93" s="340"/>
      <c r="C93" s="340"/>
      <c r="D93" s="340"/>
      <c r="E93" s="340"/>
      <c r="F93" s="340"/>
      <c r="G93" s="340"/>
      <c r="H93" s="340"/>
      <c r="I93" s="340"/>
      <c r="J93" s="341"/>
      <c r="K93" s="107"/>
      <c r="L93" s="107"/>
      <c r="M93" s="108"/>
      <c r="N93" s="110">
        <f>N66</f>
        <v>0</v>
      </c>
    </row>
    <row r="94" spans="1:14" ht="18" x14ac:dyDescent="0.25">
      <c r="A94" s="339" t="s">
        <v>81</v>
      </c>
      <c r="B94" s="340"/>
      <c r="C94" s="340"/>
      <c r="D94" s="340"/>
      <c r="E94" s="340"/>
      <c r="F94" s="340"/>
      <c r="G94" s="340"/>
      <c r="H94" s="340"/>
      <c r="I94" s="340"/>
      <c r="J94" s="341"/>
      <c r="K94" s="107"/>
      <c r="L94" s="107"/>
      <c r="M94" s="108"/>
      <c r="N94" s="111">
        <f>N73</f>
        <v>0</v>
      </c>
    </row>
    <row r="95" spans="1:14" ht="18" x14ac:dyDescent="0.25">
      <c r="A95" s="339" t="s">
        <v>82</v>
      </c>
      <c r="B95" s="340"/>
      <c r="C95" s="340"/>
      <c r="D95" s="340"/>
      <c r="E95" s="340"/>
      <c r="F95" s="340"/>
      <c r="G95" s="340"/>
      <c r="H95" s="340"/>
      <c r="I95" s="340"/>
      <c r="J95" s="341"/>
      <c r="K95" s="107"/>
      <c r="L95" s="107"/>
      <c r="M95" s="108"/>
      <c r="N95" s="112">
        <f>N80</f>
        <v>0</v>
      </c>
    </row>
    <row r="96" spans="1:14" ht="18.75" thickBot="1" x14ac:dyDescent="0.3">
      <c r="A96" s="342" t="s">
        <v>83</v>
      </c>
      <c r="B96" s="343"/>
      <c r="C96" s="343"/>
      <c r="D96" s="343"/>
      <c r="E96" s="343"/>
      <c r="F96" s="343"/>
      <c r="G96" s="343"/>
      <c r="H96" s="343"/>
      <c r="I96" s="343"/>
      <c r="J96" s="344"/>
      <c r="K96" s="107"/>
      <c r="L96" s="107"/>
      <c r="M96" s="108"/>
      <c r="N96" s="112">
        <f>N86</f>
        <v>0</v>
      </c>
    </row>
    <row r="97" spans="1:14" ht="24.75" thickTop="1" thickBot="1" x14ac:dyDescent="0.3">
      <c r="A97" s="345" t="s">
        <v>84</v>
      </c>
      <c r="B97" s="346"/>
      <c r="C97" s="346"/>
      <c r="D97" s="346"/>
      <c r="E97" s="346"/>
      <c r="F97" s="346"/>
      <c r="G97" s="346"/>
      <c r="H97" s="346"/>
      <c r="I97" s="346"/>
      <c r="J97" s="347"/>
      <c r="K97" s="113"/>
      <c r="L97" s="114"/>
      <c r="M97" s="115"/>
      <c r="N97" s="116">
        <f>SUM(N92:N96)</f>
        <v>0</v>
      </c>
    </row>
    <row r="98" spans="1:14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zoomScaleNormal="100" workbookViewId="0">
      <selection activeCell="A10" sqref="A10:B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MATCH(MID(CELL("nombrearchivo",'1'!E9),FIND("]", CELL("nombrearchivo",'1'!E9),1)+1,LEN(CELL("nombrearchivo",'1'!E9))-FIND("]",CELL("nombrearchivo",'1'!E9),1)),GENERAL!A6:A55,0)</f>
        <v>16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61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62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63"/>
      <c r="L9" s="265"/>
      <c r="M9" s="265"/>
      <c r="N9" s="267"/>
    </row>
    <row r="10" spans="1:16" ht="44.25" customHeight="1" thickBot="1" x14ac:dyDescent="0.3">
      <c r="A10" s="268" t="str">
        <f ca="1">CONCATENATE((INDIRECT("GENERAL!D"&amp;P2+5))," ",((INDIRECT("GENERAL!E"&amp;P2+5))))</f>
        <v>PINZON JOSE VICTOR</v>
      </c>
      <c r="B10" s="269"/>
      <c r="C10" s="17">
        <f>N14</f>
        <v>4</v>
      </c>
      <c r="D10" s="18"/>
      <c r="E10" s="19">
        <f>N16</f>
        <v>1</v>
      </c>
      <c r="F10" s="19">
        <f>N18</f>
        <v>3</v>
      </c>
      <c r="G10" s="19">
        <f>N20</f>
        <v>0</v>
      </c>
      <c r="H10" s="19">
        <f>N27</f>
        <v>5</v>
      </c>
      <c r="I10" s="19">
        <f>N32</f>
        <v>5</v>
      </c>
      <c r="J10" s="20">
        <f>N37</f>
        <v>10</v>
      </c>
      <c r="K10" s="21"/>
      <c r="L10" s="21"/>
      <c r="M10" s="21"/>
      <c r="N10" s="22">
        <f>IF( SUM(C10:J10)&lt;=30,SUM(C10:J10),"EXCEDE LOS 30 PUNTOS")</f>
        <v>28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ADMINISTRADOR DE EMPRESAS / UNIVERSIDAD DEL TOLIMA / 1989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ESPECIALISTA EN GERENCIA SOCIAL / ESCUELA SUPERIOR DE ADMINISTRACION PUBLICA / 1997</v>
      </c>
      <c r="F16" s="287"/>
      <c r="G16" s="287"/>
      <c r="H16" s="287"/>
      <c r="I16" s="287"/>
      <c r="J16" s="287"/>
      <c r="K16" s="287"/>
      <c r="L16" s="288"/>
      <c r="M16" s="27"/>
      <c r="N16" s="28">
        <v>1</v>
      </c>
    </row>
    <row r="17" spans="1:17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34.5" customHeight="1" thickBot="1" x14ac:dyDescent="0.3">
      <c r="A18" s="273" t="s">
        <v>29</v>
      </c>
      <c r="B18" s="274"/>
      <c r="C18" s="26"/>
      <c r="D18" s="160"/>
      <c r="E18" s="287" t="str">
        <f ca="1">(INDIRECT("GENERAL!L"&amp;P2+5))</f>
        <v>MAGISTER EN ADMINISTRACION / UNIVERSIDAD NACIONAL DE COLOMBIA / 2007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7" ht="16.5" thickBot="1" x14ac:dyDescent="0.3">
      <c r="A21" s="33"/>
      <c r="B21" s="34"/>
      <c r="C21" s="159"/>
      <c r="D21" s="35"/>
      <c r="E21" s="35"/>
      <c r="F21" s="35"/>
      <c r="G21" s="35"/>
      <c r="H21" s="35"/>
      <c r="I21" s="35"/>
      <c r="J21" s="35"/>
      <c r="K21" s="35"/>
      <c r="L21" s="35"/>
      <c r="M21" s="159"/>
      <c r="N21" s="36"/>
    </row>
    <row r="22" spans="1:17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8</v>
      </c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15.75" customHeight="1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68.25" customHeight="1" thickBot="1" x14ac:dyDescent="0.3">
      <c r="A25" s="281" t="s">
        <v>33</v>
      </c>
      <c r="B25" s="282"/>
      <c r="C25" s="26"/>
      <c r="D25" s="365" t="s">
        <v>239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v>5</v>
      </c>
      <c r="P25" s="39"/>
      <c r="Q25" s="39"/>
    </row>
    <row r="26" spans="1:17" ht="16.5" thickBot="1" x14ac:dyDescent="0.3">
      <c r="A26" s="33"/>
      <c r="B26" s="34"/>
      <c r="C26" s="165"/>
      <c r="D26" s="35"/>
      <c r="E26" s="35"/>
      <c r="F26" s="35"/>
      <c r="G26" s="35"/>
      <c r="H26" s="35"/>
      <c r="I26" s="35"/>
      <c r="J26" s="35"/>
      <c r="K26" s="35"/>
      <c r="L26" s="35"/>
      <c r="M26" s="165"/>
      <c r="N26" s="36"/>
    </row>
    <row r="27" spans="1:17" ht="19.5" thickTop="1" thickBot="1" x14ac:dyDescent="0.3">
      <c r="A27" s="293" t="s">
        <v>34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5"/>
      <c r="M27" s="165"/>
      <c r="N27" s="176">
        <f>N25</f>
        <v>5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15.75" customHeight="1" thickBot="1" x14ac:dyDescent="0.3">
      <c r="A29" s="248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35.25" customHeight="1" thickBot="1" x14ac:dyDescent="0.3">
      <c r="A30" s="281" t="s">
        <v>36</v>
      </c>
      <c r="B30" s="282"/>
      <c r="C30" s="26"/>
      <c r="D30" s="365" t="s">
        <v>240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v>5</v>
      </c>
    </row>
    <row r="31" spans="1:17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93" t="s">
        <v>37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5"/>
      <c r="M32" s="165"/>
      <c r="N32" s="176">
        <f>N30</f>
        <v>5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15.75" customHeight="1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97.5" customHeight="1" thickBot="1" x14ac:dyDescent="0.3">
      <c r="A35" s="273" t="s">
        <v>39</v>
      </c>
      <c r="B35" s="274"/>
      <c r="C35" s="26"/>
      <c r="D35" s="283" t="s">
        <v>241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>
        <v>10</v>
      </c>
    </row>
    <row r="36" spans="1:14" ht="16.5" thickBot="1" x14ac:dyDescent="0.3">
      <c r="A36" s="33"/>
      <c r="B36" s="34"/>
      <c r="C36" s="165"/>
      <c r="D36" s="35"/>
      <c r="E36" s="35"/>
      <c r="F36" s="35"/>
      <c r="G36" s="35"/>
      <c r="H36" s="35"/>
      <c r="I36" s="35"/>
      <c r="J36" s="35"/>
      <c r="K36" s="35"/>
      <c r="L36" s="35"/>
      <c r="M36" s="165"/>
      <c r="N36" s="36"/>
    </row>
    <row r="37" spans="1:14" ht="19.5" thickTop="1" thickBot="1" x14ac:dyDescent="0.3">
      <c r="A37" s="293" t="s">
        <v>40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5"/>
      <c r="M37" s="165"/>
      <c r="N37" s="176">
        <f>N35</f>
        <v>10</v>
      </c>
    </row>
    <row r="38" spans="1:14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296" t="s">
        <v>23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8"/>
      <c r="M40" s="44"/>
      <c r="N40" s="177">
        <f>N22+N27+N32+N37</f>
        <v>28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x14ac:dyDescent="0.25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4" x14ac:dyDescent="0.25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/>
    </row>
    <row r="48" spans="1:14" x14ac:dyDescent="0.25">
      <c r="A48" s="4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7"/>
    </row>
    <row r="49" spans="1:14" x14ac:dyDescent="0.25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7"/>
    </row>
    <row r="50" spans="1:14" x14ac:dyDescent="0.25">
      <c r="A50" s="4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7"/>
    </row>
    <row r="51" spans="1:14" x14ac:dyDescent="0.25">
      <c r="A51" s="4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7"/>
    </row>
    <row r="52" spans="1:14" x14ac:dyDescent="0.25">
      <c r="A52" s="4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8" t="s">
        <v>41</v>
      </c>
    </row>
    <row r="53" spans="1:14" x14ac:dyDescent="0.25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7"/>
    </row>
    <row r="54" spans="1:14" ht="15.75" thickBot="1" x14ac:dyDescent="0.3">
      <c r="A54" s="4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7"/>
    </row>
    <row r="55" spans="1:14" ht="27" thickBot="1" x14ac:dyDescent="0.3">
      <c r="A55" s="251" t="s">
        <v>42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</row>
    <row r="56" spans="1:14" ht="15.75" thickBot="1" x14ac:dyDescent="0.3">
      <c r="A56" s="4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4"/>
    </row>
    <row r="57" spans="1:14" ht="26.25" thickBot="1" x14ac:dyDescent="0.3">
      <c r="A57" s="289" t="s">
        <v>43</v>
      </c>
      <c r="B57" s="290"/>
      <c r="C57" s="290"/>
      <c r="D57" s="290"/>
      <c r="E57" s="290"/>
      <c r="F57" s="291"/>
      <c r="G57" s="292"/>
      <c r="H57" s="49" t="s">
        <v>44</v>
      </c>
      <c r="I57" s="50" t="s">
        <v>45</v>
      </c>
      <c r="J57" s="51" t="s">
        <v>46</v>
      </c>
      <c r="K57" s="52" t="s">
        <v>47</v>
      </c>
      <c r="L57" s="162"/>
      <c r="M57" s="8"/>
      <c r="N57" s="53" t="s">
        <v>48</v>
      </c>
    </row>
    <row r="58" spans="1:14" ht="36" customHeight="1" thickTop="1" thickBot="1" x14ac:dyDescent="0.3">
      <c r="A58" s="54">
        <v>1</v>
      </c>
      <c r="B58" s="301" t="s">
        <v>49</v>
      </c>
      <c r="C58" s="301"/>
      <c r="D58" s="301"/>
      <c r="E58" s="301"/>
      <c r="F58" s="302"/>
      <c r="G58" s="302"/>
      <c r="H58" s="55" t="s">
        <v>50</v>
      </c>
      <c r="I58" s="56">
        <v>0</v>
      </c>
      <c r="J58" s="56">
        <v>0</v>
      </c>
      <c r="K58" s="57">
        <v>0</v>
      </c>
      <c r="L58" s="41"/>
      <c r="M58" s="41"/>
      <c r="N58" s="58">
        <f>I58+J58+K58</f>
        <v>0</v>
      </c>
    </row>
    <row r="59" spans="1:14" ht="26.25" customHeight="1" thickTop="1" thickBot="1" x14ac:dyDescent="0.3">
      <c r="A59" s="59">
        <v>2</v>
      </c>
      <c r="B59" s="299" t="s">
        <v>51</v>
      </c>
      <c r="C59" s="303"/>
      <c r="D59" s="303"/>
      <c r="E59" s="303"/>
      <c r="F59" s="300"/>
      <c r="G59" s="300"/>
      <c r="H59" s="60" t="s">
        <v>50</v>
      </c>
      <c r="I59" s="61">
        <v>0</v>
      </c>
      <c r="J59" s="61">
        <v>0</v>
      </c>
      <c r="K59" s="62">
        <v>0</v>
      </c>
      <c r="L59" s="41"/>
      <c r="M59" s="41"/>
      <c r="N59" s="58">
        <f t="shared" ref="N59:N64" si="0">I59+J59+K59</f>
        <v>0</v>
      </c>
    </row>
    <row r="60" spans="1:14" ht="36.75" customHeight="1" thickTop="1" thickBot="1" x14ac:dyDescent="0.3">
      <c r="A60" s="59">
        <v>3</v>
      </c>
      <c r="B60" s="303" t="s">
        <v>52</v>
      </c>
      <c r="C60" s="303"/>
      <c r="D60" s="303"/>
      <c r="E60" s="303"/>
      <c r="F60" s="300"/>
      <c r="G60" s="300"/>
      <c r="H60" s="60" t="s">
        <v>53</v>
      </c>
      <c r="I60" s="61">
        <v>0</v>
      </c>
      <c r="J60" s="61">
        <v>0</v>
      </c>
      <c r="K60" s="62">
        <v>0</v>
      </c>
      <c r="L60" s="41"/>
      <c r="M60" s="41"/>
      <c r="N60" s="58">
        <f t="shared" si="0"/>
        <v>0</v>
      </c>
    </row>
    <row r="61" spans="1:14" ht="42.75" customHeight="1" thickTop="1" thickBot="1" x14ac:dyDescent="0.3">
      <c r="A61" s="59">
        <v>4</v>
      </c>
      <c r="B61" s="303" t="s">
        <v>54</v>
      </c>
      <c r="C61" s="303"/>
      <c r="D61" s="303"/>
      <c r="E61" s="303"/>
      <c r="F61" s="300"/>
      <c r="G61" s="300"/>
      <c r="H61" s="60" t="s">
        <v>53</v>
      </c>
      <c r="I61" s="61">
        <v>0</v>
      </c>
      <c r="J61" s="61">
        <v>0</v>
      </c>
      <c r="K61" s="62">
        <v>0</v>
      </c>
      <c r="L61" s="41"/>
      <c r="M61" s="41"/>
      <c r="N61" s="58">
        <f t="shared" si="0"/>
        <v>0</v>
      </c>
    </row>
    <row r="62" spans="1:14" ht="37.5" customHeight="1" thickTop="1" thickBot="1" x14ac:dyDescent="0.3">
      <c r="A62" s="59">
        <v>5</v>
      </c>
      <c r="B62" s="303" t="s">
        <v>55</v>
      </c>
      <c r="C62" s="303"/>
      <c r="D62" s="303"/>
      <c r="E62" s="303"/>
      <c r="F62" s="300"/>
      <c r="G62" s="300"/>
      <c r="H62" s="60" t="s">
        <v>53</v>
      </c>
      <c r="I62" s="61">
        <v>0</v>
      </c>
      <c r="J62" s="61">
        <v>0</v>
      </c>
      <c r="K62" s="62">
        <v>0</v>
      </c>
      <c r="L62" s="41"/>
      <c r="M62" s="41"/>
      <c r="N62" s="58">
        <f t="shared" si="0"/>
        <v>0</v>
      </c>
    </row>
    <row r="63" spans="1:14" ht="38.25" customHeight="1" thickTop="1" thickBot="1" x14ac:dyDescent="0.3">
      <c r="A63" s="59">
        <v>6</v>
      </c>
      <c r="B63" s="303" t="s">
        <v>56</v>
      </c>
      <c r="C63" s="303"/>
      <c r="D63" s="303"/>
      <c r="E63" s="303"/>
      <c r="F63" s="300"/>
      <c r="G63" s="300"/>
      <c r="H63" s="60" t="s">
        <v>57</v>
      </c>
      <c r="I63" s="61">
        <v>0</v>
      </c>
      <c r="J63" s="61">
        <v>0</v>
      </c>
      <c r="K63" s="62">
        <v>0</v>
      </c>
      <c r="L63" s="41"/>
      <c r="M63" s="41"/>
      <c r="N63" s="58">
        <f t="shared" si="0"/>
        <v>0</v>
      </c>
    </row>
    <row r="64" spans="1:14" ht="43.5" customHeight="1" thickTop="1" thickBot="1" x14ac:dyDescent="0.3">
      <c r="A64" s="63">
        <v>7</v>
      </c>
      <c r="B64" s="304" t="s">
        <v>58</v>
      </c>
      <c r="C64" s="304"/>
      <c r="D64" s="304"/>
      <c r="E64" s="304"/>
      <c r="F64" s="305"/>
      <c r="G64" s="305"/>
      <c r="H64" s="64" t="s">
        <v>57</v>
      </c>
      <c r="I64" s="65">
        <v>0</v>
      </c>
      <c r="J64" s="65">
        <v>0</v>
      </c>
      <c r="K64" s="66">
        <v>0</v>
      </c>
      <c r="L64" s="41"/>
      <c r="M64" s="41"/>
      <c r="N64" s="58">
        <f t="shared" si="0"/>
        <v>0</v>
      </c>
    </row>
    <row r="65" spans="1:14" ht="16.5" thickBot="1" x14ac:dyDescent="0.3">
      <c r="A65" s="306" t="s">
        <v>59</v>
      </c>
      <c r="B65" s="307"/>
      <c r="C65" s="307"/>
      <c r="D65" s="307"/>
      <c r="E65" s="307"/>
      <c r="F65" s="307"/>
      <c r="G65" s="307"/>
      <c r="H65" s="308"/>
      <c r="I65" s="67">
        <f>SUM(I58:I64)</f>
        <v>0</v>
      </c>
      <c r="J65" s="68">
        <f>SUM(J58:J64)</f>
        <v>0</v>
      </c>
      <c r="K65" s="69">
        <f>SUM(K58:K64)</f>
        <v>0</v>
      </c>
      <c r="L65" s="70"/>
      <c r="M65" s="41"/>
      <c r="N65" s="71">
        <f>SUM(N58:N64)</f>
        <v>0</v>
      </c>
    </row>
    <row r="66" spans="1:14" ht="19.5" thickTop="1" thickBot="1" x14ac:dyDescent="0.3">
      <c r="A66" s="309" t="s">
        <v>60</v>
      </c>
      <c r="B66" s="310"/>
      <c r="C66" s="310"/>
      <c r="D66" s="310"/>
      <c r="E66" s="310"/>
      <c r="F66" s="310"/>
      <c r="G66" s="310"/>
      <c r="H66" s="310"/>
      <c r="I66" s="311"/>
      <c r="J66" s="311"/>
      <c r="K66" s="312"/>
      <c r="L66" s="8"/>
      <c r="M66" s="72"/>
      <c r="N66" s="73">
        <f>N65/3</f>
        <v>0</v>
      </c>
    </row>
    <row r="67" spans="1:14" ht="15.75" thickBot="1" x14ac:dyDescent="0.3">
      <c r="A67" s="4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4"/>
    </row>
    <row r="68" spans="1:14" ht="26.25" thickBot="1" x14ac:dyDescent="0.3">
      <c r="A68" s="289" t="s">
        <v>61</v>
      </c>
      <c r="B68" s="290"/>
      <c r="C68" s="290"/>
      <c r="D68" s="290"/>
      <c r="E68" s="290"/>
      <c r="F68" s="290"/>
      <c r="G68" s="313"/>
      <c r="H68" s="74" t="s">
        <v>44</v>
      </c>
      <c r="I68" s="50" t="s">
        <v>45</v>
      </c>
      <c r="J68" s="51" t="s">
        <v>46</v>
      </c>
      <c r="K68" s="52" t="s">
        <v>47</v>
      </c>
      <c r="L68" s="162"/>
      <c r="M68" s="8"/>
      <c r="N68" s="53" t="s">
        <v>48</v>
      </c>
    </row>
    <row r="69" spans="1:14" ht="27" customHeight="1" thickTop="1" thickBot="1" x14ac:dyDescent="0.3">
      <c r="A69" s="54">
        <v>1</v>
      </c>
      <c r="B69" s="314" t="s">
        <v>62</v>
      </c>
      <c r="C69" s="314"/>
      <c r="D69" s="314"/>
      <c r="E69" s="314"/>
      <c r="F69" s="302"/>
      <c r="G69" s="302"/>
      <c r="H69" s="75" t="s">
        <v>63</v>
      </c>
      <c r="I69" s="76">
        <v>0</v>
      </c>
      <c r="J69" s="76">
        <v>0</v>
      </c>
      <c r="K69" s="77">
        <v>0</v>
      </c>
      <c r="L69" s="78"/>
      <c r="M69" s="41"/>
      <c r="N69" s="58">
        <f>I69+J69+K69</f>
        <v>0</v>
      </c>
    </row>
    <row r="70" spans="1:14" ht="30.75" customHeight="1" thickTop="1" thickBot="1" x14ac:dyDescent="0.3">
      <c r="A70" s="59">
        <v>2</v>
      </c>
      <c r="B70" s="299" t="s">
        <v>64</v>
      </c>
      <c r="C70" s="299"/>
      <c r="D70" s="299"/>
      <c r="E70" s="299"/>
      <c r="F70" s="300"/>
      <c r="G70" s="300"/>
      <c r="H70" s="79" t="s">
        <v>63</v>
      </c>
      <c r="I70" s="80">
        <v>0</v>
      </c>
      <c r="J70" s="80">
        <v>0</v>
      </c>
      <c r="K70" s="81">
        <v>0</v>
      </c>
      <c r="L70" s="78"/>
      <c r="M70" s="41"/>
      <c r="N70" s="58">
        <f>I70+J70+K70</f>
        <v>0</v>
      </c>
    </row>
    <row r="71" spans="1:14" ht="36.75" customHeight="1" thickTop="1" thickBot="1" x14ac:dyDescent="0.3">
      <c r="A71" s="63">
        <v>3</v>
      </c>
      <c r="B71" s="315" t="s">
        <v>65</v>
      </c>
      <c r="C71" s="315"/>
      <c r="D71" s="315"/>
      <c r="E71" s="315"/>
      <c r="F71" s="305"/>
      <c r="G71" s="305"/>
      <c r="H71" s="82" t="s">
        <v>63</v>
      </c>
      <c r="I71" s="83">
        <v>0</v>
      </c>
      <c r="J71" s="83">
        <v>0</v>
      </c>
      <c r="K71" s="84">
        <v>0</v>
      </c>
      <c r="L71" s="78"/>
      <c r="M71" s="41"/>
      <c r="N71" s="58">
        <f>I71+J71+K71</f>
        <v>0</v>
      </c>
    </row>
    <row r="72" spans="1:14" ht="16.5" thickTop="1" thickBot="1" x14ac:dyDescent="0.3">
      <c r="A72" s="40"/>
      <c r="B72" s="281" t="s">
        <v>66</v>
      </c>
      <c r="C72" s="316"/>
      <c r="D72" s="316"/>
      <c r="E72" s="316"/>
      <c r="F72" s="316"/>
      <c r="G72" s="316"/>
      <c r="H72" s="282"/>
      <c r="I72" s="85">
        <f>SUM(I69:I71)</f>
        <v>0</v>
      </c>
      <c r="J72" s="85">
        <f>SUM(J69:J71)</f>
        <v>0</v>
      </c>
      <c r="K72" s="86">
        <f>SUM(K69:K71)</f>
        <v>0</v>
      </c>
      <c r="L72" s="78"/>
      <c r="M72" s="41"/>
      <c r="N72" s="87">
        <f>SUM(N69:N71)</f>
        <v>0</v>
      </c>
    </row>
    <row r="73" spans="1:14" ht="19.5" thickTop="1" thickBot="1" x14ac:dyDescent="0.3">
      <c r="A73" s="317" t="s">
        <v>67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9"/>
      <c r="L73" s="78"/>
      <c r="M73" s="41"/>
      <c r="N73" s="73">
        <f>N72/3</f>
        <v>0</v>
      </c>
    </row>
    <row r="74" spans="1:14" ht="19.5" thickTop="1" thickBot="1" x14ac:dyDescent="0.3">
      <c r="A74" s="320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78"/>
      <c r="M74" s="41"/>
      <c r="N74" s="164"/>
    </row>
    <row r="75" spans="1:14" ht="26.25" thickBot="1" x14ac:dyDescent="0.3">
      <c r="A75" s="323" t="s">
        <v>68</v>
      </c>
      <c r="B75" s="324"/>
      <c r="C75" s="324"/>
      <c r="D75" s="324"/>
      <c r="E75" s="324"/>
      <c r="F75" s="324"/>
      <c r="G75" s="325"/>
      <c r="H75" s="89" t="s">
        <v>44</v>
      </c>
      <c r="I75" s="53" t="s">
        <v>45</v>
      </c>
      <c r="J75" s="162"/>
      <c r="K75" s="162"/>
      <c r="L75" s="78"/>
      <c r="M75" s="41"/>
      <c r="N75" s="90" t="s">
        <v>48</v>
      </c>
    </row>
    <row r="76" spans="1:14" ht="39.75" customHeight="1" thickBot="1" x14ac:dyDescent="0.3">
      <c r="A76" s="91">
        <v>1</v>
      </c>
      <c r="B76" s="326" t="s">
        <v>69</v>
      </c>
      <c r="C76" s="326"/>
      <c r="D76" s="326"/>
      <c r="E76" s="326"/>
      <c r="F76" s="327"/>
      <c r="G76" s="328"/>
      <c r="H76" s="92" t="s">
        <v>63</v>
      </c>
      <c r="I76" s="86">
        <v>0</v>
      </c>
      <c r="J76" s="78"/>
      <c r="K76" s="78"/>
      <c r="L76" s="78"/>
      <c r="M76" s="41"/>
      <c r="N76" s="93">
        <f>I76</f>
        <v>0</v>
      </c>
    </row>
    <row r="77" spans="1:14" ht="36" customHeight="1" thickBot="1" x14ac:dyDescent="0.3">
      <c r="A77" s="59">
        <v>2</v>
      </c>
      <c r="B77" s="299" t="s">
        <v>70</v>
      </c>
      <c r="C77" s="299"/>
      <c r="D77" s="299"/>
      <c r="E77" s="299"/>
      <c r="F77" s="300"/>
      <c r="G77" s="329"/>
      <c r="H77" s="94" t="s">
        <v>63</v>
      </c>
      <c r="I77" s="95">
        <v>0</v>
      </c>
      <c r="J77" s="78"/>
      <c r="K77" s="78"/>
      <c r="L77" s="78"/>
      <c r="M77" s="41"/>
      <c r="N77" s="93">
        <f>I77</f>
        <v>0</v>
      </c>
    </row>
    <row r="78" spans="1:14" ht="42" customHeight="1" thickBot="1" x14ac:dyDescent="0.3">
      <c r="A78" s="63">
        <v>3</v>
      </c>
      <c r="B78" s="315" t="s">
        <v>71</v>
      </c>
      <c r="C78" s="315"/>
      <c r="D78" s="315"/>
      <c r="E78" s="315"/>
      <c r="F78" s="305"/>
      <c r="G78" s="330"/>
      <c r="H78" s="96" t="s">
        <v>63</v>
      </c>
      <c r="I78" s="97">
        <v>0</v>
      </c>
      <c r="J78" s="78"/>
      <c r="K78" s="78"/>
      <c r="L78" s="78"/>
      <c r="M78" s="41"/>
      <c r="N78" s="93">
        <f>I78</f>
        <v>0</v>
      </c>
    </row>
    <row r="79" spans="1:14" ht="16.5" thickBot="1" x14ac:dyDescent="0.3">
      <c r="A79" s="331" t="s">
        <v>72</v>
      </c>
      <c r="B79" s="332"/>
      <c r="C79" s="332"/>
      <c r="D79" s="332"/>
      <c r="E79" s="332"/>
      <c r="F79" s="332"/>
      <c r="G79" s="332"/>
      <c r="H79" s="333"/>
      <c r="I79" s="25">
        <f>SUM(I76:I78)</f>
        <v>0</v>
      </c>
      <c r="J79" s="70"/>
      <c r="K79" s="70"/>
      <c r="L79" s="70"/>
      <c r="M79" s="41"/>
      <c r="N79" s="36"/>
    </row>
    <row r="80" spans="1:14" ht="19.5" thickTop="1" thickBot="1" x14ac:dyDescent="0.3">
      <c r="A80" s="334" t="s">
        <v>73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6"/>
      <c r="L80" s="70"/>
      <c r="M80" s="41"/>
      <c r="N80" s="73">
        <f>SUM(N76:N78)</f>
        <v>0</v>
      </c>
    </row>
    <row r="81" spans="1:14" x14ac:dyDescent="0.25">
      <c r="A81" s="42"/>
      <c r="B81" s="8"/>
      <c r="C81" s="8"/>
      <c r="D81" s="8"/>
      <c r="E81" s="337"/>
      <c r="F81" s="337"/>
      <c r="G81" s="337"/>
      <c r="H81" s="337"/>
      <c r="I81" s="337"/>
      <c r="J81" s="337"/>
      <c r="K81" s="337"/>
      <c r="L81" s="337"/>
      <c r="M81" s="337"/>
      <c r="N81" s="338"/>
    </row>
    <row r="82" spans="1:14" ht="15.75" thickBot="1" x14ac:dyDescent="0.3">
      <c r="A82" s="4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4"/>
    </row>
    <row r="83" spans="1:14" ht="27" thickBot="1" x14ac:dyDescent="0.3">
      <c r="A83" s="251" t="s">
        <v>74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3"/>
    </row>
    <row r="84" spans="1:14" ht="15.75" thickBot="1" x14ac:dyDescent="0.3">
      <c r="A84" s="4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4"/>
    </row>
    <row r="85" spans="1:14" ht="24.75" thickBot="1" x14ac:dyDescent="0.3">
      <c r="A85" s="348" t="s">
        <v>75</v>
      </c>
      <c r="B85" s="349"/>
      <c r="C85" s="349"/>
      <c r="D85" s="349"/>
      <c r="E85" s="349"/>
      <c r="F85" s="350"/>
      <c r="G85" s="351"/>
      <c r="H85" s="89" t="s">
        <v>44</v>
      </c>
      <c r="I85" s="162"/>
      <c r="J85" s="8"/>
      <c r="K85" s="8"/>
      <c r="L85" s="8"/>
      <c r="M85" s="8"/>
      <c r="N85" s="89" t="s">
        <v>48</v>
      </c>
    </row>
    <row r="86" spans="1:14" ht="17.25" thickTop="1" thickBot="1" x14ac:dyDescent="0.3">
      <c r="A86" s="98">
        <v>1</v>
      </c>
      <c r="B86" s="352" t="s">
        <v>76</v>
      </c>
      <c r="C86" s="353"/>
      <c r="D86" s="353"/>
      <c r="E86" s="353"/>
      <c r="F86" s="354"/>
      <c r="G86" s="355"/>
      <c r="H86" s="99" t="s">
        <v>77</v>
      </c>
      <c r="I86" s="100"/>
      <c r="J86" s="47"/>
      <c r="K86" s="47"/>
      <c r="L86" s="47"/>
      <c r="M86" s="41"/>
      <c r="N86" s="101">
        <v>0</v>
      </c>
    </row>
    <row r="87" spans="1:14" ht="16.5" thickBot="1" x14ac:dyDescent="0.3">
      <c r="A87" s="102"/>
      <c r="B87" s="103"/>
      <c r="C87" s="103"/>
      <c r="D87" s="103"/>
      <c r="E87" s="103"/>
      <c r="F87" s="41"/>
      <c r="G87" s="41"/>
      <c r="H87" s="70"/>
      <c r="I87" s="70"/>
      <c r="J87" s="47"/>
      <c r="K87" s="47"/>
      <c r="L87" s="47"/>
      <c r="M87" s="41"/>
      <c r="N87" s="104"/>
    </row>
    <row r="88" spans="1:14" ht="19.5" thickTop="1" thickBot="1" x14ac:dyDescent="0.3">
      <c r="A88" s="356" t="s">
        <v>78</v>
      </c>
      <c r="B88" s="357"/>
      <c r="C88" s="357"/>
      <c r="D88" s="357"/>
      <c r="E88" s="357"/>
      <c r="F88" s="357"/>
      <c r="G88" s="357"/>
      <c r="H88" s="357"/>
      <c r="I88" s="357"/>
      <c r="J88" s="358"/>
      <c r="K88" s="100"/>
      <c r="L88" s="8"/>
      <c r="M88" s="105"/>
      <c r="N88" s="106">
        <f>N86</f>
        <v>0</v>
      </c>
    </row>
    <row r="89" spans="1:14" ht="16.5" thickTop="1" thickBot="1" x14ac:dyDescent="0.3">
      <c r="A89" s="4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4"/>
    </row>
    <row r="90" spans="1:14" ht="28.5" thickBot="1" x14ac:dyDescent="0.3">
      <c r="A90" s="359" t="s">
        <v>79</v>
      </c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1"/>
    </row>
    <row r="91" spans="1:14" ht="15.75" thickBot="1" x14ac:dyDescent="0.3">
      <c r="A91" s="4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4"/>
    </row>
    <row r="92" spans="1:14" ht="18.75" thickTop="1" x14ac:dyDescent="0.25">
      <c r="A92" s="362" t="s">
        <v>23</v>
      </c>
      <c r="B92" s="363"/>
      <c r="C92" s="363"/>
      <c r="D92" s="363"/>
      <c r="E92" s="363"/>
      <c r="F92" s="363"/>
      <c r="G92" s="363"/>
      <c r="H92" s="363"/>
      <c r="I92" s="363"/>
      <c r="J92" s="364"/>
      <c r="K92" s="107"/>
      <c r="L92" s="107"/>
      <c r="M92" s="108"/>
      <c r="N92" s="109">
        <f>N40</f>
        <v>28</v>
      </c>
    </row>
    <row r="93" spans="1:14" ht="18" x14ac:dyDescent="0.25">
      <c r="A93" s="339" t="s">
        <v>80</v>
      </c>
      <c r="B93" s="340"/>
      <c r="C93" s="340"/>
      <c r="D93" s="340"/>
      <c r="E93" s="340"/>
      <c r="F93" s="340"/>
      <c r="G93" s="340"/>
      <c r="H93" s="340"/>
      <c r="I93" s="340"/>
      <c r="J93" s="341"/>
      <c r="K93" s="107"/>
      <c r="L93" s="107"/>
      <c r="M93" s="108"/>
      <c r="N93" s="110">
        <f>N66</f>
        <v>0</v>
      </c>
    </row>
    <row r="94" spans="1:14" ht="18" x14ac:dyDescent="0.25">
      <c r="A94" s="339" t="s">
        <v>81</v>
      </c>
      <c r="B94" s="340"/>
      <c r="C94" s="340"/>
      <c r="D94" s="340"/>
      <c r="E94" s="340"/>
      <c r="F94" s="340"/>
      <c r="G94" s="340"/>
      <c r="H94" s="340"/>
      <c r="I94" s="340"/>
      <c r="J94" s="341"/>
      <c r="K94" s="107"/>
      <c r="L94" s="107"/>
      <c r="M94" s="108"/>
      <c r="N94" s="111">
        <f>N73</f>
        <v>0</v>
      </c>
    </row>
    <row r="95" spans="1:14" ht="18" x14ac:dyDescent="0.25">
      <c r="A95" s="339" t="s">
        <v>82</v>
      </c>
      <c r="B95" s="340"/>
      <c r="C95" s="340"/>
      <c r="D95" s="340"/>
      <c r="E95" s="340"/>
      <c r="F95" s="340"/>
      <c r="G95" s="340"/>
      <c r="H95" s="340"/>
      <c r="I95" s="340"/>
      <c r="J95" s="341"/>
      <c r="K95" s="107"/>
      <c r="L95" s="107"/>
      <c r="M95" s="108"/>
      <c r="N95" s="112">
        <f>N80</f>
        <v>0</v>
      </c>
    </row>
    <row r="96" spans="1:14" ht="18.75" thickBot="1" x14ac:dyDescent="0.3">
      <c r="A96" s="342" t="s">
        <v>83</v>
      </c>
      <c r="B96" s="343"/>
      <c r="C96" s="343"/>
      <c r="D96" s="343"/>
      <c r="E96" s="343"/>
      <c r="F96" s="343"/>
      <c r="G96" s="343"/>
      <c r="H96" s="343"/>
      <c r="I96" s="343"/>
      <c r="J96" s="344"/>
      <c r="K96" s="107"/>
      <c r="L96" s="107"/>
      <c r="M96" s="108"/>
      <c r="N96" s="112">
        <f>N86</f>
        <v>0</v>
      </c>
    </row>
    <row r="97" spans="1:14" ht="24.75" thickTop="1" thickBot="1" x14ac:dyDescent="0.3">
      <c r="A97" s="345" t="s">
        <v>84</v>
      </c>
      <c r="B97" s="346"/>
      <c r="C97" s="346"/>
      <c r="D97" s="346"/>
      <c r="E97" s="346"/>
      <c r="F97" s="346"/>
      <c r="G97" s="346"/>
      <c r="H97" s="346"/>
      <c r="I97" s="346"/>
      <c r="J97" s="347"/>
      <c r="K97" s="113"/>
      <c r="L97" s="114"/>
      <c r="M97" s="115"/>
      <c r="N97" s="116">
        <f>SUM(N92:N96)</f>
        <v>28</v>
      </c>
    </row>
    <row r="98" spans="1:14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</sheetData>
  <sheetProtection algorithmName="SHA-512" hashValue="Zm3VM+WE8uWPJE5k2nLFxMF6aGnwa+0+c4PimASo82kLn4ygxmXSebV8fw6OUVDK6iSytFpDAfK5NLCVRZ8TLQ==" saltValue="/EIBCp9de7q+QWV8c3y/Jg==" spinCount="100000" sheet="1" objects="1" scenarios="1" selectLockedCells="1" selectUnlockedCells="1"/>
  <mergeCells count="81">
    <mergeCell ref="D25:L25"/>
    <mergeCell ref="A25:B25"/>
    <mergeCell ref="A32:L32"/>
    <mergeCell ref="D30:L30"/>
    <mergeCell ref="A30:B30"/>
    <mergeCell ref="A29:L29"/>
    <mergeCell ref="A27:L27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opLeftCell="A4" workbookViewId="0">
      <selection activeCell="F4" sqref="F4:F5"/>
    </sheetView>
  </sheetViews>
  <sheetFormatPr baseColWidth="10" defaultRowHeight="15" x14ac:dyDescent="0.25"/>
  <cols>
    <col min="1" max="1" width="4.7109375" customWidth="1"/>
    <col min="2" max="2" width="22.7109375" customWidth="1"/>
    <col min="3" max="3" width="21.28515625" customWidth="1"/>
    <col min="4" max="4" width="27.5703125" customWidth="1"/>
    <col min="5" max="5" width="32.7109375" customWidth="1"/>
    <col min="6" max="6" width="23.42578125" customWidth="1"/>
    <col min="7" max="8" width="11.140625" customWidth="1"/>
    <col min="9" max="9" width="15.85546875" customWidth="1"/>
    <col min="10" max="10" width="29.28515625" customWidth="1"/>
  </cols>
  <sheetData>
    <row r="1" spans="1:10" ht="18" x14ac:dyDescent="0.25">
      <c r="A1" s="386" t="s">
        <v>282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5.75" x14ac:dyDescent="0.25">
      <c r="A2" s="387" t="s">
        <v>295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8.75" thickBo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0" ht="44.25" customHeight="1" thickBot="1" x14ac:dyDescent="0.3">
      <c r="A4" s="388" t="s">
        <v>283</v>
      </c>
      <c r="B4" s="384" t="s">
        <v>284</v>
      </c>
      <c r="C4" s="388" t="s">
        <v>285</v>
      </c>
      <c r="D4" s="390" t="s">
        <v>286</v>
      </c>
      <c r="E4" s="391"/>
      <c r="F4" s="392" t="s">
        <v>287</v>
      </c>
      <c r="G4" s="390" t="s">
        <v>288</v>
      </c>
      <c r="H4" s="391"/>
      <c r="I4" s="394" t="s">
        <v>289</v>
      </c>
      <c r="J4" s="392" t="s">
        <v>6</v>
      </c>
    </row>
    <row r="5" spans="1:10" ht="44.25" customHeight="1" thickBot="1" x14ac:dyDescent="0.3">
      <c r="A5" s="389"/>
      <c r="B5" s="385"/>
      <c r="C5" s="389"/>
      <c r="D5" s="191" t="s">
        <v>7</v>
      </c>
      <c r="E5" s="191" t="s">
        <v>8</v>
      </c>
      <c r="F5" s="393"/>
      <c r="G5" s="192" t="s">
        <v>290</v>
      </c>
      <c r="H5" s="192" t="s">
        <v>291</v>
      </c>
      <c r="I5" s="395"/>
      <c r="J5" s="393"/>
    </row>
    <row r="6" spans="1:10" ht="76.5" x14ac:dyDescent="0.25">
      <c r="A6" s="193">
        <f>+A5+1</f>
        <v>1</v>
      </c>
      <c r="B6" s="212" t="s">
        <v>302</v>
      </c>
      <c r="C6" s="381" t="s">
        <v>225</v>
      </c>
      <c r="D6" s="194" t="s">
        <v>212</v>
      </c>
      <c r="E6" s="194" t="s">
        <v>318</v>
      </c>
      <c r="F6" s="381" t="s">
        <v>294</v>
      </c>
      <c r="G6" s="195" t="s">
        <v>292</v>
      </c>
      <c r="H6" s="195"/>
      <c r="I6" s="196">
        <v>28</v>
      </c>
      <c r="J6" s="197" t="s">
        <v>293</v>
      </c>
    </row>
    <row r="7" spans="1:10" ht="89.25" x14ac:dyDescent="0.25">
      <c r="A7" s="198">
        <f>+A6+1</f>
        <v>2</v>
      </c>
      <c r="B7" s="206" t="s">
        <v>303</v>
      </c>
      <c r="C7" s="382"/>
      <c r="D7" s="213" t="s">
        <v>198</v>
      </c>
      <c r="E7" s="213" t="s">
        <v>320</v>
      </c>
      <c r="F7" s="382"/>
      <c r="G7" s="199" t="s">
        <v>292</v>
      </c>
      <c r="H7" s="199"/>
      <c r="I7" s="200">
        <v>26.85</v>
      </c>
      <c r="J7" s="201" t="s">
        <v>293</v>
      </c>
    </row>
    <row r="8" spans="1:10" ht="114.75" x14ac:dyDescent="0.25">
      <c r="A8" s="198">
        <f t="shared" ref="A8:A23" si="0">+A7+1</f>
        <v>3</v>
      </c>
      <c r="B8" s="206" t="s">
        <v>304</v>
      </c>
      <c r="C8" s="382"/>
      <c r="D8" s="213" t="s">
        <v>319</v>
      </c>
      <c r="E8" s="213" t="s">
        <v>321</v>
      </c>
      <c r="F8" s="382"/>
      <c r="G8" s="199" t="s">
        <v>292</v>
      </c>
      <c r="H8" s="199"/>
      <c r="I8" s="200">
        <v>26.5</v>
      </c>
      <c r="J8" s="201" t="s">
        <v>293</v>
      </c>
    </row>
    <row r="9" spans="1:10" ht="77.25" customHeight="1" x14ac:dyDescent="0.25">
      <c r="A9" s="198">
        <f t="shared" si="0"/>
        <v>4</v>
      </c>
      <c r="B9" s="206" t="s">
        <v>305</v>
      </c>
      <c r="C9" s="382"/>
      <c r="D9" s="213" t="s">
        <v>219</v>
      </c>
      <c r="E9" s="213" t="s">
        <v>322</v>
      </c>
      <c r="F9" s="382"/>
      <c r="G9" s="199" t="s">
        <v>292</v>
      </c>
      <c r="H9" s="199"/>
      <c r="I9" s="200">
        <v>20.73</v>
      </c>
      <c r="J9" s="201" t="s">
        <v>293</v>
      </c>
    </row>
    <row r="10" spans="1:10" ht="89.25" x14ac:dyDescent="0.25">
      <c r="A10" s="198">
        <f t="shared" si="0"/>
        <v>5</v>
      </c>
      <c r="B10" s="206" t="s">
        <v>306</v>
      </c>
      <c r="C10" s="382"/>
      <c r="D10" s="213" t="s">
        <v>247</v>
      </c>
      <c r="E10" s="213" t="s">
        <v>323</v>
      </c>
      <c r="F10" s="382"/>
      <c r="G10" s="199" t="s">
        <v>292</v>
      </c>
      <c r="H10" s="199"/>
      <c r="I10" s="200">
        <v>18</v>
      </c>
      <c r="J10" s="201" t="s">
        <v>293</v>
      </c>
    </row>
    <row r="11" spans="1:10" ht="63.75" x14ac:dyDescent="0.25">
      <c r="A11" s="198">
        <f t="shared" si="0"/>
        <v>6</v>
      </c>
      <c r="B11" s="206" t="s">
        <v>231</v>
      </c>
      <c r="C11" s="382"/>
      <c r="D11" s="213" t="s">
        <v>106</v>
      </c>
      <c r="E11" s="213" t="s">
        <v>324</v>
      </c>
      <c r="F11" s="382"/>
      <c r="G11" s="199" t="s">
        <v>292</v>
      </c>
      <c r="H11" s="199"/>
      <c r="I11" s="200">
        <v>18</v>
      </c>
      <c r="J11" s="201" t="s">
        <v>293</v>
      </c>
    </row>
    <row r="12" spans="1:10" ht="89.25" x14ac:dyDescent="0.25">
      <c r="A12" s="198">
        <f t="shared" si="0"/>
        <v>7</v>
      </c>
      <c r="B12" s="206" t="s">
        <v>307</v>
      </c>
      <c r="C12" s="382"/>
      <c r="D12" s="213" t="s">
        <v>178</v>
      </c>
      <c r="E12" s="213" t="s">
        <v>325</v>
      </c>
      <c r="F12" s="382"/>
      <c r="G12" s="199" t="s">
        <v>292</v>
      </c>
      <c r="H12" s="199"/>
      <c r="I12" s="200">
        <v>18</v>
      </c>
      <c r="J12" s="201" t="s">
        <v>293</v>
      </c>
    </row>
    <row r="13" spans="1:10" ht="102" x14ac:dyDescent="0.25">
      <c r="A13" s="198">
        <f t="shared" si="0"/>
        <v>8</v>
      </c>
      <c r="B13" s="206" t="s">
        <v>308</v>
      </c>
      <c r="C13" s="382"/>
      <c r="D13" s="202" t="s">
        <v>185</v>
      </c>
      <c r="E13" s="202" t="s">
        <v>327</v>
      </c>
      <c r="F13" s="382"/>
      <c r="G13" s="199" t="s">
        <v>292</v>
      </c>
      <c r="H13" s="199"/>
      <c r="I13" s="200">
        <v>17.93</v>
      </c>
      <c r="J13" s="201" t="s">
        <v>293</v>
      </c>
    </row>
    <row r="14" spans="1:10" ht="25.5" x14ac:dyDescent="0.25">
      <c r="A14" s="198">
        <f t="shared" si="0"/>
        <v>9</v>
      </c>
      <c r="B14" s="206" t="s">
        <v>309</v>
      </c>
      <c r="C14" s="382"/>
      <c r="D14" s="202" t="s">
        <v>120</v>
      </c>
      <c r="E14" s="202" t="s">
        <v>121</v>
      </c>
      <c r="F14" s="382"/>
      <c r="G14" s="203" t="s">
        <v>292</v>
      </c>
      <c r="H14" s="203"/>
      <c r="I14" s="204">
        <v>17.5</v>
      </c>
      <c r="J14" s="201" t="s">
        <v>293</v>
      </c>
    </row>
    <row r="15" spans="1:10" ht="76.5" x14ac:dyDescent="0.25">
      <c r="A15" s="198">
        <f t="shared" si="0"/>
        <v>10</v>
      </c>
      <c r="B15" s="206" t="s">
        <v>310</v>
      </c>
      <c r="C15" s="382"/>
      <c r="D15" s="202" t="s">
        <v>150</v>
      </c>
      <c r="E15" s="202" t="s">
        <v>326</v>
      </c>
      <c r="F15" s="382"/>
      <c r="G15" s="203" t="s">
        <v>292</v>
      </c>
      <c r="H15" s="203"/>
      <c r="I15" s="204">
        <v>17.3</v>
      </c>
      <c r="J15" s="201" t="s">
        <v>293</v>
      </c>
    </row>
    <row r="16" spans="1:10" ht="165.75" x14ac:dyDescent="0.25">
      <c r="A16" s="198">
        <f t="shared" si="0"/>
        <v>11</v>
      </c>
      <c r="B16" s="206" t="s">
        <v>311</v>
      </c>
      <c r="C16" s="382"/>
      <c r="D16" s="202" t="s">
        <v>205</v>
      </c>
      <c r="E16" s="202" t="s">
        <v>328</v>
      </c>
      <c r="F16" s="382"/>
      <c r="G16" s="203" t="s">
        <v>292</v>
      </c>
      <c r="H16" s="203"/>
      <c r="I16" s="204">
        <v>16.25</v>
      </c>
      <c r="J16" s="201" t="s">
        <v>293</v>
      </c>
    </row>
    <row r="17" spans="1:10" ht="63.75" x14ac:dyDescent="0.25">
      <c r="A17" s="198">
        <f t="shared" si="0"/>
        <v>12</v>
      </c>
      <c r="B17" s="206" t="s">
        <v>313</v>
      </c>
      <c r="C17" s="382"/>
      <c r="D17" s="202" t="s">
        <v>143</v>
      </c>
      <c r="E17" s="202" t="s">
        <v>330</v>
      </c>
      <c r="F17" s="382"/>
      <c r="G17" s="203" t="s">
        <v>292</v>
      </c>
      <c r="H17" s="203"/>
      <c r="I17" s="204">
        <v>15.87</v>
      </c>
      <c r="J17" s="201" t="s">
        <v>293</v>
      </c>
    </row>
    <row r="18" spans="1:10" ht="89.25" x14ac:dyDescent="0.25">
      <c r="A18" s="198">
        <f t="shared" si="0"/>
        <v>13</v>
      </c>
      <c r="B18" s="206" t="s">
        <v>312</v>
      </c>
      <c r="C18" s="382"/>
      <c r="D18" s="202" t="s">
        <v>173</v>
      </c>
      <c r="E18" s="202" t="s">
        <v>329</v>
      </c>
      <c r="F18" s="382"/>
      <c r="G18" s="203" t="s">
        <v>292</v>
      </c>
      <c r="H18" s="203"/>
      <c r="I18" s="204">
        <v>14.33</v>
      </c>
      <c r="J18" s="201" t="s">
        <v>293</v>
      </c>
    </row>
    <row r="19" spans="1:10" ht="76.5" x14ac:dyDescent="0.25">
      <c r="A19" s="198">
        <f t="shared" si="0"/>
        <v>14</v>
      </c>
      <c r="B19" s="206" t="s">
        <v>314</v>
      </c>
      <c r="C19" s="382"/>
      <c r="D19" s="202" t="s">
        <v>331</v>
      </c>
      <c r="E19" s="202" t="s">
        <v>332</v>
      </c>
      <c r="F19" s="382"/>
      <c r="G19" s="203" t="s">
        <v>292</v>
      </c>
      <c r="H19" s="203"/>
      <c r="I19" s="204">
        <v>14</v>
      </c>
      <c r="J19" s="201" t="s">
        <v>293</v>
      </c>
    </row>
    <row r="20" spans="1:10" ht="114.75" x14ac:dyDescent="0.25">
      <c r="A20" s="198">
        <f t="shared" si="0"/>
        <v>15</v>
      </c>
      <c r="B20" s="206" t="s">
        <v>315</v>
      </c>
      <c r="C20" s="382"/>
      <c r="D20" s="202" t="s">
        <v>192</v>
      </c>
      <c r="E20" s="202" t="s">
        <v>333</v>
      </c>
      <c r="F20" s="382"/>
      <c r="G20" s="203" t="s">
        <v>292</v>
      </c>
      <c r="H20" s="203"/>
      <c r="I20" s="204">
        <v>13.09</v>
      </c>
      <c r="J20" s="201" t="s">
        <v>293</v>
      </c>
    </row>
    <row r="21" spans="1:10" ht="38.25" x14ac:dyDescent="0.25">
      <c r="A21" s="198">
        <f t="shared" si="0"/>
        <v>16</v>
      </c>
      <c r="B21" s="206" t="s">
        <v>316</v>
      </c>
      <c r="C21" s="382"/>
      <c r="D21" s="202" t="s">
        <v>166</v>
      </c>
      <c r="E21" s="202" t="s">
        <v>167</v>
      </c>
      <c r="F21" s="382"/>
      <c r="G21" s="203" t="s">
        <v>292</v>
      </c>
      <c r="H21" s="203"/>
      <c r="I21" s="204">
        <v>11.58</v>
      </c>
      <c r="J21" s="201" t="s">
        <v>293</v>
      </c>
    </row>
    <row r="22" spans="1:10" ht="72.75" x14ac:dyDescent="0.25">
      <c r="A22" s="198">
        <f t="shared" si="0"/>
        <v>17</v>
      </c>
      <c r="B22" s="206" t="s">
        <v>298</v>
      </c>
      <c r="C22" s="382"/>
      <c r="D22" s="202" t="s">
        <v>114</v>
      </c>
      <c r="E22" s="202" t="s">
        <v>300</v>
      </c>
      <c r="F22" s="382"/>
      <c r="G22" s="203"/>
      <c r="H22" s="203" t="s">
        <v>292</v>
      </c>
      <c r="I22" s="204">
        <v>0</v>
      </c>
      <c r="J22" s="205" t="s">
        <v>296</v>
      </c>
    </row>
    <row r="23" spans="1:10" ht="73.5" thickBot="1" x14ac:dyDescent="0.3">
      <c r="A23" s="198">
        <f t="shared" si="0"/>
        <v>18</v>
      </c>
      <c r="B23" s="207" t="s">
        <v>299</v>
      </c>
      <c r="C23" s="383"/>
      <c r="D23" s="208" t="s">
        <v>127</v>
      </c>
      <c r="E23" s="208" t="s">
        <v>301</v>
      </c>
      <c r="F23" s="383"/>
      <c r="G23" s="209"/>
      <c r="H23" s="209" t="s">
        <v>292</v>
      </c>
      <c r="I23" s="210">
        <v>0</v>
      </c>
      <c r="J23" s="211" t="s">
        <v>297</v>
      </c>
    </row>
  </sheetData>
  <sheetProtection algorithmName="SHA-512" hashValue="7RiiAjII5cFgyV8073qs7TzIvkUqxrINhRxk247WIifrSoYe93F2clAnm3MeRyBZNiQUu5pbrof64bF2Ulgv3w==" saltValue="ARCfljnAmXehHFHwXoiDdw==" spinCount="100000" sheet="1" objects="1" scenarios="1" selectLockedCells="1" selectUnlockedCells="1"/>
  <mergeCells count="12">
    <mergeCell ref="C6:C23"/>
    <mergeCell ref="F6:F23"/>
    <mergeCell ref="B4:B5"/>
    <mergeCell ref="A1:J1"/>
    <mergeCell ref="A2:J2"/>
    <mergeCell ref="A4:A5"/>
    <mergeCell ref="C4:C5"/>
    <mergeCell ref="D4:E4"/>
    <mergeCell ref="F4:F5"/>
    <mergeCell ref="G4:H4"/>
    <mergeCell ref="I4:I5"/>
    <mergeCell ref="J4:J5"/>
  </mergeCells>
  <printOptions horizontalCentered="1"/>
  <pageMargins left="0.39370078740157483" right="0" top="0.74803149606299213" bottom="0.74803149606299213" header="0.31496062992125984" footer="0.31496062992125984"/>
  <pageSetup paperSize="14" scale="7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K13" sqref="K13"/>
    </sheetView>
  </sheetViews>
  <sheetFormatPr baseColWidth="10" defaultRowHeight="15" x14ac:dyDescent="0.25"/>
  <sheetData/>
  <sheetProtection algorithmName="SHA-512" hashValue="xihIwWvphQOGlCudxOrx+LrElX8azO+8Nc3tKvVcHDxTCXAeoYGq+A6AInGuUvaIQKjWvFznXk+A56fI0KXlkA==" saltValue="9/txkeO9MBNze8cK17g0DQ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89"/>
  <sheetViews>
    <sheetView topLeftCell="A10" zoomScaleNormal="100" workbookViewId="0">
      <selection activeCell="A22" sqref="A22:L2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3.5703125" style="6" customWidth="1"/>
    <col min="4" max="4" width="0.5703125" style="6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customHeight="1" thickBot="1" x14ac:dyDescent="0.3">
      <c r="A1" s="366"/>
      <c r="B1" s="367"/>
      <c r="C1" s="370" t="s">
        <v>9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2"/>
    </row>
    <row r="2" spans="1:16" ht="51" customHeight="1" thickBot="1" x14ac:dyDescent="0.3">
      <c r="A2" s="368"/>
      <c r="B2" s="369"/>
      <c r="C2" s="370" t="s">
        <v>10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2"/>
      <c r="P2" s="158">
        <f ca="1">MATCH(MID(CELL("nombrearchivo",'2'!E9),FIND("]", CELL("nombrearchivo",'2'!E9),1)+1,LEN(CELL("nombrearchivo",'2'!E9))-FIND("]",CELL("nombrearchivo",'2'!E9),1)),GENERAL!A6:A55,0)</f>
        <v>14</v>
      </c>
    </row>
    <row r="3" spans="1:16" ht="15.75" customHeight="1" x14ac:dyDescent="0.25">
      <c r="A3" s="244" t="s">
        <v>11</v>
      </c>
      <c r="B3" s="245"/>
      <c r="C3" s="245"/>
      <c r="D3" s="245"/>
      <c r="E3" s="373" t="s">
        <v>223</v>
      </c>
      <c r="F3" s="374"/>
      <c r="G3" s="374"/>
      <c r="H3" s="374"/>
      <c r="I3" s="374"/>
      <c r="J3" s="374"/>
      <c r="K3" s="374"/>
      <c r="L3" s="374"/>
      <c r="M3" s="374"/>
      <c r="N3" s="375"/>
    </row>
    <row r="4" spans="1:16" ht="15.75" x14ac:dyDescent="0.25">
      <c r="A4" s="233" t="s">
        <v>12</v>
      </c>
      <c r="B4" s="234"/>
      <c r="C4" s="234"/>
      <c r="D4" s="234"/>
      <c r="E4" s="374" t="s">
        <v>100</v>
      </c>
      <c r="F4" s="374"/>
      <c r="G4" s="374"/>
      <c r="H4" s="374"/>
      <c r="I4" s="374"/>
      <c r="J4" s="374"/>
      <c r="K4" s="374"/>
      <c r="L4" s="374"/>
      <c r="M4" s="374"/>
      <c r="N4" s="375"/>
    </row>
    <row r="5" spans="1:16" ht="15.75" x14ac:dyDescent="0.25">
      <c r="A5" s="233" t="s">
        <v>13</v>
      </c>
      <c r="B5" s="234"/>
      <c r="C5" s="234"/>
      <c r="D5" s="234"/>
      <c r="E5" s="8" t="s">
        <v>225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ht="15" customHeight="1" x14ac:dyDescent="0.25">
      <c r="A8" s="254" t="s">
        <v>15</v>
      </c>
      <c r="B8" s="255"/>
      <c r="C8" s="258" t="s">
        <v>16</v>
      </c>
      <c r="D8" s="166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67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68"/>
      <c r="L9" s="265"/>
      <c r="M9" s="265"/>
      <c r="N9" s="267"/>
    </row>
    <row r="10" spans="1:16" ht="44.25" customHeight="1" thickBot="1" x14ac:dyDescent="0.3">
      <c r="A10" s="268" t="s">
        <v>226</v>
      </c>
      <c r="B10" s="269"/>
      <c r="C10" s="17">
        <f>N14</f>
        <v>4</v>
      </c>
      <c r="D10" s="18"/>
      <c r="E10" s="19">
        <f>N16</f>
        <v>1</v>
      </c>
      <c r="F10" s="19">
        <f>N18</f>
        <v>3</v>
      </c>
      <c r="G10" s="19">
        <f>N20</f>
        <v>0</v>
      </c>
      <c r="H10" s="19">
        <f>N27</f>
        <v>3.8499999999999996</v>
      </c>
      <c r="I10" s="19">
        <f>N32</f>
        <v>5</v>
      </c>
      <c r="J10" s="20">
        <f>N37</f>
        <v>10</v>
      </c>
      <c r="K10" s="21"/>
      <c r="L10" s="21"/>
      <c r="M10" s="21"/>
      <c r="N10" s="22">
        <f>SUM(C10:J10)</f>
        <v>26.85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26.25" customHeight="1" thickBot="1" x14ac:dyDescent="0.3">
      <c r="A14" s="281" t="s">
        <v>27</v>
      </c>
      <c r="B14" s="282"/>
      <c r="C14" s="26"/>
      <c r="D14" s="365" t="str">
        <f ca="1">(INDIRECT("GENERAL!J"&amp;P2+5))</f>
        <v>ADMINISTRADORA INDUSTRIAL / UNIVERSIDAD PEDAGOGICA Y TECNOLOGICA DE COLOMBIA / 2000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175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275" t="str">
        <f ca="1">(INDIRECT("GENERAL!K"&amp;P2+5))</f>
        <v>ESPECIALISTA EN FINANZAS / UNIVERSIDAD PEDAGOGICA Y TECNOLOGICA / 2002</v>
      </c>
      <c r="E16" s="376"/>
      <c r="F16" s="376"/>
      <c r="G16" s="376"/>
      <c r="H16" s="376"/>
      <c r="I16" s="376"/>
      <c r="J16" s="376"/>
      <c r="K16" s="376"/>
      <c r="L16" s="377"/>
      <c r="M16" s="27"/>
      <c r="N16" s="28">
        <v>1</v>
      </c>
    </row>
    <row r="17" spans="1:17" ht="15.75" thickBot="1" x14ac:dyDescent="0.3">
      <c r="A17" s="29"/>
      <c r="B17" s="8"/>
      <c r="C17" s="8"/>
      <c r="D17" s="175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34.5" customHeight="1" thickBot="1" x14ac:dyDescent="0.3">
      <c r="A18" s="273" t="s">
        <v>29</v>
      </c>
      <c r="B18" s="274"/>
      <c r="C18" s="26"/>
      <c r="D18" s="275" t="s">
        <v>227</v>
      </c>
      <c r="E18" s="376"/>
      <c r="F18" s="376"/>
      <c r="G18" s="376"/>
      <c r="H18" s="376"/>
      <c r="I18" s="376"/>
      <c r="J18" s="376"/>
      <c r="K18" s="376"/>
      <c r="L18" s="377"/>
      <c r="M18" s="27"/>
      <c r="N18" s="28">
        <v>3</v>
      </c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7" ht="16.5" thickBot="1" x14ac:dyDescent="0.3">
      <c r="A21" s="33"/>
      <c r="B21" s="34"/>
      <c r="C21" s="165"/>
      <c r="D21" s="35"/>
      <c r="E21" s="35"/>
      <c r="F21" s="35"/>
      <c r="G21" s="35"/>
      <c r="H21" s="35"/>
      <c r="I21" s="35"/>
      <c r="J21" s="35"/>
      <c r="K21" s="35"/>
      <c r="L21" s="35"/>
      <c r="M21" s="165"/>
      <c r="N21" s="36"/>
    </row>
    <row r="22" spans="1:17" ht="19.5" thickTop="1" thickBot="1" x14ac:dyDescent="0.3">
      <c r="A22" s="293" t="s">
        <v>31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5"/>
      <c r="M22" s="8"/>
      <c r="N22" s="176">
        <f>SUM(N14:N20)</f>
        <v>8</v>
      </c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78.75" customHeight="1" thickBot="1" x14ac:dyDescent="0.3">
      <c r="A25" s="281" t="s">
        <v>33</v>
      </c>
      <c r="B25" s="282"/>
      <c r="C25" s="26"/>
      <c r="D25" s="365" t="s">
        <v>228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f>0.76+0.94+2.15</f>
        <v>3.8499999999999996</v>
      </c>
      <c r="P25" s="39"/>
      <c r="Q25" s="39"/>
    </row>
    <row r="26" spans="1:17" ht="16.5" thickBot="1" x14ac:dyDescent="0.3">
      <c r="A26" s="33"/>
      <c r="B26" s="34"/>
      <c r="C26" s="165"/>
      <c r="D26" s="35"/>
      <c r="E26" s="35"/>
      <c r="F26" s="35"/>
      <c r="G26" s="35"/>
      <c r="H26" s="35"/>
      <c r="I26" s="35"/>
      <c r="J26" s="35"/>
      <c r="K26" s="35"/>
      <c r="L26" s="35"/>
      <c r="M26" s="165"/>
      <c r="N26" s="36"/>
    </row>
    <row r="27" spans="1:17" ht="19.5" thickTop="1" thickBot="1" x14ac:dyDescent="0.3">
      <c r="A27" s="293" t="s">
        <v>34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5"/>
      <c r="M27" s="165"/>
      <c r="N27" s="176">
        <f>N25</f>
        <v>3.8499999999999996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24" thickBot="1" x14ac:dyDescent="0.3">
      <c r="A29" s="248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128.25" customHeight="1" thickBot="1" x14ac:dyDescent="0.3">
      <c r="A30" s="281" t="s">
        <v>36</v>
      </c>
      <c r="B30" s="282"/>
      <c r="C30" s="26"/>
      <c r="D30" s="365" t="s">
        <v>229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v>5</v>
      </c>
    </row>
    <row r="31" spans="1:17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93" t="s">
        <v>37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5"/>
      <c r="M32" s="165"/>
      <c r="N32" s="176">
        <f>N30</f>
        <v>5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146.25" customHeight="1" thickBot="1" x14ac:dyDescent="0.3">
      <c r="A35" s="273" t="s">
        <v>39</v>
      </c>
      <c r="B35" s="274"/>
      <c r="C35" s="26"/>
      <c r="D35" s="365" t="s">
        <v>230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>
        <f>2+1+1+4+2</f>
        <v>10</v>
      </c>
    </row>
    <row r="36" spans="1:14" ht="16.5" thickBot="1" x14ac:dyDescent="0.3">
      <c r="A36" s="33"/>
      <c r="B36" s="34"/>
      <c r="C36" s="165"/>
      <c r="D36" s="35"/>
      <c r="E36" s="35"/>
      <c r="F36" s="35"/>
      <c r="G36" s="35"/>
      <c r="H36" s="35"/>
      <c r="I36" s="35"/>
      <c r="J36" s="35"/>
      <c r="K36" s="35"/>
      <c r="L36" s="35"/>
      <c r="M36" s="165"/>
      <c r="N36" s="36"/>
    </row>
    <row r="37" spans="1:14" ht="19.5" thickTop="1" thickBot="1" x14ac:dyDescent="0.3">
      <c r="A37" s="293" t="s">
        <v>40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5"/>
      <c r="M37" s="165"/>
      <c r="N37" s="176">
        <f>N35</f>
        <v>10</v>
      </c>
    </row>
    <row r="38" spans="1:14" ht="9.75" customHeight="1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9.75" customHeight="1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296" t="s">
        <v>23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8"/>
      <c r="M40" s="44"/>
      <c r="N40" s="177">
        <f>N22+N27+N32+N37</f>
        <v>26.85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8" t="s">
        <v>41</v>
      </c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ht="15.75" thickBot="1" x14ac:dyDescent="0.3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ht="27" thickBot="1" x14ac:dyDescent="0.3">
      <c r="A46" s="251" t="s">
        <v>42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3"/>
    </row>
    <row r="47" spans="1:14" ht="15.75" thickBot="1" x14ac:dyDescent="0.3">
      <c r="A47" s="4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4"/>
    </row>
    <row r="48" spans="1:14" ht="26.25" thickBot="1" x14ac:dyDescent="0.3">
      <c r="A48" s="289" t="s">
        <v>43</v>
      </c>
      <c r="B48" s="290"/>
      <c r="C48" s="290"/>
      <c r="D48" s="290"/>
      <c r="E48" s="290"/>
      <c r="F48" s="291"/>
      <c r="G48" s="292"/>
      <c r="H48" s="49" t="s">
        <v>44</v>
      </c>
      <c r="I48" s="50" t="s">
        <v>45</v>
      </c>
      <c r="J48" s="51" t="s">
        <v>46</v>
      </c>
      <c r="K48" s="52" t="s">
        <v>47</v>
      </c>
      <c r="L48" s="162"/>
      <c r="M48" s="8"/>
      <c r="N48" s="53" t="s">
        <v>48</v>
      </c>
    </row>
    <row r="49" spans="1:14" ht="30.75" customHeight="1" thickTop="1" thickBot="1" x14ac:dyDescent="0.3">
      <c r="A49" s="54">
        <v>1</v>
      </c>
      <c r="B49" s="301" t="s">
        <v>49</v>
      </c>
      <c r="C49" s="301"/>
      <c r="D49" s="301"/>
      <c r="E49" s="301"/>
      <c r="F49" s="302"/>
      <c r="G49" s="302"/>
      <c r="H49" s="55" t="s">
        <v>50</v>
      </c>
      <c r="I49" s="56">
        <v>0</v>
      </c>
      <c r="J49" s="56">
        <v>0</v>
      </c>
      <c r="K49" s="57">
        <v>0</v>
      </c>
      <c r="L49" s="41"/>
      <c r="M49" s="41"/>
      <c r="N49" s="58">
        <f>I49+J49+K49</f>
        <v>0</v>
      </c>
    </row>
    <row r="50" spans="1:14" ht="35.25" customHeight="1" thickTop="1" thickBot="1" x14ac:dyDescent="0.3">
      <c r="A50" s="59">
        <v>2</v>
      </c>
      <c r="B50" s="299" t="s">
        <v>51</v>
      </c>
      <c r="C50" s="303"/>
      <c r="D50" s="303"/>
      <c r="E50" s="303"/>
      <c r="F50" s="300"/>
      <c r="G50" s="300"/>
      <c r="H50" s="60" t="s">
        <v>50</v>
      </c>
      <c r="I50" s="61">
        <v>0</v>
      </c>
      <c r="J50" s="61">
        <v>0</v>
      </c>
      <c r="K50" s="62">
        <v>0</v>
      </c>
      <c r="L50" s="41"/>
      <c r="M50" s="41"/>
      <c r="N50" s="58">
        <f t="shared" ref="N50:N55" si="0">I50+J50+K50</f>
        <v>0</v>
      </c>
    </row>
    <row r="51" spans="1:14" ht="38.25" customHeight="1" thickTop="1" thickBot="1" x14ac:dyDescent="0.3">
      <c r="A51" s="59">
        <v>3</v>
      </c>
      <c r="B51" s="303" t="s">
        <v>52</v>
      </c>
      <c r="C51" s="303"/>
      <c r="D51" s="303"/>
      <c r="E51" s="303"/>
      <c r="F51" s="300"/>
      <c r="G51" s="300"/>
      <c r="H51" s="60" t="s">
        <v>53</v>
      </c>
      <c r="I51" s="61">
        <v>0</v>
      </c>
      <c r="J51" s="61">
        <v>0</v>
      </c>
      <c r="K51" s="62">
        <v>0</v>
      </c>
      <c r="L51" s="41"/>
      <c r="M51" s="41"/>
      <c r="N51" s="58">
        <f t="shared" si="0"/>
        <v>0</v>
      </c>
    </row>
    <row r="52" spans="1:14" ht="36.75" customHeight="1" thickTop="1" thickBot="1" x14ac:dyDescent="0.3">
      <c r="A52" s="59">
        <v>4</v>
      </c>
      <c r="B52" s="303" t="s">
        <v>54</v>
      </c>
      <c r="C52" s="303"/>
      <c r="D52" s="303"/>
      <c r="E52" s="303"/>
      <c r="F52" s="300"/>
      <c r="G52" s="300"/>
      <c r="H52" s="60" t="s">
        <v>53</v>
      </c>
      <c r="I52" s="61">
        <v>0</v>
      </c>
      <c r="J52" s="61">
        <v>0</v>
      </c>
      <c r="K52" s="62">
        <v>0</v>
      </c>
      <c r="L52" s="41"/>
      <c r="M52" s="41"/>
      <c r="N52" s="58">
        <f t="shared" si="0"/>
        <v>0</v>
      </c>
    </row>
    <row r="53" spans="1:14" ht="38.25" customHeight="1" thickTop="1" thickBot="1" x14ac:dyDescent="0.3">
      <c r="A53" s="59">
        <v>5</v>
      </c>
      <c r="B53" s="303" t="s">
        <v>55</v>
      </c>
      <c r="C53" s="303"/>
      <c r="D53" s="303"/>
      <c r="E53" s="303"/>
      <c r="F53" s="300"/>
      <c r="G53" s="300"/>
      <c r="H53" s="60" t="s">
        <v>53</v>
      </c>
      <c r="I53" s="61">
        <v>0</v>
      </c>
      <c r="J53" s="61">
        <v>0</v>
      </c>
      <c r="K53" s="62">
        <v>0</v>
      </c>
      <c r="L53" s="41"/>
      <c r="M53" s="41"/>
      <c r="N53" s="58">
        <f t="shared" si="0"/>
        <v>0</v>
      </c>
    </row>
    <row r="54" spans="1:14" ht="36" customHeight="1" thickTop="1" thickBot="1" x14ac:dyDescent="0.3">
      <c r="A54" s="59">
        <v>6</v>
      </c>
      <c r="B54" s="303" t="s">
        <v>56</v>
      </c>
      <c r="C54" s="303"/>
      <c r="D54" s="303"/>
      <c r="E54" s="303"/>
      <c r="F54" s="300"/>
      <c r="G54" s="300"/>
      <c r="H54" s="60" t="s">
        <v>57</v>
      </c>
      <c r="I54" s="61">
        <v>0</v>
      </c>
      <c r="J54" s="61">
        <v>0</v>
      </c>
      <c r="K54" s="62">
        <v>0</v>
      </c>
      <c r="L54" s="41"/>
      <c r="M54" s="41"/>
      <c r="N54" s="58">
        <f t="shared" si="0"/>
        <v>0</v>
      </c>
    </row>
    <row r="55" spans="1:14" ht="36" customHeight="1" thickTop="1" thickBot="1" x14ac:dyDescent="0.3">
      <c r="A55" s="63">
        <v>7</v>
      </c>
      <c r="B55" s="304" t="s">
        <v>58</v>
      </c>
      <c r="C55" s="304"/>
      <c r="D55" s="304"/>
      <c r="E55" s="304"/>
      <c r="F55" s="305"/>
      <c r="G55" s="305"/>
      <c r="H55" s="64" t="s">
        <v>57</v>
      </c>
      <c r="I55" s="65">
        <v>0</v>
      </c>
      <c r="J55" s="65">
        <v>0</v>
      </c>
      <c r="K55" s="66">
        <v>0</v>
      </c>
      <c r="L55" s="41"/>
      <c r="M55" s="41"/>
      <c r="N55" s="58">
        <f t="shared" si="0"/>
        <v>0</v>
      </c>
    </row>
    <row r="56" spans="1:14" ht="16.5" thickBot="1" x14ac:dyDescent="0.3">
      <c r="A56" s="306" t="s">
        <v>59</v>
      </c>
      <c r="B56" s="307"/>
      <c r="C56" s="307"/>
      <c r="D56" s="307"/>
      <c r="E56" s="307"/>
      <c r="F56" s="307"/>
      <c r="G56" s="307"/>
      <c r="H56" s="308"/>
      <c r="I56" s="67">
        <f>SUM(I49:I55)</f>
        <v>0</v>
      </c>
      <c r="J56" s="68">
        <f>SUM(J49:J55)</f>
        <v>0</v>
      </c>
      <c r="K56" s="69">
        <f>SUM(K49:K55)</f>
        <v>0</v>
      </c>
      <c r="L56" s="70"/>
      <c r="M56" s="41"/>
      <c r="N56" s="71">
        <f>SUM(N49:N55)</f>
        <v>0</v>
      </c>
    </row>
    <row r="57" spans="1:14" ht="19.5" thickTop="1" thickBot="1" x14ac:dyDescent="0.3">
      <c r="A57" s="309" t="s">
        <v>60</v>
      </c>
      <c r="B57" s="310"/>
      <c r="C57" s="310"/>
      <c r="D57" s="310"/>
      <c r="E57" s="310"/>
      <c r="F57" s="310"/>
      <c r="G57" s="310"/>
      <c r="H57" s="310"/>
      <c r="I57" s="311"/>
      <c r="J57" s="311"/>
      <c r="K57" s="312"/>
      <c r="L57" s="8"/>
      <c r="M57" s="72"/>
      <c r="N57" s="73">
        <f>N56/3</f>
        <v>0</v>
      </c>
    </row>
    <row r="58" spans="1:14" ht="15.75" thickBot="1" x14ac:dyDescent="0.3">
      <c r="A58" s="4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4"/>
    </row>
    <row r="59" spans="1:14" ht="26.25" thickBot="1" x14ac:dyDescent="0.3">
      <c r="A59" s="289" t="s">
        <v>61</v>
      </c>
      <c r="B59" s="290"/>
      <c r="C59" s="290"/>
      <c r="D59" s="290"/>
      <c r="E59" s="290"/>
      <c r="F59" s="290"/>
      <c r="G59" s="313"/>
      <c r="H59" s="74" t="s">
        <v>44</v>
      </c>
      <c r="I59" s="50" t="s">
        <v>45</v>
      </c>
      <c r="J59" s="51" t="s">
        <v>46</v>
      </c>
      <c r="K59" s="52" t="s">
        <v>47</v>
      </c>
      <c r="L59" s="162"/>
      <c r="M59" s="8"/>
      <c r="N59" s="53" t="s">
        <v>48</v>
      </c>
    </row>
    <row r="60" spans="1:14" ht="37.5" customHeight="1" thickTop="1" thickBot="1" x14ac:dyDescent="0.3">
      <c r="A60" s="54">
        <v>1</v>
      </c>
      <c r="B60" s="314" t="s">
        <v>62</v>
      </c>
      <c r="C60" s="314"/>
      <c r="D60" s="314"/>
      <c r="E60" s="314"/>
      <c r="F60" s="302"/>
      <c r="G60" s="302"/>
      <c r="H60" s="75" t="s">
        <v>63</v>
      </c>
      <c r="I60" s="76">
        <v>0</v>
      </c>
      <c r="J60" s="76">
        <v>0</v>
      </c>
      <c r="K60" s="77">
        <v>0</v>
      </c>
      <c r="L60" s="78"/>
      <c r="M60" s="41"/>
      <c r="N60" s="58">
        <f>I60+J60+K60</f>
        <v>0</v>
      </c>
    </row>
    <row r="61" spans="1:14" ht="29.25" customHeight="1" thickTop="1" thickBot="1" x14ac:dyDescent="0.3">
      <c r="A61" s="59">
        <v>2</v>
      </c>
      <c r="B61" s="299" t="s">
        <v>64</v>
      </c>
      <c r="C61" s="299"/>
      <c r="D61" s="299"/>
      <c r="E61" s="299"/>
      <c r="F61" s="300"/>
      <c r="G61" s="300"/>
      <c r="H61" s="79" t="s">
        <v>63</v>
      </c>
      <c r="I61" s="80">
        <v>0</v>
      </c>
      <c r="J61" s="80">
        <v>0</v>
      </c>
      <c r="K61" s="81">
        <v>0</v>
      </c>
      <c r="L61" s="78"/>
      <c r="M61" s="41"/>
      <c r="N61" s="58">
        <f>I61+J61+K61</f>
        <v>0</v>
      </c>
    </row>
    <row r="62" spans="1:14" ht="24.75" customHeight="1" thickTop="1" thickBot="1" x14ac:dyDescent="0.3">
      <c r="A62" s="63">
        <v>3</v>
      </c>
      <c r="B62" s="315" t="s">
        <v>65</v>
      </c>
      <c r="C62" s="315"/>
      <c r="D62" s="315"/>
      <c r="E62" s="315"/>
      <c r="F62" s="305"/>
      <c r="G62" s="305"/>
      <c r="H62" s="82" t="s">
        <v>63</v>
      </c>
      <c r="I62" s="83">
        <v>0</v>
      </c>
      <c r="J62" s="83">
        <v>0</v>
      </c>
      <c r="K62" s="84">
        <v>0</v>
      </c>
      <c r="L62" s="78"/>
      <c r="M62" s="41"/>
      <c r="N62" s="58">
        <f>I62+J62+K62</f>
        <v>0</v>
      </c>
    </row>
    <row r="63" spans="1:14" ht="16.5" thickTop="1" thickBot="1" x14ac:dyDescent="0.3">
      <c r="A63" s="40"/>
      <c r="B63" s="281" t="s">
        <v>66</v>
      </c>
      <c r="C63" s="316"/>
      <c r="D63" s="316"/>
      <c r="E63" s="316"/>
      <c r="F63" s="316"/>
      <c r="G63" s="316"/>
      <c r="H63" s="282"/>
      <c r="I63" s="85">
        <f>SUM(I60:I62)</f>
        <v>0</v>
      </c>
      <c r="J63" s="85">
        <f>SUM(J60:J62)</f>
        <v>0</v>
      </c>
      <c r="K63" s="86">
        <f>SUM(K60:K62)</f>
        <v>0</v>
      </c>
      <c r="L63" s="78"/>
      <c r="M63" s="41"/>
      <c r="N63" s="87">
        <f>SUM(N60:N62)</f>
        <v>0</v>
      </c>
    </row>
    <row r="64" spans="1:14" ht="19.5" thickTop="1" thickBot="1" x14ac:dyDescent="0.3">
      <c r="A64" s="317" t="s">
        <v>67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9"/>
      <c r="L64" s="78"/>
      <c r="M64" s="41"/>
      <c r="N64" s="73">
        <f>N63/3</f>
        <v>0</v>
      </c>
    </row>
    <row r="65" spans="1:14" ht="19.5" thickTop="1" thickBot="1" x14ac:dyDescent="0.3">
      <c r="A65" s="320"/>
      <c r="B65" s="321"/>
      <c r="C65" s="321"/>
      <c r="D65" s="321"/>
      <c r="E65" s="321"/>
      <c r="F65" s="321"/>
      <c r="G65" s="321"/>
      <c r="H65" s="321"/>
      <c r="I65" s="321"/>
      <c r="J65" s="322"/>
      <c r="K65" s="322"/>
      <c r="L65" s="78"/>
      <c r="M65" s="41"/>
      <c r="N65" s="164"/>
    </row>
    <row r="66" spans="1:14" ht="26.25" thickBot="1" x14ac:dyDescent="0.3">
      <c r="A66" s="323" t="s">
        <v>68</v>
      </c>
      <c r="B66" s="324"/>
      <c r="C66" s="324"/>
      <c r="D66" s="324"/>
      <c r="E66" s="324"/>
      <c r="F66" s="324"/>
      <c r="G66" s="325"/>
      <c r="H66" s="89" t="s">
        <v>44</v>
      </c>
      <c r="I66" s="53" t="s">
        <v>45</v>
      </c>
      <c r="J66" s="162"/>
      <c r="K66" s="162"/>
      <c r="L66" s="78"/>
      <c r="M66" s="41"/>
      <c r="N66" s="90" t="s">
        <v>48</v>
      </c>
    </row>
    <row r="67" spans="1:14" ht="42" customHeight="1" thickBot="1" x14ac:dyDescent="0.3">
      <c r="A67" s="91">
        <v>1</v>
      </c>
      <c r="B67" s="326" t="s">
        <v>69</v>
      </c>
      <c r="C67" s="326"/>
      <c r="D67" s="326"/>
      <c r="E67" s="326"/>
      <c r="F67" s="327"/>
      <c r="G67" s="328"/>
      <c r="H67" s="92" t="s">
        <v>63</v>
      </c>
      <c r="I67" s="86">
        <v>0</v>
      </c>
      <c r="J67" s="78"/>
      <c r="K67" s="78"/>
      <c r="L67" s="78"/>
      <c r="M67" s="41"/>
      <c r="N67" s="93">
        <f>I67</f>
        <v>0</v>
      </c>
    </row>
    <row r="68" spans="1:14" ht="33.75" customHeight="1" thickBot="1" x14ac:dyDescent="0.3">
      <c r="A68" s="59">
        <v>2</v>
      </c>
      <c r="B68" s="299" t="s">
        <v>70</v>
      </c>
      <c r="C68" s="299"/>
      <c r="D68" s="299"/>
      <c r="E68" s="299"/>
      <c r="F68" s="300"/>
      <c r="G68" s="329"/>
      <c r="H68" s="94" t="s">
        <v>63</v>
      </c>
      <c r="I68" s="95">
        <v>0</v>
      </c>
      <c r="J68" s="78"/>
      <c r="K68" s="78"/>
      <c r="L68" s="78"/>
      <c r="M68" s="41"/>
      <c r="N68" s="93">
        <f>I68</f>
        <v>0</v>
      </c>
    </row>
    <row r="69" spans="1:14" ht="37.5" customHeight="1" thickBot="1" x14ac:dyDescent="0.3">
      <c r="A69" s="63">
        <v>3</v>
      </c>
      <c r="B69" s="315" t="s">
        <v>71</v>
      </c>
      <c r="C69" s="315"/>
      <c r="D69" s="315"/>
      <c r="E69" s="315"/>
      <c r="F69" s="305"/>
      <c r="G69" s="330"/>
      <c r="H69" s="96" t="s">
        <v>63</v>
      </c>
      <c r="I69" s="97">
        <v>0</v>
      </c>
      <c r="J69" s="78"/>
      <c r="K69" s="78"/>
      <c r="L69" s="78"/>
      <c r="M69" s="41"/>
      <c r="N69" s="93">
        <f>I69</f>
        <v>0</v>
      </c>
    </row>
    <row r="70" spans="1:14" ht="16.5" thickBot="1" x14ac:dyDescent="0.3">
      <c r="A70" s="331" t="s">
        <v>72</v>
      </c>
      <c r="B70" s="332"/>
      <c r="C70" s="332"/>
      <c r="D70" s="332"/>
      <c r="E70" s="332"/>
      <c r="F70" s="332"/>
      <c r="G70" s="332"/>
      <c r="H70" s="333"/>
      <c r="I70" s="25">
        <f>SUM(I67:I69)</f>
        <v>0</v>
      </c>
      <c r="J70" s="70"/>
      <c r="K70" s="70"/>
      <c r="L70" s="70"/>
      <c r="M70" s="41"/>
      <c r="N70" s="36"/>
    </row>
    <row r="71" spans="1:14" ht="19.5" thickTop="1" thickBot="1" x14ac:dyDescent="0.3">
      <c r="A71" s="334" t="s">
        <v>73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6"/>
      <c r="L71" s="70"/>
      <c r="M71" s="41"/>
      <c r="N71" s="73">
        <f>SUM(N67:N69)</f>
        <v>0</v>
      </c>
    </row>
    <row r="72" spans="1:14" x14ac:dyDescent="0.25">
      <c r="A72" s="42"/>
      <c r="B72" s="8"/>
      <c r="C72" s="8"/>
      <c r="D72" s="8"/>
      <c r="E72" s="337"/>
      <c r="F72" s="337"/>
      <c r="G72" s="337"/>
      <c r="H72" s="337"/>
      <c r="I72" s="337"/>
      <c r="J72" s="337"/>
      <c r="K72" s="337"/>
      <c r="L72" s="337"/>
      <c r="M72" s="337"/>
      <c r="N72" s="338"/>
    </row>
    <row r="73" spans="1:14" ht="15.75" thickBot="1" x14ac:dyDescent="0.3">
      <c r="A73" s="4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4"/>
    </row>
    <row r="74" spans="1:14" ht="27" thickBot="1" x14ac:dyDescent="0.3">
      <c r="A74" s="251" t="s">
        <v>74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3"/>
    </row>
    <row r="75" spans="1:14" ht="15.75" thickBot="1" x14ac:dyDescent="0.3">
      <c r="A75" s="4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4"/>
    </row>
    <row r="76" spans="1:14" ht="24.75" thickBot="1" x14ac:dyDescent="0.3">
      <c r="A76" s="348" t="s">
        <v>75</v>
      </c>
      <c r="B76" s="349"/>
      <c r="C76" s="349"/>
      <c r="D76" s="349"/>
      <c r="E76" s="349"/>
      <c r="F76" s="350"/>
      <c r="G76" s="351"/>
      <c r="H76" s="89" t="s">
        <v>44</v>
      </c>
      <c r="I76" s="162"/>
      <c r="J76" s="8"/>
      <c r="K76" s="8"/>
      <c r="L76" s="8"/>
      <c r="M76" s="8"/>
      <c r="N76" s="89" t="s">
        <v>48</v>
      </c>
    </row>
    <row r="77" spans="1:14" ht="17.25" thickTop="1" thickBot="1" x14ac:dyDescent="0.3">
      <c r="A77" s="98">
        <v>1</v>
      </c>
      <c r="B77" s="352" t="s">
        <v>76</v>
      </c>
      <c r="C77" s="353"/>
      <c r="D77" s="353"/>
      <c r="E77" s="353"/>
      <c r="F77" s="354"/>
      <c r="G77" s="355"/>
      <c r="H77" s="99" t="s">
        <v>77</v>
      </c>
      <c r="I77" s="100"/>
      <c r="J77" s="47"/>
      <c r="K77" s="47"/>
      <c r="L77" s="47"/>
      <c r="M77" s="41"/>
      <c r="N77" s="101">
        <v>0</v>
      </c>
    </row>
    <row r="78" spans="1:14" ht="16.5" thickBot="1" x14ac:dyDescent="0.3">
      <c r="A78" s="102"/>
      <c r="B78" s="103"/>
      <c r="C78" s="103"/>
      <c r="D78" s="103"/>
      <c r="E78" s="103"/>
      <c r="F78" s="41"/>
      <c r="G78" s="41"/>
      <c r="H78" s="70"/>
      <c r="I78" s="70"/>
      <c r="J78" s="47"/>
      <c r="K78" s="47"/>
      <c r="L78" s="47"/>
      <c r="M78" s="41"/>
      <c r="N78" s="104"/>
    </row>
    <row r="79" spans="1:14" ht="19.5" thickTop="1" thickBot="1" x14ac:dyDescent="0.3">
      <c r="A79" s="356" t="s">
        <v>78</v>
      </c>
      <c r="B79" s="357"/>
      <c r="C79" s="357"/>
      <c r="D79" s="357"/>
      <c r="E79" s="357"/>
      <c r="F79" s="357"/>
      <c r="G79" s="357"/>
      <c r="H79" s="357"/>
      <c r="I79" s="357"/>
      <c r="J79" s="358"/>
      <c r="K79" s="100"/>
      <c r="L79" s="8"/>
      <c r="M79" s="105"/>
      <c r="N79" s="106">
        <f>N77</f>
        <v>0</v>
      </c>
    </row>
    <row r="80" spans="1:14" ht="16.5" thickTop="1" thickBot="1" x14ac:dyDescent="0.3">
      <c r="A80" s="4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4"/>
    </row>
    <row r="81" spans="1:14" ht="28.5" thickBot="1" x14ac:dyDescent="0.3">
      <c r="A81" s="359" t="s">
        <v>79</v>
      </c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1"/>
    </row>
    <row r="82" spans="1:14" ht="15.75" thickBot="1" x14ac:dyDescent="0.3">
      <c r="A82" s="4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4"/>
    </row>
    <row r="83" spans="1:14" ht="18.75" thickTop="1" x14ac:dyDescent="0.25">
      <c r="A83" s="362" t="s">
        <v>23</v>
      </c>
      <c r="B83" s="363"/>
      <c r="C83" s="363"/>
      <c r="D83" s="363"/>
      <c r="E83" s="363"/>
      <c r="F83" s="363"/>
      <c r="G83" s="363"/>
      <c r="H83" s="363"/>
      <c r="I83" s="363"/>
      <c r="J83" s="364"/>
      <c r="K83" s="107"/>
      <c r="L83" s="107"/>
      <c r="M83" s="108"/>
      <c r="N83" s="109">
        <f>N40</f>
        <v>26.85</v>
      </c>
    </row>
    <row r="84" spans="1:14" ht="18" x14ac:dyDescent="0.25">
      <c r="A84" s="339" t="s">
        <v>80</v>
      </c>
      <c r="B84" s="340"/>
      <c r="C84" s="340"/>
      <c r="D84" s="340"/>
      <c r="E84" s="340"/>
      <c r="F84" s="340"/>
      <c r="G84" s="340"/>
      <c r="H84" s="340"/>
      <c r="I84" s="340"/>
      <c r="J84" s="341"/>
      <c r="K84" s="107"/>
      <c r="L84" s="107"/>
      <c r="M84" s="108"/>
      <c r="N84" s="110">
        <f>N57</f>
        <v>0</v>
      </c>
    </row>
    <row r="85" spans="1:14" ht="18" x14ac:dyDescent="0.25">
      <c r="A85" s="339" t="s">
        <v>81</v>
      </c>
      <c r="B85" s="340"/>
      <c r="C85" s="340"/>
      <c r="D85" s="340"/>
      <c r="E85" s="340"/>
      <c r="F85" s="340"/>
      <c r="G85" s="340"/>
      <c r="H85" s="340"/>
      <c r="I85" s="340"/>
      <c r="J85" s="341"/>
      <c r="K85" s="107"/>
      <c r="L85" s="107"/>
      <c r="M85" s="108"/>
      <c r="N85" s="111">
        <f>N64</f>
        <v>0</v>
      </c>
    </row>
    <row r="86" spans="1:14" ht="18" x14ac:dyDescent="0.25">
      <c r="A86" s="339" t="s">
        <v>82</v>
      </c>
      <c r="B86" s="340"/>
      <c r="C86" s="340"/>
      <c r="D86" s="340"/>
      <c r="E86" s="340"/>
      <c r="F86" s="340"/>
      <c r="G86" s="340"/>
      <c r="H86" s="340"/>
      <c r="I86" s="340"/>
      <c r="J86" s="341"/>
      <c r="K86" s="107"/>
      <c r="L86" s="107"/>
      <c r="M86" s="108"/>
      <c r="N86" s="112">
        <f>N71</f>
        <v>0</v>
      </c>
    </row>
    <row r="87" spans="1:14" ht="18.75" thickBot="1" x14ac:dyDescent="0.3">
      <c r="A87" s="342" t="s">
        <v>83</v>
      </c>
      <c r="B87" s="343"/>
      <c r="C87" s="343"/>
      <c r="D87" s="343"/>
      <c r="E87" s="343"/>
      <c r="F87" s="343"/>
      <c r="G87" s="343"/>
      <c r="H87" s="343"/>
      <c r="I87" s="343"/>
      <c r="J87" s="344"/>
      <c r="K87" s="107"/>
      <c r="L87" s="107"/>
      <c r="M87" s="108"/>
      <c r="N87" s="112">
        <f>N77</f>
        <v>0</v>
      </c>
    </row>
    <row r="88" spans="1:14" ht="24.75" thickTop="1" thickBot="1" x14ac:dyDescent="0.3">
      <c r="A88" s="345" t="s">
        <v>84</v>
      </c>
      <c r="B88" s="346"/>
      <c r="C88" s="346"/>
      <c r="D88" s="346"/>
      <c r="E88" s="346"/>
      <c r="F88" s="346"/>
      <c r="G88" s="346"/>
      <c r="H88" s="346"/>
      <c r="I88" s="346"/>
      <c r="J88" s="347"/>
      <c r="K88" s="113"/>
      <c r="L88" s="114"/>
      <c r="M88" s="115"/>
      <c r="N88" s="116">
        <f>SUM(N83:N87)</f>
        <v>26.85</v>
      </c>
    </row>
    <row r="89" spans="1:14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</sheetData>
  <sheetProtection algorithmName="SHA-512" hashValue="SNKEBT9j6yMd5kQkBT9DTnyLKVOIWPKZekenH2GgcG8r0MgCfopjoo0IltqRmHzgONtRpaDUEduJJy4qwOu+LQ==" saltValue="mug+oNlikjGgG+IeyZFkuQ==" spinCount="100000" sheet="1" objects="1" scenarios="1" selectLockedCells="1" selectUnlockedCells="1"/>
  <mergeCells count="81">
    <mergeCell ref="A85:J85"/>
    <mergeCell ref="A86:J86"/>
    <mergeCell ref="A87:J87"/>
    <mergeCell ref="A88:J88"/>
    <mergeCell ref="A76:G76"/>
    <mergeCell ref="B77:G77"/>
    <mergeCell ref="A79:J79"/>
    <mergeCell ref="A81:N81"/>
    <mergeCell ref="A83:J83"/>
    <mergeCell ref="A84:J84"/>
    <mergeCell ref="A74:N74"/>
    <mergeCell ref="B62:G62"/>
    <mergeCell ref="B63:H63"/>
    <mergeCell ref="A64:K64"/>
    <mergeCell ref="A65:K65"/>
    <mergeCell ref="A66:G66"/>
    <mergeCell ref="B67:G67"/>
    <mergeCell ref="B68:G68"/>
    <mergeCell ref="B69:G69"/>
    <mergeCell ref="A70:H70"/>
    <mergeCell ref="A71:K71"/>
    <mergeCell ref="E72:N72"/>
    <mergeCell ref="B61:G61"/>
    <mergeCell ref="B49:G49"/>
    <mergeCell ref="B50:G50"/>
    <mergeCell ref="B51:G51"/>
    <mergeCell ref="B52:G52"/>
    <mergeCell ref="B53:G53"/>
    <mergeCell ref="B54:G54"/>
    <mergeCell ref="B55:G55"/>
    <mergeCell ref="A56:H56"/>
    <mergeCell ref="A57:K57"/>
    <mergeCell ref="A59:G59"/>
    <mergeCell ref="B60:G60"/>
    <mergeCell ref="A48:G48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46:N46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A18:B18"/>
    <mergeCell ref="D16:L16"/>
    <mergeCell ref="D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A1:B2"/>
    <mergeCell ref="C1:N1"/>
    <mergeCell ref="C2:N2"/>
    <mergeCell ref="A3:D3"/>
    <mergeCell ref="E3:N3"/>
    <mergeCell ref="E4:N4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89"/>
  <sheetViews>
    <sheetView zoomScaleNormal="100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19" width="11.42578125" style="6"/>
    <col min="20" max="20" width="15.7109375" style="6" customWidth="1"/>
    <col min="21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MATCH(MID(CELL("nombrearchivo",'3'!E9),FIND("]", CELL("nombrearchivo",'3'!E9),1)+1,LEN(CELL("nombrearchivo",'3'!E9))-FIND("]",CELL("nombrearchivo",'3'!E9),1)),GENERAL!A6:A55,0)</f>
        <v>8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61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62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63"/>
      <c r="L9" s="265"/>
      <c r="M9" s="265"/>
      <c r="N9" s="267"/>
    </row>
    <row r="10" spans="1:16" ht="33" customHeight="1" thickBot="1" x14ac:dyDescent="0.3">
      <c r="A10" s="268" t="str">
        <f ca="1">CONCATENATE((INDIRECT("GENERAL!D"&amp;P2+5))," ",((INDIRECT("GENERAL!E"&amp;P2+5))))</f>
        <v>BAEZ ROA MARIA DEL PILAR</v>
      </c>
      <c r="B10" s="269"/>
      <c r="C10" s="17">
        <f>N14</f>
        <v>4</v>
      </c>
      <c r="D10" s="18"/>
      <c r="E10" s="19">
        <f>N16</f>
        <v>2</v>
      </c>
      <c r="F10" s="19">
        <f>N18</f>
        <v>3</v>
      </c>
      <c r="G10" s="19">
        <f>N20</f>
        <v>0</v>
      </c>
      <c r="H10" s="19">
        <f>N27</f>
        <v>5</v>
      </c>
      <c r="I10" s="19">
        <f>N32</f>
        <v>5</v>
      </c>
      <c r="J10" s="20">
        <f>N37</f>
        <v>7.5</v>
      </c>
      <c r="K10" s="21"/>
      <c r="L10" s="21"/>
      <c r="M10" s="21"/>
      <c r="N10" s="22">
        <f>IF( SUM(C10:J10)&lt;=30,SUM(C10:J10),"EXCEDE LOS 30 PUNTOS")</f>
        <v>26.5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21.75" customHeight="1" thickBot="1" x14ac:dyDescent="0.3">
      <c r="A14" s="281" t="s">
        <v>27</v>
      </c>
      <c r="B14" s="282"/>
      <c r="C14" s="26"/>
      <c r="D14" s="283" t="str">
        <f ca="1">(INDIRECT("GENERAL!J"&amp;P2+5))</f>
        <v>ADMINISTRADOR INDUSTRIAL / UNVIERSIDAD PEDAGOGICA Y TECNOLOGICA DE COLOMBIA / 1993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ESPECIALISTA EN FINANZAS / UNIVERSIDAD PEDAGOGICA Y TECNOLOGICA / 1996
ESPECIALISTA EN INGENIERIA DE SOFTWARE / UNIVERSIDAD INCCA DE COLOMBIA / 2007</v>
      </c>
      <c r="F16" s="287"/>
      <c r="G16" s="287"/>
      <c r="H16" s="287"/>
      <c r="I16" s="287"/>
      <c r="J16" s="287"/>
      <c r="K16" s="287"/>
      <c r="L16" s="288"/>
      <c r="M16" s="27"/>
      <c r="N16" s="28">
        <v>2</v>
      </c>
    </row>
    <row r="17" spans="1:19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9" ht="27.75" customHeight="1" thickBot="1" x14ac:dyDescent="0.3">
      <c r="A18" s="273" t="s">
        <v>29</v>
      </c>
      <c r="B18" s="274"/>
      <c r="C18" s="26"/>
      <c r="D18" s="160"/>
      <c r="E18" s="287" t="str">
        <f ca="1">(INDIRECT("GENERAL!L"&amp;P2+5))</f>
        <v>MAGISTER EN ADMINISTRACION / UNIVERSIDAD NACIONAL DE COLOMBIA / 2012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19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9" ht="47.25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>
        <v>0</v>
      </c>
      <c r="P20" s="39"/>
      <c r="Q20" s="39"/>
      <c r="R20" s="39"/>
    </row>
    <row r="21" spans="1:19" ht="16.5" thickBot="1" x14ac:dyDescent="0.3">
      <c r="A21" s="33"/>
      <c r="B21" s="34"/>
      <c r="C21" s="159"/>
      <c r="D21" s="35"/>
      <c r="E21" s="35"/>
      <c r="F21" s="35"/>
      <c r="G21" s="35"/>
      <c r="H21" s="35"/>
      <c r="I21" s="35"/>
      <c r="J21" s="35"/>
      <c r="K21" s="35"/>
      <c r="L21" s="35"/>
      <c r="M21" s="159"/>
      <c r="N21" s="36"/>
    </row>
    <row r="22" spans="1:19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9</v>
      </c>
    </row>
    <row r="23" spans="1:19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9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9" ht="58.5" customHeight="1" thickBot="1" x14ac:dyDescent="0.3">
      <c r="A25" s="281" t="s">
        <v>33</v>
      </c>
      <c r="B25" s="282"/>
      <c r="C25" s="26"/>
      <c r="D25" s="283" t="s">
        <v>256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v>5</v>
      </c>
      <c r="P25" s="39"/>
      <c r="Q25" s="39"/>
      <c r="R25" s="181"/>
      <c r="S25" s="181"/>
    </row>
    <row r="26" spans="1:19" ht="16.5" thickBot="1" x14ac:dyDescent="0.3">
      <c r="A26" s="33"/>
      <c r="B26" s="34"/>
      <c r="C26" s="159"/>
      <c r="D26" s="35"/>
      <c r="E26" s="35"/>
      <c r="F26" s="35"/>
      <c r="G26" s="35"/>
      <c r="H26" s="35"/>
      <c r="I26" s="35"/>
      <c r="J26" s="35"/>
      <c r="K26" s="35"/>
      <c r="L26" s="35"/>
      <c r="M26" s="159"/>
      <c r="N26" s="36"/>
    </row>
    <row r="27" spans="1:19" ht="19.5" thickTop="1" thickBot="1" x14ac:dyDescent="0.3">
      <c r="A27" s="278" t="s">
        <v>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59"/>
      <c r="N27" s="157">
        <f>IF(N25&lt;=5,N25,"EXCEDE LOS 5 PUNTOS PERMITIDOS")</f>
        <v>5</v>
      </c>
      <c r="P27" s="39"/>
      <c r="Q27" s="39"/>
      <c r="R27" s="39"/>
    </row>
    <row r="28" spans="1:19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9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9" ht="175.5" customHeight="1" thickBot="1" x14ac:dyDescent="0.3">
      <c r="A30" s="281" t="s">
        <v>36</v>
      </c>
      <c r="B30" s="282"/>
      <c r="C30" s="26"/>
      <c r="D30" s="283" t="s">
        <v>257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v>5</v>
      </c>
      <c r="Q30" s="39"/>
      <c r="R30" s="39"/>
      <c r="S30" s="39"/>
    </row>
    <row r="31" spans="1:19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9" ht="19.5" thickTop="1" thickBot="1" x14ac:dyDescent="0.3">
      <c r="A32" s="278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159"/>
      <c r="N32" s="157">
        <f>IF(N30&lt;=5,N30,"EXCEDE LOS 5 PUNTOS PERMITIDOS")</f>
        <v>5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211.5" customHeight="1" thickBot="1" x14ac:dyDescent="0.3">
      <c r="A35" s="273" t="s">
        <v>39</v>
      </c>
      <c r="B35" s="274"/>
      <c r="C35" s="26"/>
      <c r="D35" s="283" t="s">
        <v>259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>
        <f>4+2+0.5+0.5+0.5</f>
        <v>7.5</v>
      </c>
    </row>
    <row r="36" spans="1:14" ht="16.5" thickBot="1" x14ac:dyDescent="0.3">
      <c r="A36" s="33"/>
      <c r="B36" s="34"/>
      <c r="C36" s="159"/>
      <c r="D36" s="35"/>
      <c r="E36" s="35"/>
      <c r="F36" s="35"/>
      <c r="G36" s="35"/>
      <c r="H36" s="35"/>
      <c r="I36" s="35"/>
      <c r="J36" s="35"/>
      <c r="K36" s="35"/>
      <c r="L36" s="35"/>
      <c r="M36" s="159"/>
      <c r="N36" s="36"/>
    </row>
    <row r="37" spans="1:14" ht="19.5" thickTop="1" thickBot="1" x14ac:dyDescent="0.3">
      <c r="A37" s="278" t="s">
        <v>40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159"/>
      <c r="N37" s="157">
        <f>IF(N35&lt;=10,N35,"EXCEDE LOS 10 PUNTOS PERMITIDOS")</f>
        <v>7.5</v>
      </c>
    </row>
    <row r="38" spans="1:14" ht="9" customHeight="1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9" customHeight="1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378" t="s">
        <v>23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44"/>
      <c r="N40" s="45">
        <f>IF((N22+N27+N32+N37)&lt;=30,(N22+N27+N32+N37),"ERROR EXCEDE LOS 30 PUNTOS")</f>
        <v>26.5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8" t="s">
        <v>41</v>
      </c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ht="15.75" thickBot="1" x14ac:dyDescent="0.3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ht="27" thickBot="1" x14ac:dyDescent="0.3">
      <c r="A46" s="251" t="s">
        <v>42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3"/>
    </row>
    <row r="47" spans="1:14" ht="15.75" thickBot="1" x14ac:dyDescent="0.3">
      <c r="A47" s="4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4"/>
    </row>
    <row r="48" spans="1:14" ht="33" customHeight="1" thickBot="1" x14ac:dyDescent="0.3">
      <c r="A48" s="289" t="s">
        <v>43</v>
      </c>
      <c r="B48" s="290"/>
      <c r="C48" s="290"/>
      <c r="D48" s="290"/>
      <c r="E48" s="290"/>
      <c r="F48" s="291"/>
      <c r="G48" s="292"/>
      <c r="H48" s="49" t="s">
        <v>44</v>
      </c>
      <c r="I48" s="50" t="s">
        <v>45</v>
      </c>
      <c r="J48" s="51" t="s">
        <v>46</v>
      </c>
      <c r="K48" s="52" t="s">
        <v>47</v>
      </c>
      <c r="L48" s="162"/>
      <c r="M48" s="8"/>
      <c r="N48" s="53" t="s">
        <v>48</v>
      </c>
    </row>
    <row r="49" spans="1:14" ht="23.25" customHeight="1" thickTop="1" thickBot="1" x14ac:dyDescent="0.3">
      <c r="A49" s="54">
        <v>1</v>
      </c>
      <c r="B49" s="301" t="s">
        <v>49</v>
      </c>
      <c r="C49" s="301"/>
      <c r="D49" s="301"/>
      <c r="E49" s="301"/>
      <c r="F49" s="302"/>
      <c r="G49" s="302"/>
      <c r="H49" s="55" t="s">
        <v>50</v>
      </c>
      <c r="I49" s="56">
        <v>0</v>
      </c>
      <c r="J49" s="56">
        <v>0</v>
      </c>
      <c r="K49" s="57">
        <v>0</v>
      </c>
      <c r="L49" s="41"/>
      <c r="M49" s="41"/>
      <c r="N49" s="58">
        <f>I49+J49+K49</f>
        <v>0</v>
      </c>
    </row>
    <row r="50" spans="1:14" ht="42" customHeight="1" thickTop="1" thickBot="1" x14ac:dyDescent="0.3">
      <c r="A50" s="59">
        <v>2</v>
      </c>
      <c r="B50" s="299" t="s">
        <v>51</v>
      </c>
      <c r="C50" s="303"/>
      <c r="D50" s="303"/>
      <c r="E50" s="303"/>
      <c r="F50" s="300"/>
      <c r="G50" s="300"/>
      <c r="H50" s="60" t="s">
        <v>50</v>
      </c>
      <c r="I50" s="61">
        <v>0</v>
      </c>
      <c r="J50" s="61">
        <v>0</v>
      </c>
      <c r="K50" s="62">
        <v>0</v>
      </c>
      <c r="L50" s="41"/>
      <c r="M50" s="41"/>
      <c r="N50" s="58">
        <f t="shared" ref="N50:N55" si="0">I50+J50+K50</f>
        <v>0</v>
      </c>
    </row>
    <row r="51" spans="1:14" ht="45" customHeight="1" thickTop="1" thickBot="1" x14ac:dyDescent="0.3">
      <c r="A51" s="59">
        <v>3</v>
      </c>
      <c r="B51" s="303" t="s">
        <v>52</v>
      </c>
      <c r="C51" s="303"/>
      <c r="D51" s="303"/>
      <c r="E51" s="303"/>
      <c r="F51" s="300"/>
      <c r="G51" s="300"/>
      <c r="H51" s="60" t="s">
        <v>53</v>
      </c>
      <c r="I51" s="61">
        <v>0</v>
      </c>
      <c r="J51" s="61">
        <v>0</v>
      </c>
      <c r="K51" s="62">
        <v>0</v>
      </c>
      <c r="L51" s="41"/>
      <c r="M51" s="41"/>
      <c r="N51" s="58">
        <f t="shared" si="0"/>
        <v>0</v>
      </c>
    </row>
    <row r="52" spans="1:14" ht="47.25" customHeight="1" thickTop="1" thickBot="1" x14ac:dyDescent="0.3">
      <c r="A52" s="59">
        <v>4</v>
      </c>
      <c r="B52" s="303" t="s">
        <v>54</v>
      </c>
      <c r="C52" s="303"/>
      <c r="D52" s="303"/>
      <c r="E52" s="303"/>
      <c r="F52" s="300"/>
      <c r="G52" s="300"/>
      <c r="H52" s="60" t="s">
        <v>53</v>
      </c>
      <c r="I52" s="61">
        <v>0</v>
      </c>
      <c r="J52" s="61">
        <v>0</v>
      </c>
      <c r="K52" s="62">
        <v>0</v>
      </c>
      <c r="L52" s="41"/>
      <c r="M52" s="41"/>
      <c r="N52" s="58">
        <f t="shared" si="0"/>
        <v>0</v>
      </c>
    </row>
    <row r="53" spans="1:14" ht="33.75" customHeight="1" thickTop="1" thickBot="1" x14ac:dyDescent="0.3">
      <c r="A53" s="59">
        <v>5</v>
      </c>
      <c r="B53" s="303" t="s">
        <v>55</v>
      </c>
      <c r="C53" s="303"/>
      <c r="D53" s="303"/>
      <c r="E53" s="303"/>
      <c r="F53" s="300"/>
      <c r="G53" s="300"/>
      <c r="H53" s="60" t="s">
        <v>53</v>
      </c>
      <c r="I53" s="61">
        <v>0</v>
      </c>
      <c r="J53" s="61">
        <v>0</v>
      </c>
      <c r="K53" s="62">
        <v>0</v>
      </c>
      <c r="L53" s="41"/>
      <c r="M53" s="41"/>
      <c r="N53" s="58">
        <f t="shared" si="0"/>
        <v>0</v>
      </c>
    </row>
    <row r="54" spans="1:14" ht="45" customHeight="1" thickTop="1" thickBot="1" x14ac:dyDescent="0.3">
      <c r="A54" s="59">
        <v>6</v>
      </c>
      <c r="B54" s="303" t="s">
        <v>56</v>
      </c>
      <c r="C54" s="303"/>
      <c r="D54" s="303"/>
      <c r="E54" s="303"/>
      <c r="F54" s="300"/>
      <c r="G54" s="300"/>
      <c r="H54" s="60" t="s">
        <v>57</v>
      </c>
      <c r="I54" s="61">
        <v>0</v>
      </c>
      <c r="J54" s="61">
        <v>0</v>
      </c>
      <c r="K54" s="62">
        <v>0</v>
      </c>
      <c r="L54" s="41"/>
      <c r="M54" s="41"/>
      <c r="N54" s="58">
        <f t="shared" si="0"/>
        <v>0</v>
      </c>
    </row>
    <row r="55" spans="1:14" ht="48.75" customHeight="1" thickTop="1" thickBot="1" x14ac:dyDescent="0.3">
      <c r="A55" s="63">
        <v>7</v>
      </c>
      <c r="B55" s="304" t="s">
        <v>58</v>
      </c>
      <c r="C55" s="304"/>
      <c r="D55" s="304"/>
      <c r="E55" s="304"/>
      <c r="F55" s="305"/>
      <c r="G55" s="305"/>
      <c r="H55" s="64" t="s">
        <v>57</v>
      </c>
      <c r="I55" s="65">
        <v>0</v>
      </c>
      <c r="J55" s="65">
        <v>0</v>
      </c>
      <c r="K55" s="66">
        <v>0</v>
      </c>
      <c r="L55" s="41"/>
      <c r="M55" s="41"/>
      <c r="N55" s="58">
        <f t="shared" si="0"/>
        <v>0</v>
      </c>
    </row>
    <row r="56" spans="1:14" ht="16.5" thickBot="1" x14ac:dyDescent="0.3">
      <c r="A56" s="306" t="s">
        <v>59</v>
      </c>
      <c r="B56" s="307"/>
      <c r="C56" s="307"/>
      <c r="D56" s="307"/>
      <c r="E56" s="307"/>
      <c r="F56" s="307"/>
      <c r="G56" s="307"/>
      <c r="H56" s="308"/>
      <c r="I56" s="67">
        <f>SUM(I49:I55)</f>
        <v>0</v>
      </c>
      <c r="J56" s="68">
        <f>SUM(J49:J55)</f>
        <v>0</v>
      </c>
      <c r="K56" s="69">
        <f>SUM(K49:K55)</f>
        <v>0</v>
      </c>
      <c r="L56" s="70"/>
      <c r="M56" s="41"/>
      <c r="N56" s="71">
        <f>SUM(N49:N55)</f>
        <v>0</v>
      </c>
    </row>
    <row r="57" spans="1:14" ht="19.5" thickTop="1" thickBot="1" x14ac:dyDescent="0.3">
      <c r="A57" s="309" t="s">
        <v>60</v>
      </c>
      <c r="B57" s="310"/>
      <c r="C57" s="310"/>
      <c r="D57" s="310"/>
      <c r="E57" s="310"/>
      <c r="F57" s="310"/>
      <c r="G57" s="310"/>
      <c r="H57" s="310"/>
      <c r="I57" s="311"/>
      <c r="J57" s="311"/>
      <c r="K57" s="312"/>
      <c r="L57" s="8"/>
      <c r="M57" s="72"/>
      <c r="N57" s="73">
        <f>N56/3</f>
        <v>0</v>
      </c>
    </row>
    <row r="58" spans="1:14" ht="15.75" thickBot="1" x14ac:dyDescent="0.3">
      <c r="A58" s="4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4"/>
    </row>
    <row r="59" spans="1:14" ht="26.25" thickBot="1" x14ac:dyDescent="0.3">
      <c r="A59" s="289" t="s">
        <v>61</v>
      </c>
      <c r="B59" s="290"/>
      <c r="C59" s="290"/>
      <c r="D59" s="290"/>
      <c r="E59" s="290"/>
      <c r="F59" s="290"/>
      <c r="G59" s="313"/>
      <c r="H59" s="74" t="s">
        <v>44</v>
      </c>
      <c r="I59" s="50" t="s">
        <v>45</v>
      </c>
      <c r="J59" s="51" t="s">
        <v>46</v>
      </c>
      <c r="K59" s="52" t="s">
        <v>47</v>
      </c>
      <c r="L59" s="162"/>
      <c r="M59" s="8"/>
      <c r="N59" s="53" t="s">
        <v>48</v>
      </c>
    </row>
    <row r="60" spans="1:14" ht="34.5" customHeight="1" thickTop="1" thickBot="1" x14ac:dyDescent="0.3">
      <c r="A60" s="54">
        <v>1</v>
      </c>
      <c r="B60" s="314" t="s">
        <v>62</v>
      </c>
      <c r="C60" s="314"/>
      <c r="D60" s="314"/>
      <c r="E60" s="314"/>
      <c r="F60" s="302"/>
      <c r="G60" s="302"/>
      <c r="H60" s="75" t="s">
        <v>63</v>
      </c>
      <c r="I60" s="76">
        <v>0</v>
      </c>
      <c r="J60" s="76">
        <v>0</v>
      </c>
      <c r="K60" s="77">
        <v>0</v>
      </c>
      <c r="L60" s="78"/>
      <c r="M60" s="41"/>
      <c r="N60" s="58">
        <f>I60+J60+K60</f>
        <v>0</v>
      </c>
    </row>
    <row r="61" spans="1:14" ht="31.5" customHeight="1" thickTop="1" thickBot="1" x14ac:dyDescent="0.3">
      <c r="A61" s="59">
        <v>2</v>
      </c>
      <c r="B61" s="299" t="s">
        <v>64</v>
      </c>
      <c r="C61" s="299"/>
      <c r="D61" s="299"/>
      <c r="E61" s="299"/>
      <c r="F61" s="300"/>
      <c r="G61" s="300"/>
      <c r="H61" s="79" t="s">
        <v>63</v>
      </c>
      <c r="I61" s="80">
        <v>0</v>
      </c>
      <c r="J61" s="80">
        <v>0</v>
      </c>
      <c r="K61" s="81">
        <v>0</v>
      </c>
      <c r="L61" s="78"/>
      <c r="M61" s="41"/>
      <c r="N61" s="58">
        <f>I61+J61+K61</f>
        <v>0</v>
      </c>
    </row>
    <row r="62" spans="1:14" ht="28.5" customHeight="1" thickTop="1" thickBot="1" x14ac:dyDescent="0.3">
      <c r="A62" s="63">
        <v>3</v>
      </c>
      <c r="B62" s="315" t="s">
        <v>65</v>
      </c>
      <c r="C62" s="315"/>
      <c r="D62" s="315"/>
      <c r="E62" s="315"/>
      <c r="F62" s="305"/>
      <c r="G62" s="305"/>
      <c r="H62" s="82" t="s">
        <v>63</v>
      </c>
      <c r="I62" s="83">
        <v>0</v>
      </c>
      <c r="J62" s="83">
        <v>0</v>
      </c>
      <c r="K62" s="84">
        <v>0</v>
      </c>
      <c r="L62" s="78"/>
      <c r="M62" s="41"/>
      <c r="N62" s="58">
        <f>I62+J62+K62</f>
        <v>0</v>
      </c>
    </row>
    <row r="63" spans="1:14" ht="16.5" thickTop="1" thickBot="1" x14ac:dyDescent="0.3">
      <c r="A63" s="40"/>
      <c r="B63" s="281" t="s">
        <v>66</v>
      </c>
      <c r="C63" s="316"/>
      <c r="D63" s="316"/>
      <c r="E63" s="316"/>
      <c r="F63" s="316"/>
      <c r="G63" s="316"/>
      <c r="H63" s="282"/>
      <c r="I63" s="85">
        <f>SUM(I60:I62)</f>
        <v>0</v>
      </c>
      <c r="J63" s="85">
        <f>SUM(J60:J62)</f>
        <v>0</v>
      </c>
      <c r="K63" s="86">
        <f>SUM(K60:K62)</f>
        <v>0</v>
      </c>
      <c r="L63" s="78"/>
      <c r="M63" s="41"/>
      <c r="N63" s="87">
        <f>SUM(N60:N62)</f>
        <v>0</v>
      </c>
    </row>
    <row r="64" spans="1:14" ht="19.5" thickTop="1" thickBot="1" x14ac:dyDescent="0.3">
      <c r="A64" s="317" t="s">
        <v>67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9"/>
      <c r="L64" s="78"/>
      <c r="M64" s="41"/>
      <c r="N64" s="73">
        <f>N63/3</f>
        <v>0</v>
      </c>
    </row>
    <row r="65" spans="1:14" ht="19.5" thickTop="1" thickBot="1" x14ac:dyDescent="0.3">
      <c r="A65" s="320"/>
      <c r="B65" s="321"/>
      <c r="C65" s="321"/>
      <c r="D65" s="321"/>
      <c r="E65" s="321"/>
      <c r="F65" s="321"/>
      <c r="G65" s="321"/>
      <c r="H65" s="321"/>
      <c r="I65" s="321"/>
      <c r="J65" s="322"/>
      <c r="K65" s="322"/>
      <c r="L65" s="78"/>
      <c r="M65" s="41"/>
      <c r="N65" s="164"/>
    </row>
    <row r="66" spans="1:14" ht="26.25" thickBot="1" x14ac:dyDescent="0.3">
      <c r="A66" s="323" t="s">
        <v>68</v>
      </c>
      <c r="B66" s="324"/>
      <c r="C66" s="324"/>
      <c r="D66" s="324"/>
      <c r="E66" s="324"/>
      <c r="F66" s="324"/>
      <c r="G66" s="325"/>
      <c r="H66" s="89" t="s">
        <v>44</v>
      </c>
      <c r="I66" s="53" t="s">
        <v>45</v>
      </c>
      <c r="J66" s="162"/>
      <c r="K66" s="162"/>
      <c r="L66" s="78"/>
      <c r="M66" s="41"/>
      <c r="N66" s="90" t="s">
        <v>48</v>
      </c>
    </row>
    <row r="67" spans="1:14" ht="34.5" customHeight="1" thickBot="1" x14ac:dyDescent="0.3">
      <c r="A67" s="91">
        <v>1</v>
      </c>
      <c r="B67" s="326" t="s">
        <v>69</v>
      </c>
      <c r="C67" s="326"/>
      <c r="D67" s="326"/>
      <c r="E67" s="326"/>
      <c r="F67" s="327"/>
      <c r="G67" s="328"/>
      <c r="H67" s="92" t="s">
        <v>63</v>
      </c>
      <c r="I67" s="86">
        <v>0</v>
      </c>
      <c r="J67" s="78"/>
      <c r="K67" s="78"/>
      <c r="L67" s="78"/>
      <c r="M67" s="41"/>
      <c r="N67" s="93">
        <f>I67</f>
        <v>0</v>
      </c>
    </row>
    <row r="68" spans="1:14" ht="35.25" customHeight="1" thickBot="1" x14ac:dyDescent="0.3">
      <c r="A68" s="59">
        <v>2</v>
      </c>
      <c r="B68" s="299" t="s">
        <v>70</v>
      </c>
      <c r="C68" s="299"/>
      <c r="D68" s="299"/>
      <c r="E68" s="299"/>
      <c r="F68" s="300"/>
      <c r="G68" s="329"/>
      <c r="H68" s="94" t="s">
        <v>63</v>
      </c>
      <c r="I68" s="95">
        <v>0</v>
      </c>
      <c r="J68" s="78"/>
      <c r="K68" s="78"/>
      <c r="L68" s="78"/>
      <c r="M68" s="41"/>
      <c r="N68" s="93">
        <f>I68</f>
        <v>0</v>
      </c>
    </row>
    <row r="69" spans="1:14" ht="35.25" customHeight="1" thickBot="1" x14ac:dyDescent="0.3">
      <c r="A69" s="63">
        <v>3</v>
      </c>
      <c r="B69" s="315" t="s">
        <v>71</v>
      </c>
      <c r="C69" s="315"/>
      <c r="D69" s="315"/>
      <c r="E69" s="315"/>
      <c r="F69" s="305"/>
      <c r="G69" s="330"/>
      <c r="H69" s="96" t="s">
        <v>63</v>
      </c>
      <c r="I69" s="97">
        <v>0</v>
      </c>
      <c r="J69" s="78"/>
      <c r="K69" s="78"/>
      <c r="L69" s="78"/>
      <c r="M69" s="41"/>
      <c r="N69" s="93">
        <f>I69</f>
        <v>0</v>
      </c>
    </row>
    <row r="70" spans="1:14" ht="16.5" thickBot="1" x14ac:dyDescent="0.3">
      <c r="A70" s="331" t="s">
        <v>72</v>
      </c>
      <c r="B70" s="332"/>
      <c r="C70" s="332"/>
      <c r="D70" s="332"/>
      <c r="E70" s="332"/>
      <c r="F70" s="332"/>
      <c r="G70" s="332"/>
      <c r="H70" s="333"/>
      <c r="I70" s="25">
        <f>SUM(I67:I69)</f>
        <v>0</v>
      </c>
      <c r="J70" s="70"/>
      <c r="K70" s="70"/>
      <c r="L70" s="70"/>
      <c r="M70" s="41"/>
      <c r="N70" s="36"/>
    </row>
    <row r="71" spans="1:14" ht="19.5" thickTop="1" thickBot="1" x14ac:dyDescent="0.3">
      <c r="A71" s="334" t="s">
        <v>73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6"/>
      <c r="L71" s="70"/>
      <c r="M71" s="41"/>
      <c r="N71" s="73">
        <f>SUM(N67:N69)</f>
        <v>0</v>
      </c>
    </row>
    <row r="72" spans="1:14" x14ac:dyDescent="0.25">
      <c r="A72" s="42"/>
      <c r="B72" s="8"/>
      <c r="C72" s="8"/>
      <c r="D72" s="8"/>
      <c r="E72" s="337"/>
      <c r="F72" s="337"/>
      <c r="G72" s="337"/>
      <c r="H72" s="337"/>
      <c r="I72" s="337"/>
      <c r="J72" s="337"/>
      <c r="K72" s="337"/>
      <c r="L72" s="337"/>
      <c r="M72" s="337"/>
      <c r="N72" s="338"/>
    </row>
    <row r="73" spans="1:14" ht="15.75" thickBot="1" x14ac:dyDescent="0.3">
      <c r="A73" s="4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4"/>
    </row>
    <row r="74" spans="1:14" ht="27" thickBot="1" x14ac:dyDescent="0.3">
      <c r="A74" s="251" t="s">
        <v>74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3"/>
    </row>
    <row r="75" spans="1:14" ht="15.75" thickBot="1" x14ac:dyDescent="0.3">
      <c r="A75" s="4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4"/>
    </row>
    <row r="76" spans="1:14" ht="24.75" thickBot="1" x14ac:dyDescent="0.3">
      <c r="A76" s="348" t="s">
        <v>75</v>
      </c>
      <c r="B76" s="349"/>
      <c r="C76" s="349"/>
      <c r="D76" s="349"/>
      <c r="E76" s="349"/>
      <c r="F76" s="350"/>
      <c r="G76" s="351"/>
      <c r="H76" s="89" t="s">
        <v>44</v>
      </c>
      <c r="I76" s="162"/>
      <c r="J76" s="8"/>
      <c r="K76" s="8"/>
      <c r="L76" s="8"/>
      <c r="M76" s="8"/>
      <c r="N76" s="89" t="s">
        <v>48</v>
      </c>
    </row>
    <row r="77" spans="1:14" ht="17.25" thickTop="1" thickBot="1" x14ac:dyDescent="0.3">
      <c r="A77" s="98">
        <v>1</v>
      </c>
      <c r="B77" s="352" t="s">
        <v>76</v>
      </c>
      <c r="C77" s="353"/>
      <c r="D77" s="353"/>
      <c r="E77" s="353"/>
      <c r="F77" s="354"/>
      <c r="G77" s="355"/>
      <c r="H77" s="99" t="s">
        <v>77</v>
      </c>
      <c r="I77" s="100"/>
      <c r="J77" s="47"/>
      <c r="K77" s="47"/>
      <c r="L77" s="47"/>
      <c r="M77" s="41"/>
      <c r="N77" s="101">
        <v>0</v>
      </c>
    </row>
    <row r="78" spans="1:14" ht="16.5" thickBot="1" x14ac:dyDescent="0.3">
      <c r="A78" s="102"/>
      <c r="B78" s="103"/>
      <c r="C78" s="103"/>
      <c r="D78" s="103"/>
      <c r="E78" s="103"/>
      <c r="F78" s="41"/>
      <c r="G78" s="41"/>
      <c r="H78" s="70"/>
      <c r="I78" s="70"/>
      <c r="J78" s="47"/>
      <c r="K78" s="47"/>
      <c r="L78" s="47"/>
      <c r="M78" s="41"/>
      <c r="N78" s="104"/>
    </row>
    <row r="79" spans="1:14" ht="19.5" thickTop="1" thickBot="1" x14ac:dyDescent="0.3">
      <c r="A79" s="356" t="s">
        <v>78</v>
      </c>
      <c r="B79" s="357"/>
      <c r="C79" s="357"/>
      <c r="D79" s="357"/>
      <c r="E79" s="357"/>
      <c r="F79" s="357"/>
      <c r="G79" s="357"/>
      <c r="H79" s="357"/>
      <c r="I79" s="357"/>
      <c r="J79" s="358"/>
      <c r="K79" s="100"/>
      <c r="L79" s="8"/>
      <c r="M79" s="105"/>
      <c r="N79" s="106">
        <f>N77</f>
        <v>0</v>
      </c>
    </row>
    <row r="80" spans="1:14" ht="16.5" thickTop="1" thickBot="1" x14ac:dyDescent="0.3">
      <c r="A80" s="4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4"/>
    </row>
    <row r="81" spans="1:14" ht="28.5" thickBot="1" x14ac:dyDescent="0.3">
      <c r="A81" s="359" t="s">
        <v>79</v>
      </c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1"/>
    </row>
    <row r="82" spans="1:14" ht="15.75" thickBot="1" x14ac:dyDescent="0.3">
      <c r="A82" s="4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4"/>
    </row>
    <row r="83" spans="1:14" ht="18.75" thickTop="1" x14ac:dyDescent="0.25">
      <c r="A83" s="362" t="s">
        <v>23</v>
      </c>
      <c r="B83" s="363"/>
      <c r="C83" s="363"/>
      <c r="D83" s="363"/>
      <c r="E83" s="363"/>
      <c r="F83" s="363"/>
      <c r="G83" s="363"/>
      <c r="H83" s="363"/>
      <c r="I83" s="363"/>
      <c r="J83" s="364"/>
      <c r="K83" s="107"/>
      <c r="L83" s="107"/>
      <c r="M83" s="108"/>
      <c r="N83" s="109">
        <f>N40</f>
        <v>26.5</v>
      </c>
    </row>
    <row r="84" spans="1:14" ht="18" x14ac:dyDescent="0.25">
      <c r="A84" s="339" t="s">
        <v>80</v>
      </c>
      <c r="B84" s="340"/>
      <c r="C84" s="340"/>
      <c r="D84" s="340"/>
      <c r="E84" s="340"/>
      <c r="F84" s="340"/>
      <c r="G84" s="340"/>
      <c r="H84" s="340"/>
      <c r="I84" s="340"/>
      <c r="J84" s="341"/>
      <c r="K84" s="107"/>
      <c r="L84" s="107"/>
      <c r="M84" s="108"/>
      <c r="N84" s="110">
        <f>N57</f>
        <v>0</v>
      </c>
    </row>
    <row r="85" spans="1:14" ht="18" x14ac:dyDescent="0.25">
      <c r="A85" s="339" t="s">
        <v>81</v>
      </c>
      <c r="B85" s="340"/>
      <c r="C85" s="340"/>
      <c r="D85" s="340"/>
      <c r="E85" s="340"/>
      <c r="F85" s="340"/>
      <c r="G85" s="340"/>
      <c r="H85" s="340"/>
      <c r="I85" s="340"/>
      <c r="J85" s="341"/>
      <c r="K85" s="107"/>
      <c r="L85" s="107"/>
      <c r="M85" s="108"/>
      <c r="N85" s="111">
        <f>N64</f>
        <v>0</v>
      </c>
    </row>
    <row r="86" spans="1:14" ht="18" x14ac:dyDescent="0.25">
      <c r="A86" s="339" t="s">
        <v>82</v>
      </c>
      <c r="B86" s="340"/>
      <c r="C86" s="340"/>
      <c r="D86" s="340"/>
      <c r="E86" s="340"/>
      <c r="F86" s="340"/>
      <c r="G86" s="340"/>
      <c r="H86" s="340"/>
      <c r="I86" s="340"/>
      <c r="J86" s="341"/>
      <c r="K86" s="107"/>
      <c r="L86" s="107"/>
      <c r="M86" s="108"/>
      <c r="N86" s="112">
        <f>N71</f>
        <v>0</v>
      </c>
    </row>
    <row r="87" spans="1:14" ht="18.75" thickBot="1" x14ac:dyDescent="0.3">
      <c r="A87" s="342" t="s">
        <v>83</v>
      </c>
      <c r="B87" s="343"/>
      <c r="C87" s="343"/>
      <c r="D87" s="343"/>
      <c r="E87" s="343"/>
      <c r="F87" s="343"/>
      <c r="G87" s="343"/>
      <c r="H87" s="343"/>
      <c r="I87" s="343"/>
      <c r="J87" s="344"/>
      <c r="K87" s="107"/>
      <c r="L87" s="107"/>
      <c r="M87" s="108"/>
      <c r="N87" s="112">
        <f>N77</f>
        <v>0</v>
      </c>
    </row>
    <row r="88" spans="1:14" ht="24.75" thickTop="1" thickBot="1" x14ac:dyDescent="0.3">
      <c r="A88" s="345" t="s">
        <v>84</v>
      </c>
      <c r="B88" s="346"/>
      <c r="C88" s="346"/>
      <c r="D88" s="346"/>
      <c r="E88" s="346"/>
      <c r="F88" s="346"/>
      <c r="G88" s="346"/>
      <c r="H88" s="346"/>
      <c r="I88" s="346"/>
      <c r="J88" s="347"/>
      <c r="K88" s="113"/>
      <c r="L88" s="114"/>
      <c r="M88" s="115"/>
      <c r="N88" s="116">
        <f>SUM(N83:N87)</f>
        <v>26.5</v>
      </c>
    </row>
    <row r="89" spans="1:14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</sheetData>
  <sheetProtection algorithmName="SHA-512" hashValue="FULokQ45f+8wXH7t1ymq4NYwlmbU/wHUUk7EY087Uh56HYbAwpJNsUjJBmZ3bf/QZ5C2iEhThlZYK29aC7ceiQ==" saltValue="VG6AFxXT4TvZZc5eMRDebA==" spinCount="100000" sheet="1" objects="1" scenarios="1" selectLockedCells="1" selectUnlockedCells="1"/>
  <mergeCells count="81">
    <mergeCell ref="A85:J85"/>
    <mergeCell ref="A86:J86"/>
    <mergeCell ref="A87:J87"/>
    <mergeCell ref="A88:J88"/>
    <mergeCell ref="A76:G76"/>
    <mergeCell ref="B77:G77"/>
    <mergeCell ref="A79:J79"/>
    <mergeCell ref="A81:N81"/>
    <mergeCell ref="A83:J83"/>
    <mergeCell ref="A84:J84"/>
    <mergeCell ref="A74:N74"/>
    <mergeCell ref="B62:G62"/>
    <mergeCell ref="B63:H63"/>
    <mergeCell ref="A64:K64"/>
    <mergeCell ref="A65:K65"/>
    <mergeCell ref="A66:G66"/>
    <mergeCell ref="B67:G67"/>
    <mergeCell ref="B68:G68"/>
    <mergeCell ref="B69:G69"/>
    <mergeCell ref="A70:H70"/>
    <mergeCell ref="A71:K71"/>
    <mergeCell ref="E72:N72"/>
    <mergeCell ref="B61:G61"/>
    <mergeCell ref="B49:G49"/>
    <mergeCell ref="B50:G50"/>
    <mergeCell ref="B51:G51"/>
    <mergeCell ref="B52:G52"/>
    <mergeCell ref="B53:G53"/>
    <mergeCell ref="B54:G54"/>
    <mergeCell ref="B55:G55"/>
    <mergeCell ref="A56:H56"/>
    <mergeCell ref="A57:K57"/>
    <mergeCell ref="A59:G59"/>
    <mergeCell ref="B60:G60"/>
    <mergeCell ref="A48:G48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46:N46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5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rintOptions horizontalCentered="1"/>
  <pageMargins left="0.31496062992125984" right="0" top="0.55118110236220474" bottom="0.35433070866141736" header="0.31496062992125984" footer="0.31496062992125984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0"/>
  <sheetViews>
    <sheetView zoomScaleNormal="100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17" width="0" style="6" hidden="1" customWidth="1"/>
    <col min="18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MATCH(MID(CELL("nombrearchivo",'4'!E9),FIND("]", CELL("nombrearchivo",'4'!E9),1)+1,LEN(CELL("nombrearchivo",'4'!E9))-FIND("]",CELL("nombrearchivo",'4'!E9),1)),GENERAL!A6:A55,0)</f>
        <v>17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61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62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63"/>
      <c r="L9" s="265"/>
      <c r="M9" s="265"/>
      <c r="N9" s="267"/>
    </row>
    <row r="10" spans="1:16" ht="44.25" customHeight="1" thickBot="1" x14ac:dyDescent="0.3">
      <c r="A10" s="268" t="str">
        <f ca="1">CONCATENATE((INDIRECT("GENERAL!D"&amp;P2+5))," ",((INDIRECT("GENERAL!E"&amp;P2+5))))</f>
        <v>CONTRERAS PALACIOS FRED DAVINSON</v>
      </c>
      <c r="B10" s="269"/>
      <c r="C10" s="17">
        <f>N14</f>
        <v>4</v>
      </c>
      <c r="D10" s="18"/>
      <c r="E10" s="19">
        <f>N16</f>
        <v>1</v>
      </c>
      <c r="F10" s="19">
        <f>N18</f>
        <v>3</v>
      </c>
      <c r="G10" s="19">
        <f>P13</f>
        <v>0</v>
      </c>
      <c r="H10" s="19">
        <f>N27</f>
        <v>2.8</v>
      </c>
      <c r="I10" s="19">
        <f>N32</f>
        <v>2.9299999999999997</v>
      </c>
      <c r="J10" s="20">
        <f>N37</f>
        <v>7</v>
      </c>
      <c r="K10" s="21"/>
      <c r="L10" s="21"/>
      <c r="M10" s="21"/>
      <c r="N10" s="22">
        <f>IF( SUM(C10:J10)&lt;=30,SUM(C10:J10),"EXCEDE LOS 30 PUNTOS")</f>
        <v>20.73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PROFESIONAL DE MERCADEO / UNIVERSIDAD COOPERATIVA DE COLOMBIA / 2008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ESPECIALISTA EN COOPERACION INTERNACIONAL Y GERENCIA SOCIAL / UNIVERSIDAD SAN BUENAVENTURA / 2010</v>
      </c>
      <c r="F16" s="287"/>
      <c r="G16" s="287"/>
      <c r="H16" s="287"/>
      <c r="I16" s="287"/>
      <c r="J16" s="287"/>
      <c r="K16" s="287"/>
      <c r="L16" s="288"/>
      <c r="M16" s="27"/>
      <c r="N16" s="28">
        <v>1</v>
      </c>
    </row>
    <row r="17" spans="1:20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20" ht="34.5" customHeight="1" thickBot="1" x14ac:dyDescent="0.3">
      <c r="A18" s="273" t="s">
        <v>29</v>
      </c>
      <c r="B18" s="274"/>
      <c r="C18" s="26"/>
      <c r="D18" s="160"/>
      <c r="E18" s="287" t="str">
        <f ca="1">(INDIRECT("GENERAL!L"&amp;P2+5))</f>
        <v>MAGISTER EN CIENCIAS DE LA ORGANIZACIÓN / UNIVERSIDAD DEL VALLE / 2012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20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20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20" ht="16.5" thickBot="1" x14ac:dyDescent="0.3">
      <c r="A21" s="33"/>
      <c r="B21" s="34"/>
      <c r="C21" s="159"/>
      <c r="D21" s="35"/>
      <c r="E21" s="35"/>
      <c r="F21" s="35"/>
      <c r="G21" s="35"/>
      <c r="H21" s="35"/>
      <c r="I21" s="35"/>
      <c r="J21" s="35"/>
      <c r="K21" s="35"/>
      <c r="L21" s="35"/>
      <c r="M21" s="159"/>
      <c r="N21" s="36"/>
    </row>
    <row r="22" spans="1:20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8</v>
      </c>
    </row>
    <row r="23" spans="1:20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20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20" ht="99.75" customHeight="1" thickBot="1" x14ac:dyDescent="0.3">
      <c r="A25" s="281" t="s">
        <v>33</v>
      </c>
      <c r="B25" s="282"/>
      <c r="C25" s="26"/>
      <c r="D25" s="283" t="s">
        <v>254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f>1.57+1.23</f>
        <v>2.8</v>
      </c>
      <c r="P25" s="39"/>
      <c r="Q25" s="39"/>
      <c r="R25" s="39"/>
      <c r="S25" s="39"/>
      <c r="T25" s="39"/>
    </row>
    <row r="26" spans="1:20" ht="16.5" thickBot="1" x14ac:dyDescent="0.3">
      <c r="A26" s="33"/>
      <c r="B26" s="34"/>
      <c r="C26" s="159"/>
      <c r="D26" s="35"/>
      <c r="E26" s="35"/>
      <c r="F26" s="35"/>
      <c r="G26" s="35"/>
      <c r="H26" s="35"/>
      <c r="I26" s="35"/>
      <c r="J26" s="35"/>
      <c r="K26" s="35"/>
      <c r="L26" s="35"/>
      <c r="M26" s="159"/>
      <c r="N26" s="36"/>
    </row>
    <row r="27" spans="1:20" ht="19.5" thickTop="1" thickBot="1" x14ac:dyDescent="0.3">
      <c r="A27" s="278" t="s">
        <v>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59"/>
      <c r="N27" s="157">
        <f>IF(N25&lt;=5,N25,"EXCEDE LOS 5 PUNTOS PERMITIDOS")</f>
        <v>2.8</v>
      </c>
      <c r="P27" s="39"/>
      <c r="Q27" s="39"/>
    </row>
    <row r="28" spans="1:20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20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20" ht="108" customHeight="1" thickBot="1" x14ac:dyDescent="0.3">
      <c r="A30" s="281" t="s">
        <v>36</v>
      </c>
      <c r="B30" s="282"/>
      <c r="C30" s="26"/>
      <c r="D30" s="283" t="s">
        <v>255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f>0.2+0.73+2</f>
        <v>2.9299999999999997</v>
      </c>
      <c r="Q30" s="39"/>
      <c r="R30" s="39"/>
      <c r="S30" s="39"/>
    </row>
    <row r="31" spans="1:20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20" ht="19.5" thickTop="1" thickBot="1" x14ac:dyDescent="0.3">
      <c r="A32" s="278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159"/>
      <c r="N32" s="157">
        <f>IF(N30&lt;=5,N30,"EXCEDE LOS 5 PUNTOS PERMITIDOS")</f>
        <v>2.9299999999999997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114.75" customHeight="1" thickBot="1" x14ac:dyDescent="0.3">
      <c r="A35" s="273" t="s">
        <v>39</v>
      </c>
      <c r="B35" s="274"/>
      <c r="C35" s="26"/>
      <c r="D35" s="283" t="s">
        <v>258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>
        <f>4+0.5+2.5</f>
        <v>7</v>
      </c>
    </row>
    <row r="36" spans="1:14" ht="16.5" thickBot="1" x14ac:dyDescent="0.3">
      <c r="A36" s="33"/>
      <c r="B36" s="34"/>
      <c r="C36" s="159"/>
      <c r="D36" s="35"/>
      <c r="E36" s="35"/>
      <c r="F36" s="35"/>
      <c r="G36" s="35"/>
      <c r="H36" s="35"/>
      <c r="I36" s="35"/>
      <c r="J36" s="35"/>
      <c r="K36" s="35"/>
      <c r="L36" s="35"/>
      <c r="M36" s="159"/>
      <c r="N36" s="36"/>
    </row>
    <row r="37" spans="1:14" ht="19.5" thickTop="1" thickBot="1" x14ac:dyDescent="0.3">
      <c r="A37" s="278" t="s">
        <v>40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159"/>
      <c r="N37" s="157">
        <f>IF(N35&lt;=10,N35,"EXCEDE LOS 10 PUNTOS PERMITIDOS")</f>
        <v>7</v>
      </c>
    </row>
    <row r="38" spans="1:14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378" t="s">
        <v>23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44"/>
      <c r="N40" s="45">
        <f>IF((N22+N27+N32+N37)&lt;=30,(N22+N27+N32+N37),"ERROR EXCEDE LOS 30 PUNTOS")</f>
        <v>20.73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8" t="s">
        <v>41</v>
      </c>
    </row>
    <row r="45" spans="1:14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ht="15.75" thickBot="1" x14ac:dyDescent="0.3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4" ht="27" thickBot="1" x14ac:dyDescent="0.3">
      <c r="A47" s="251" t="s">
        <v>42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3"/>
    </row>
    <row r="48" spans="1:14" ht="15.75" thickBot="1" x14ac:dyDescent="0.3">
      <c r="A48" s="4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4"/>
    </row>
    <row r="49" spans="1:14" ht="26.25" thickBot="1" x14ac:dyDescent="0.3">
      <c r="A49" s="289" t="s">
        <v>43</v>
      </c>
      <c r="B49" s="290"/>
      <c r="C49" s="290"/>
      <c r="D49" s="290"/>
      <c r="E49" s="290"/>
      <c r="F49" s="291"/>
      <c r="G49" s="292"/>
      <c r="H49" s="49" t="s">
        <v>44</v>
      </c>
      <c r="I49" s="50" t="s">
        <v>45</v>
      </c>
      <c r="J49" s="51" t="s">
        <v>46</v>
      </c>
      <c r="K49" s="52" t="s">
        <v>47</v>
      </c>
      <c r="L49" s="162"/>
      <c r="M49" s="8"/>
      <c r="N49" s="53" t="s">
        <v>48</v>
      </c>
    </row>
    <row r="50" spans="1:14" ht="23.25" customHeight="1" thickTop="1" thickBot="1" x14ac:dyDescent="0.3">
      <c r="A50" s="54">
        <v>1</v>
      </c>
      <c r="B50" s="301" t="s">
        <v>49</v>
      </c>
      <c r="C50" s="301"/>
      <c r="D50" s="301"/>
      <c r="E50" s="301"/>
      <c r="F50" s="302"/>
      <c r="G50" s="302"/>
      <c r="H50" s="55" t="s">
        <v>50</v>
      </c>
      <c r="I50" s="56">
        <v>0</v>
      </c>
      <c r="J50" s="56">
        <v>0</v>
      </c>
      <c r="K50" s="57">
        <v>0</v>
      </c>
      <c r="L50" s="41"/>
      <c r="M50" s="41"/>
      <c r="N50" s="58">
        <f>I50+J50+K50</f>
        <v>0</v>
      </c>
    </row>
    <row r="51" spans="1:14" ht="16.5" thickTop="1" thickBot="1" x14ac:dyDescent="0.3">
      <c r="A51" s="59">
        <v>2</v>
      </c>
      <c r="B51" s="299" t="s">
        <v>51</v>
      </c>
      <c r="C51" s="303"/>
      <c r="D51" s="303"/>
      <c r="E51" s="303"/>
      <c r="F51" s="300"/>
      <c r="G51" s="300"/>
      <c r="H51" s="60" t="s">
        <v>50</v>
      </c>
      <c r="I51" s="61">
        <v>0</v>
      </c>
      <c r="J51" s="61">
        <v>0</v>
      </c>
      <c r="K51" s="62">
        <v>0</v>
      </c>
      <c r="L51" s="41"/>
      <c r="M51" s="41"/>
      <c r="N51" s="58">
        <f t="shared" ref="N51:N56" si="0">I51+J51+K51</f>
        <v>0</v>
      </c>
    </row>
    <row r="52" spans="1:14" ht="41.25" customHeight="1" thickTop="1" thickBot="1" x14ac:dyDescent="0.3">
      <c r="A52" s="59">
        <v>3</v>
      </c>
      <c r="B52" s="303" t="s">
        <v>52</v>
      </c>
      <c r="C52" s="303"/>
      <c r="D52" s="303"/>
      <c r="E52" s="303"/>
      <c r="F52" s="300"/>
      <c r="G52" s="300"/>
      <c r="H52" s="60" t="s">
        <v>53</v>
      </c>
      <c r="I52" s="61">
        <v>0</v>
      </c>
      <c r="J52" s="61">
        <v>0</v>
      </c>
      <c r="K52" s="62">
        <v>0</v>
      </c>
      <c r="L52" s="41"/>
      <c r="M52" s="41"/>
      <c r="N52" s="58">
        <f t="shared" si="0"/>
        <v>0</v>
      </c>
    </row>
    <row r="53" spans="1:14" ht="41.25" customHeight="1" thickTop="1" thickBot="1" x14ac:dyDescent="0.3">
      <c r="A53" s="59">
        <v>4</v>
      </c>
      <c r="B53" s="303" t="s">
        <v>54</v>
      </c>
      <c r="C53" s="303"/>
      <c r="D53" s="303"/>
      <c r="E53" s="303"/>
      <c r="F53" s="300"/>
      <c r="G53" s="300"/>
      <c r="H53" s="60" t="s">
        <v>53</v>
      </c>
      <c r="I53" s="61">
        <v>0</v>
      </c>
      <c r="J53" s="61">
        <v>0</v>
      </c>
      <c r="K53" s="62">
        <v>0</v>
      </c>
      <c r="L53" s="41"/>
      <c r="M53" s="41"/>
      <c r="N53" s="58">
        <f t="shared" si="0"/>
        <v>0</v>
      </c>
    </row>
    <row r="54" spans="1:14" ht="41.25" customHeight="1" thickTop="1" thickBot="1" x14ac:dyDescent="0.3">
      <c r="A54" s="59">
        <v>5</v>
      </c>
      <c r="B54" s="303" t="s">
        <v>55</v>
      </c>
      <c r="C54" s="303"/>
      <c r="D54" s="303"/>
      <c r="E54" s="303"/>
      <c r="F54" s="300"/>
      <c r="G54" s="300"/>
      <c r="H54" s="60" t="s">
        <v>53</v>
      </c>
      <c r="I54" s="61">
        <v>0</v>
      </c>
      <c r="J54" s="61">
        <v>0</v>
      </c>
      <c r="K54" s="62">
        <v>0</v>
      </c>
      <c r="L54" s="41"/>
      <c r="M54" s="41"/>
      <c r="N54" s="58">
        <f t="shared" si="0"/>
        <v>0</v>
      </c>
    </row>
    <row r="55" spans="1:14" ht="41.25" customHeight="1" thickTop="1" thickBot="1" x14ac:dyDescent="0.3">
      <c r="A55" s="59">
        <v>6</v>
      </c>
      <c r="B55" s="303" t="s">
        <v>56</v>
      </c>
      <c r="C55" s="303"/>
      <c r="D55" s="303"/>
      <c r="E55" s="303"/>
      <c r="F55" s="300"/>
      <c r="G55" s="300"/>
      <c r="H55" s="60" t="s">
        <v>57</v>
      </c>
      <c r="I55" s="61">
        <v>0</v>
      </c>
      <c r="J55" s="61">
        <v>0</v>
      </c>
      <c r="K55" s="62">
        <v>0</v>
      </c>
      <c r="L55" s="41"/>
      <c r="M55" s="41"/>
      <c r="N55" s="58">
        <f t="shared" si="0"/>
        <v>0</v>
      </c>
    </row>
    <row r="56" spans="1:14" ht="41.25" customHeight="1" thickTop="1" thickBot="1" x14ac:dyDescent="0.3">
      <c r="A56" s="63">
        <v>7</v>
      </c>
      <c r="B56" s="304" t="s">
        <v>58</v>
      </c>
      <c r="C56" s="304"/>
      <c r="D56" s="304"/>
      <c r="E56" s="304"/>
      <c r="F56" s="305"/>
      <c r="G56" s="305"/>
      <c r="H56" s="64" t="s">
        <v>57</v>
      </c>
      <c r="I56" s="65">
        <v>0</v>
      </c>
      <c r="J56" s="65">
        <v>0</v>
      </c>
      <c r="K56" s="66">
        <v>0</v>
      </c>
      <c r="L56" s="41"/>
      <c r="M56" s="41"/>
      <c r="N56" s="58">
        <f t="shared" si="0"/>
        <v>0</v>
      </c>
    </row>
    <row r="57" spans="1:14" ht="16.5" thickBot="1" x14ac:dyDescent="0.3">
      <c r="A57" s="306" t="s">
        <v>59</v>
      </c>
      <c r="B57" s="307"/>
      <c r="C57" s="307"/>
      <c r="D57" s="307"/>
      <c r="E57" s="307"/>
      <c r="F57" s="307"/>
      <c r="G57" s="307"/>
      <c r="H57" s="308"/>
      <c r="I57" s="67">
        <f>SUM(I50:I56)</f>
        <v>0</v>
      </c>
      <c r="J57" s="68">
        <f>SUM(J50:J56)</f>
        <v>0</v>
      </c>
      <c r="K57" s="69">
        <f>SUM(K50:K56)</f>
        <v>0</v>
      </c>
      <c r="L57" s="70"/>
      <c r="M57" s="41"/>
      <c r="N57" s="71">
        <f>SUM(N50:N56)</f>
        <v>0</v>
      </c>
    </row>
    <row r="58" spans="1:14" ht="19.5" thickTop="1" thickBot="1" x14ac:dyDescent="0.3">
      <c r="A58" s="309" t="s">
        <v>60</v>
      </c>
      <c r="B58" s="310"/>
      <c r="C58" s="310"/>
      <c r="D58" s="310"/>
      <c r="E58" s="310"/>
      <c r="F58" s="310"/>
      <c r="G58" s="310"/>
      <c r="H58" s="310"/>
      <c r="I58" s="311"/>
      <c r="J58" s="311"/>
      <c r="K58" s="312"/>
      <c r="L58" s="8"/>
      <c r="M58" s="72"/>
      <c r="N58" s="73">
        <f>N57/3</f>
        <v>0</v>
      </c>
    </row>
    <row r="59" spans="1:14" ht="15.75" thickBot="1" x14ac:dyDescent="0.3">
      <c r="A59" s="4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4"/>
    </row>
    <row r="60" spans="1:14" ht="26.25" thickBot="1" x14ac:dyDescent="0.3">
      <c r="A60" s="289" t="s">
        <v>61</v>
      </c>
      <c r="B60" s="290"/>
      <c r="C60" s="290"/>
      <c r="D60" s="290"/>
      <c r="E60" s="290"/>
      <c r="F60" s="290"/>
      <c r="G60" s="313"/>
      <c r="H60" s="74" t="s">
        <v>44</v>
      </c>
      <c r="I60" s="50" t="s">
        <v>45</v>
      </c>
      <c r="J60" s="51" t="s">
        <v>46</v>
      </c>
      <c r="K60" s="52" t="s">
        <v>47</v>
      </c>
      <c r="L60" s="162"/>
      <c r="M60" s="8"/>
      <c r="N60" s="53" t="s">
        <v>48</v>
      </c>
    </row>
    <row r="61" spans="1:14" ht="17.25" thickTop="1" thickBot="1" x14ac:dyDescent="0.3">
      <c r="A61" s="54">
        <v>1</v>
      </c>
      <c r="B61" s="314" t="s">
        <v>62</v>
      </c>
      <c r="C61" s="314"/>
      <c r="D61" s="314"/>
      <c r="E61" s="314"/>
      <c r="F61" s="302"/>
      <c r="G61" s="302"/>
      <c r="H61" s="75" t="s">
        <v>63</v>
      </c>
      <c r="I61" s="76">
        <v>0</v>
      </c>
      <c r="J61" s="76">
        <v>0</v>
      </c>
      <c r="K61" s="77">
        <v>0</v>
      </c>
      <c r="L61" s="78"/>
      <c r="M61" s="41"/>
      <c r="N61" s="58">
        <f>I61+J61+K61</f>
        <v>0</v>
      </c>
    </row>
    <row r="62" spans="1:14" ht="39" customHeight="1" thickTop="1" thickBot="1" x14ac:dyDescent="0.3">
      <c r="A62" s="59">
        <v>2</v>
      </c>
      <c r="B62" s="299" t="s">
        <v>64</v>
      </c>
      <c r="C62" s="299"/>
      <c r="D62" s="299"/>
      <c r="E62" s="299"/>
      <c r="F62" s="300"/>
      <c r="G62" s="300"/>
      <c r="H62" s="79" t="s">
        <v>63</v>
      </c>
      <c r="I62" s="80">
        <v>0</v>
      </c>
      <c r="J62" s="80">
        <v>0</v>
      </c>
      <c r="K62" s="81">
        <v>0</v>
      </c>
      <c r="L62" s="78"/>
      <c r="M62" s="41"/>
      <c r="N62" s="58">
        <f>I62+J62+K62</f>
        <v>0</v>
      </c>
    </row>
    <row r="63" spans="1:14" ht="17.25" thickTop="1" thickBot="1" x14ac:dyDescent="0.3">
      <c r="A63" s="63">
        <v>3</v>
      </c>
      <c r="B63" s="315" t="s">
        <v>65</v>
      </c>
      <c r="C63" s="315"/>
      <c r="D63" s="315"/>
      <c r="E63" s="315"/>
      <c r="F63" s="305"/>
      <c r="G63" s="305"/>
      <c r="H63" s="82" t="s">
        <v>63</v>
      </c>
      <c r="I63" s="83">
        <v>0</v>
      </c>
      <c r="J63" s="83">
        <v>0</v>
      </c>
      <c r="K63" s="84">
        <v>0</v>
      </c>
      <c r="L63" s="78"/>
      <c r="M63" s="41"/>
      <c r="N63" s="58">
        <f>I63+J63+K63</f>
        <v>0</v>
      </c>
    </row>
    <row r="64" spans="1:14" ht="16.5" thickTop="1" thickBot="1" x14ac:dyDescent="0.3">
      <c r="A64" s="40"/>
      <c r="B64" s="281" t="s">
        <v>66</v>
      </c>
      <c r="C64" s="316"/>
      <c r="D64" s="316"/>
      <c r="E64" s="316"/>
      <c r="F64" s="316"/>
      <c r="G64" s="316"/>
      <c r="H64" s="282"/>
      <c r="I64" s="85">
        <f>SUM(I61:I63)</f>
        <v>0</v>
      </c>
      <c r="J64" s="85">
        <f>SUM(J61:J63)</f>
        <v>0</v>
      </c>
      <c r="K64" s="86">
        <f>SUM(K61:K63)</f>
        <v>0</v>
      </c>
      <c r="L64" s="78"/>
      <c r="M64" s="41"/>
      <c r="N64" s="87">
        <f>SUM(N61:N63)</f>
        <v>0</v>
      </c>
    </row>
    <row r="65" spans="1:14" ht="19.5" thickTop="1" thickBot="1" x14ac:dyDescent="0.3">
      <c r="A65" s="317" t="s">
        <v>67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9"/>
      <c r="L65" s="78"/>
      <c r="M65" s="41"/>
      <c r="N65" s="73">
        <f>N64/3</f>
        <v>0</v>
      </c>
    </row>
    <row r="66" spans="1:14" ht="19.5" thickTop="1" thickBot="1" x14ac:dyDescent="0.3">
      <c r="A66" s="320"/>
      <c r="B66" s="321"/>
      <c r="C66" s="321"/>
      <c r="D66" s="321"/>
      <c r="E66" s="321"/>
      <c r="F66" s="321"/>
      <c r="G66" s="321"/>
      <c r="H66" s="321"/>
      <c r="I66" s="321"/>
      <c r="J66" s="322"/>
      <c r="K66" s="322"/>
      <c r="L66" s="78"/>
      <c r="M66" s="41"/>
      <c r="N66" s="164"/>
    </row>
    <row r="67" spans="1:14" ht="26.25" thickBot="1" x14ac:dyDescent="0.3">
      <c r="A67" s="323" t="s">
        <v>68</v>
      </c>
      <c r="B67" s="324"/>
      <c r="C67" s="324"/>
      <c r="D67" s="324"/>
      <c r="E67" s="324"/>
      <c r="F67" s="324"/>
      <c r="G67" s="325"/>
      <c r="H67" s="89" t="s">
        <v>44</v>
      </c>
      <c r="I67" s="53" t="s">
        <v>45</v>
      </c>
      <c r="J67" s="162"/>
      <c r="K67" s="162"/>
      <c r="L67" s="78"/>
      <c r="M67" s="41"/>
      <c r="N67" s="90" t="s">
        <v>48</v>
      </c>
    </row>
    <row r="68" spans="1:14" ht="39.75" customHeight="1" thickBot="1" x14ac:dyDescent="0.3">
      <c r="A68" s="91">
        <v>1</v>
      </c>
      <c r="B68" s="326" t="s">
        <v>69</v>
      </c>
      <c r="C68" s="326"/>
      <c r="D68" s="326"/>
      <c r="E68" s="326"/>
      <c r="F68" s="327"/>
      <c r="G68" s="328"/>
      <c r="H68" s="92" t="s">
        <v>63</v>
      </c>
      <c r="I68" s="86">
        <v>0</v>
      </c>
      <c r="J68" s="78"/>
      <c r="K68" s="78"/>
      <c r="L68" s="78"/>
      <c r="M68" s="41"/>
      <c r="N68" s="93">
        <f>I68</f>
        <v>0</v>
      </c>
    </row>
    <row r="69" spans="1:14" ht="39.75" customHeight="1" thickBot="1" x14ac:dyDescent="0.3">
      <c r="A69" s="59">
        <v>2</v>
      </c>
      <c r="B69" s="299" t="s">
        <v>70</v>
      </c>
      <c r="C69" s="299"/>
      <c r="D69" s="299"/>
      <c r="E69" s="299"/>
      <c r="F69" s="300"/>
      <c r="G69" s="329"/>
      <c r="H69" s="94" t="s">
        <v>63</v>
      </c>
      <c r="I69" s="95">
        <v>0</v>
      </c>
      <c r="J69" s="78"/>
      <c r="K69" s="78"/>
      <c r="L69" s="78"/>
      <c r="M69" s="41"/>
      <c r="N69" s="93">
        <f>I69</f>
        <v>0</v>
      </c>
    </row>
    <row r="70" spans="1:14" ht="39.75" customHeight="1" thickBot="1" x14ac:dyDescent="0.3">
      <c r="A70" s="63">
        <v>3</v>
      </c>
      <c r="B70" s="315" t="s">
        <v>71</v>
      </c>
      <c r="C70" s="315"/>
      <c r="D70" s="315"/>
      <c r="E70" s="315"/>
      <c r="F70" s="305"/>
      <c r="G70" s="330"/>
      <c r="H70" s="96" t="s">
        <v>63</v>
      </c>
      <c r="I70" s="97">
        <v>0</v>
      </c>
      <c r="J70" s="78"/>
      <c r="K70" s="78"/>
      <c r="L70" s="78"/>
      <c r="M70" s="41"/>
      <c r="N70" s="93">
        <f>I70</f>
        <v>0</v>
      </c>
    </row>
    <row r="71" spans="1:14" ht="16.5" thickBot="1" x14ac:dyDescent="0.3">
      <c r="A71" s="331" t="s">
        <v>72</v>
      </c>
      <c r="B71" s="332"/>
      <c r="C71" s="332"/>
      <c r="D71" s="332"/>
      <c r="E71" s="332"/>
      <c r="F71" s="332"/>
      <c r="G71" s="332"/>
      <c r="H71" s="333"/>
      <c r="I71" s="25">
        <f>SUM(I68:I70)</f>
        <v>0</v>
      </c>
      <c r="J71" s="70"/>
      <c r="K71" s="70"/>
      <c r="L71" s="70"/>
      <c r="M71" s="41"/>
      <c r="N71" s="36"/>
    </row>
    <row r="72" spans="1:14" ht="19.5" thickTop="1" thickBot="1" x14ac:dyDescent="0.3">
      <c r="A72" s="334" t="s">
        <v>73</v>
      </c>
      <c r="B72" s="335"/>
      <c r="C72" s="335"/>
      <c r="D72" s="335"/>
      <c r="E72" s="335"/>
      <c r="F72" s="335"/>
      <c r="G72" s="335"/>
      <c r="H72" s="335"/>
      <c r="I72" s="335"/>
      <c r="J72" s="335"/>
      <c r="K72" s="336"/>
      <c r="L72" s="70"/>
      <c r="M72" s="41"/>
      <c r="N72" s="73">
        <f>SUM(N68:N70)</f>
        <v>0</v>
      </c>
    </row>
    <row r="73" spans="1:14" x14ac:dyDescent="0.25">
      <c r="A73" s="42"/>
      <c r="B73" s="8"/>
      <c r="C73" s="8"/>
      <c r="D73" s="8"/>
      <c r="E73" s="337"/>
      <c r="F73" s="337"/>
      <c r="G73" s="337"/>
      <c r="H73" s="337"/>
      <c r="I73" s="337"/>
      <c r="J73" s="337"/>
      <c r="K73" s="337"/>
      <c r="L73" s="337"/>
      <c r="M73" s="337"/>
      <c r="N73" s="338"/>
    </row>
    <row r="74" spans="1:14" ht="15.75" thickBot="1" x14ac:dyDescent="0.3">
      <c r="A74" s="4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24"/>
    </row>
    <row r="75" spans="1:14" ht="27" thickBot="1" x14ac:dyDescent="0.3">
      <c r="A75" s="251" t="s">
        <v>74</v>
      </c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3"/>
    </row>
    <row r="76" spans="1:14" ht="15.75" thickBot="1" x14ac:dyDescent="0.3">
      <c r="A76" s="4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4"/>
    </row>
    <row r="77" spans="1:14" ht="24.75" thickBot="1" x14ac:dyDescent="0.3">
      <c r="A77" s="348" t="s">
        <v>75</v>
      </c>
      <c r="B77" s="349"/>
      <c r="C77" s="349"/>
      <c r="D77" s="349"/>
      <c r="E77" s="349"/>
      <c r="F77" s="350"/>
      <c r="G77" s="351"/>
      <c r="H77" s="89" t="s">
        <v>44</v>
      </c>
      <c r="I77" s="162"/>
      <c r="J77" s="8"/>
      <c r="K77" s="8"/>
      <c r="L77" s="8"/>
      <c r="M77" s="8"/>
      <c r="N77" s="89" t="s">
        <v>48</v>
      </c>
    </row>
    <row r="78" spans="1:14" ht="17.25" thickTop="1" thickBot="1" x14ac:dyDescent="0.3">
      <c r="A78" s="98">
        <v>1</v>
      </c>
      <c r="B78" s="352" t="s">
        <v>76</v>
      </c>
      <c r="C78" s="353"/>
      <c r="D78" s="353"/>
      <c r="E78" s="353"/>
      <c r="F78" s="354"/>
      <c r="G78" s="355"/>
      <c r="H78" s="99" t="s">
        <v>77</v>
      </c>
      <c r="I78" s="100"/>
      <c r="J78" s="47"/>
      <c r="K78" s="47"/>
      <c r="L78" s="47"/>
      <c r="M78" s="41"/>
      <c r="N78" s="101">
        <v>0</v>
      </c>
    </row>
    <row r="79" spans="1:14" ht="16.5" thickBot="1" x14ac:dyDescent="0.3">
      <c r="A79" s="102"/>
      <c r="B79" s="103"/>
      <c r="C79" s="103"/>
      <c r="D79" s="103"/>
      <c r="E79" s="103"/>
      <c r="F79" s="41"/>
      <c r="G79" s="41"/>
      <c r="H79" s="70"/>
      <c r="I79" s="70"/>
      <c r="J79" s="47"/>
      <c r="K79" s="47"/>
      <c r="L79" s="47"/>
      <c r="M79" s="41"/>
      <c r="N79" s="104"/>
    </row>
    <row r="80" spans="1:14" ht="19.5" thickTop="1" thickBot="1" x14ac:dyDescent="0.3">
      <c r="A80" s="356" t="s">
        <v>78</v>
      </c>
      <c r="B80" s="357"/>
      <c r="C80" s="357"/>
      <c r="D80" s="357"/>
      <c r="E80" s="357"/>
      <c r="F80" s="357"/>
      <c r="G80" s="357"/>
      <c r="H80" s="357"/>
      <c r="I80" s="357"/>
      <c r="J80" s="358"/>
      <c r="K80" s="100"/>
      <c r="L80" s="8"/>
      <c r="M80" s="105"/>
      <c r="N80" s="106">
        <f>N78</f>
        <v>0</v>
      </c>
    </row>
    <row r="81" spans="1:14" ht="16.5" thickTop="1" thickBot="1" x14ac:dyDescent="0.3">
      <c r="A81" s="4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4"/>
    </row>
    <row r="82" spans="1:14" ht="28.5" thickBot="1" x14ac:dyDescent="0.3">
      <c r="A82" s="359" t="s">
        <v>79</v>
      </c>
      <c r="B82" s="360"/>
      <c r="C82" s="360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1"/>
    </row>
    <row r="83" spans="1:14" ht="15.75" thickBot="1" x14ac:dyDescent="0.3">
      <c r="A83" s="4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4"/>
    </row>
    <row r="84" spans="1:14" ht="18.75" thickTop="1" x14ac:dyDescent="0.25">
      <c r="A84" s="362" t="s">
        <v>23</v>
      </c>
      <c r="B84" s="363"/>
      <c r="C84" s="363"/>
      <c r="D84" s="363"/>
      <c r="E84" s="363"/>
      <c r="F84" s="363"/>
      <c r="G84" s="363"/>
      <c r="H84" s="363"/>
      <c r="I84" s="363"/>
      <c r="J84" s="364"/>
      <c r="K84" s="107"/>
      <c r="L84" s="107"/>
      <c r="M84" s="108"/>
      <c r="N84" s="109">
        <f>N40</f>
        <v>20.73</v>
      </c>
    </row>
    <row r="85" spans="1:14" ht="18" x14ac:dyDescent="0.25">
      <c r="A85" s="339" t="s">
        <v>80</v>
      </c>
      <c r="B85" s="340"/>
      <c r="C85" s="340"/>
      <c r="D85" s="340"/>
      <c r="E85" s="340"/>
      <c r="F85" s="340"/>
      <c r="G85" s="340"/>
      <c r="H85" s="340"/>
      <c r="I85" s="340"/>
      <c r="J85" s="341"/>
      <c r="K85" s="107"/>
      <c r="L85" s="107"/>
      <c r="M85" s="108"/>
      <c r="N85" s="110">
        <f>N58</f>
        <v>0</v>
      </c>
    </row>
    <row r="86" spans="1:14" ht="18" x14ac:dyDescent="0.25">
      <c r="A86" s="339" t="s">
        <v>81</v>
      </c>
      <c r="B86" s="340"/>
      <c r="C86" s="340"/>
      <c r="D86" s="340"/>
      <c r="E86" s="340"/>
      <c r="F86" s="340"/>
      <c r="G86" s="340"/>
      <c r="H86" s="340"/>
      <c r="I86" s="340"/>
      <c r="J86" s="341"/>
      <c r="K86" s="107"/>
      <c r="L86" s="107"/>
      <c r="M86" s="108"/>
      <c r="N86" s="111">
        <f>N65</f>
        <v>0</v>
      </c>
    </row>
    <row r="87" spans="1:14" ht="18" x14ac:dyDescent="0.25">
      <c r="A87" s="339" t="s">
        <v>82</v>
      </c>
      <c r="B87" s="340"/>
      <c r="C87" s="340"/>
      <c r="D87" s="340"/>
      <c r="E87" s="340"/>
      <c r="F87" s="340"/>
      <c r="G87" s="340"/>
      <c r="H87" s="340"/>
      <c r="I87" s="340"/>
      <c r="J87" s="341"/>
      <c r="K87" s="107"/>
      <c r="L87" s="107"/>
      <c r="M87" s="108"/>
      <c r="N87" s="112">
        <f>N72</f>
        <v>0</v>
      </c>
    </row>
    <row r="88" spans="1:14" ht="18.75" thickBot="1" x14ac:dyDescent="0.3">
      <c r="A88" s="342" t="s">
        <v>83</v>
      </c>
      <c r="B88" s="343"/>
      <c r="C88" s="343"/>
      <c r="D88" s="343"/>
      <c r="E88" s="343"/>
      <c r="F88" s="343"/>
      <c r="G88" s="343"/>
      <c r="H88" s="343"/>
      <c r="I88" s="343"/>
      <c r="J88" s="344"/>
      <c r="K88" s="107"/>
      <c r="L88" s="107"/>
      <c r="M88" s="108"/>
      <c r="N88" s="112">
        <f>N78</f>
        <v>0</v>
      </c>
    </row>
    <row r="89" spans="1:14" ht="24.75" thickTop="1" thickBot="1" x14ac:dyDescent="0.3">
      <c r="A89" s="345" t="s">
        <v>84</v>
      </c>
      <c r="B89" s="346"/>
      <c r="C89" s="346"/>
      <c r="D89" s="346"/>
      <c r="E89" s="346"/>
      <c r="F89" s="346"/>
      <c r="G89" s="346"/>
      <c r="H89" s="346"/>
      <c r="I89" s="346"/>
      <c r="J89" s="347"/>
      <c r="K89" s="113"/>
      <c r="L89" s="114"/>
      <c r="M89" s="115"/>
      <c r="N89" s="116">
        <f>SUM(N84:N88)</f>
        <v>20.73</v>
      </c>
    </row>
    <row r="90" spans="1:14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</sheetData>
  <sheetProtection algorithmName="SHA-512" hashValue="ZiFR3IG/CSBkstWGnk04KGRc5ivwI3GkXAuPJ8N51prkojnZnt2/bU1iwGi3It4ctSaS6zrNrIdu7qIhDZQc1w==" saltValue="PDWyXOrMoio+7dThU+xYwQ==" spinCount="100000" sheet="1" objects="1" scenarios="1" selectLockedCells="1" selectUnlockedCells="1"/>
  <mergeCells count="81">
    <mergeCell ref="A86:J86"/>
    <mergeCell ref="A87:J87"/>
    <mergeCell ref="A88:J88"/>
    <mergeCell ref="A89:J89"/>
    <mergeCell ref="A77:G77"/>
    <mergeCell ref="B78:G78"/>
    <mergeCell ref="A80:J80"/>
    <mergeCell ref="A82:N82"/>
    <mergeCell ref="A84:J84"/>
    <mergeCell ref="A85:J85"/>
    <mergeCell ref="A75:N75"/>
    <mergeCell ref="B63:G63"/>
    <mergeCell ref="B64:H64"/>
    <mergeCell ref="A65:K65"/>
    <mergeCell ref="A66:K66"/>
    <mergeCell ref="A67:G67"/>
    <mergeCell ref="B68:G68"/>
    <mergeCell ref="B69:G69"/>
    <mergeCell ref="B70:G70"/>
    <mergeCell ref="A71:H71"/>
    <mergeCell ref="A72:K72"/>
    <mergeCell ref="E73:N73"/>
    <mergeCell ref="B62:G62"/>
    <mergeCell ref="B50:G50"/>
    <mergeCell ref="B51:G51"/>
    <mergeCell ref="B52:G52"/>
    <mergeCell ref="B53:G53"/>
    <mergeCell ref="B54:G54"/>
    <mergeCell ref="B55:G55"/>
    <mergeCell ref="B56:G56"/>
    <mergeCell ref="A57:H57"/>
    <mergeCell ref="A58:K58"/>
    <mergeCell ref="A60:G60"/>
    <mergeCell ref="B61:G61"/>
    <mergeCell ref="A49:G49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47:N47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topLeftCell="A3" zoomScaleNormal="100" workbookViewId="0">
      <selection activeCell="D17" sqref="D1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MATCH(MID(CELL("nombrearchivo",'5'!E9),FIND("]", CELL("nombrearchivo",'5'!E9),1)+1,LEN(CELL("nombrearchivo",'5'!E9))-FIND("]",CELL("nombrearchivo",'5'!E9),1)),GENERAL!A6:A55,0)</f>
        <v>18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69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70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71"/>
      <c r="L9" s="265"/>
      <c r="M9" s="265"/>
      <c r="N9" s="267"/>
    </row>
    <row r="10" spans="1:16" ht="44.25" customHeight="1" thickBot="1" x14ac:dyDescent="0.3">
      <c r="A10" s="268" t="str">
        <f ca="1">CONCATENATE((INDIRECT("GENERAL!D"&amp;P2+5))," ",((INDIRECT("GENERAL!E"&amp;P2+5))))</f>
        <v>AGREDO ROA LUIS HERNANDO</v>
      </c>
      <c r="B10" s="269"/>
      <c r="C10" s="17">
        <f>N14</f>
        <v>4</v>
      </c>
      <c r="D10" s="18"/>
      <c r="E10" s="19">
        <f>N16</f>
        <v>1</v>
      </c>
      <c r="F10" s="19">
        <f>N18</f>
        <v>3</v>
      </c>
      <c r="G10" s="19">
        <f>P13</f>
        <v>0</v>
      </c>
      <c r="H10" s="19">
        <f>N27</f>
        <v>5</v>
      </c>
      <c r="I10" s="19">
        <f>N32</f>
        <v>5</v>
      </c>
      <c r="J10" s="20">
        <f>N37</f>
        <v>0</v>
      </c>
      <c r="K10" s="21"/>
      <c r="L10" s="21"/>
      <c r="M10" s="21"/>
      <c r="N10" s="22">
        <f>IF( SUM(C10:J10)&lt;=30,SUM(C10:J10),"EXCEDE LOS 30 PUNTOS")</f>
        <v>18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ADMINISTRADOR DE EMPRESAS / UNIVERSIDAD DEL TOLIMA /  1994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ESPECIALISTA EN GERENCIA DE MERCADEO  / UNIVERSIDAD DEL ROSARIO  / 1998</v>
      </c>
      <c r="F16" s="287"/>
      <c r="G16" s="287"/>
      <c r="H16" s="287"/>
      <c r="I16" s="287"/>
      <c r="J16" s="287"/>
      <c r="K16" s="287"/>
      <c r="L16" s="288"/>
      <c r="M16" s="27"/>
      <c r="N16" s="28">
        <v>1</v>
      </c>
    </row>
    <row r="17" spans="1:17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34.5" customHeight="1" thickBot="1" x14ac:dyDescent="0.3">
      <c r="A18" s="273" t="s">
        <v>29</v>
      </c>
      <c r="B18" s="274"/>
      <c r="C18" s="26"/>
      <c r="D18" s="173"/>
      <c r="E18" s="287" t="str">
        <f ca="1">(INDIRECT("GENERAL!L"&amp;P2+5))</f>
        <v>MAGISTER EN ADMINISTRACION ECONOMICA Y FINANCIERA / UNIVERSIDAD TECNOLÓGICA DE PEREIRA /  2005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7" ht="16.5" thickBot="1" x14ac:dyDescent="0.3">
      <c r="A21" s="33"/>
      <c r="B21" s="34"/>
      <c r="C21" s="174"/>
      <c r="D21" s="35"/>
      <c r="E21" s="35"/>
      <c r="F21" s="35"/>
      <c r="G21" s="35"/>
      <c r="H21" s="35"/>
      <c r="I21" s="35"/>
      <c r="J21" s="35"/>
      <c r="K21" s="35"/>
      <c r="L21" s="35"/>
      <c r="M21" s="174"/>
      <c r="N21" s="36"/>
    </row>
    <row r="22" spans="1:17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8</v>
      </c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68.25" customHeight="1" thickBot="1" x14ac:dyDescent="0.3">
      <c r="A25" s="281" t="s">
        <v>33</v>
      </c>
      <c r="B25" s="282"/>
      <c r="C25" s="26"/>
      <c r="D25" s="365" t="s">
        <v>249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v>5</v>
      </c>
      <c r="P25" s="39"/>
      <c r="Q25" s="39"/>
    </row>
    <row r="26" spans="1:17" ht="16.5" thickBot="1" x14ac:dyDescent="0.3">
      <c r="A26" s="33"/>
      <c r="B26" s="34"/>
      <c r="C26" s="174"/>
      <c r="D26" s="35"/>
      <c r="E26" s="35"/>
      <c r="F26" s="35"/>
      <c r="G26" s="35"/>
      <c r="H26" s="35"/>
      <c r="I26" s="35"/>
      <c r="J26" s="35"/>
      <c r="K26" s="35"/>
      <c r="L26" s="35"/>
      <c r="M26" s="174"/>
      <c r="N26" s="36"/>
    </row>
    <row r="27" spans="1:17" ht="19.5" thickTop="1" thickBot="1" x14ac:dyDescent="0.3">
      <c r="A27" s="293" t="s">
        <v>34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5"/>
      <c r="M27" s="174"/>
      <c r="N27" s="176">
        <f>N25</f>
        <v>5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87" customHeight="1" thickBot="1" x14ac:dyDescent="0.3">
      <c r="A30" s="281" t="s">
        <v>36</v>
      </c>
      <c r="B30" s="282"/>
      <c r="C30" s="26"/>
      <c r="D30" s="365" t="s">
        <v>250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v>5</v>
      </c>
    </row>
    <row r="31" spans="1:17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93" t="s">
        <v>37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5"/>
      <c r="M32" s="174"/>
      <c r="N32" s="176">
        <f>N30</f>
        <v>5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39.75" customHeight="1" thickBot="1" x14ac:dyDescent="0.3">
      <c r="A35" s="273" t="s">
        <v>39</v>
      </c>
      <c r="B35" s="274"/>
      <c r="C35" s="26"/>
      <c r="D35" s="365" t="s">
        <v>251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>
        <v>0</v>
      </c>
    </row>
    <row r="36" spans="1:14" ht="16.5" thickBot="1" x14ac:dyDescent="0.3">
      <c r="A36" s="33"/>
      <c r="B36" s="34"/>
      <c r="C36" s="174"/>
      <c r="D36" s="35"/>
      <c r="E36" s="35"/>
      <c r="F36" s="35"/>
      <c r="G36" s="35"/>
      <c r="H36" s="35"/>
      <c r="I36" s="35"/>
      <c r="J36" s="35"/>
      <c r="K36" s="35"/>
      <c r="L36" s="35"/>
      <c r="M36" s="174"/>
      <c r="N36" s="36"/>
    </row>
    <row r="37" spans="1:14" ht="19.5" thickTop="1" thickBot="1" x14ac:dyDescent="0.3">
      <c r="A37" s="293" t="s">
        <v>40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5"/>
      <c r="M37" s="174"/>
      <c r="N37" s="176">
        <f>N35</f>
        <v>0</v>
      </c>
    </row>
    <row r="38" spans="1:14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296" t="s">
        <v>23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8"/>
      <c r="M40" s="44"/>
      <c r="N40" s="177">
        <f>N22+N27+N32+N37</f>
        <v>18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x14ac:dyDescent="0.25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4" x14ac:dyDescent="0.25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/>
    </row>
    <row r="48" spans="1:14" x14ac:dyDescent="0.25">
      <c r="A48" s="4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7"/>
    </row>
    <row r="49" spans="1:14" x14ac:dyDescent="0.25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7"/>
    </row>
    <row r="50" spans="1:14" x14ac:dyDescent="0.25">
      <c r="A50" s="4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7"/>
    </row>
    <row r="51" spans="1:14" x14ac:dyDescent="0.25">
      <c r="A51" s="4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7"/>
    </row>
    <row r="52" spans="1:14" x14ac:dyDescent="0.25">
      <c r="A52" s="4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8" t="s">
        <v>41</v>
      </c>
    </row>
    <row r="53" spans="1:14" x14ac:dyDescent="0.25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7"/>
    </row>
    <row r="54" spans="1:14" ht="15.75" thickBot="1" x14ac:dyDescent="0.3">
      <c r="A54" s="4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7"/>
    </row>
    <row r="55" spans="1:14" ht="27" thickBot="1" x14ac:dyDescent="0.3">
      <c r="A55" s="251" t="s">
        <v>42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</row>
    <row r="56" spans="1:14" ht="15.75" thickBot="1" x14ac:dyDescent="0.3">
      <c r="A56" s="4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4"/>
    </row>
    <row r="57" spans="1:14" ht="26.25" thickBot="1" x14ac:dyDescent="0.3">
      <c r="A57" s="289" t="s">
        <v>43</v>
      </c>
      <c r="B57" s="290"/>
      <c r="C57" s="290"/>
      <c r="D57" s="290"/>
      <c r="E57" s="290"/>
      <c r="F57" s="291"/>
      <c r="G57" s="292"/>
      <c r="H57" s="49" t="s">
        <v>44</v>
      </c>
      <c r="I57" s="50" t="s">
        <v>45</v>
      </c>
      <c r="J57" s="51" t="s">
        <v>46</v>
      </c>
      <c r="K57" s="52" t="s">
        <v>47</v>
      </c>
      <c r="L57" s="170"/>
      <c r="M57" s="8"/>
      <c r="N57" s="53" t="s">
        <v>48</v>
      </c>
    </row>
    <row r="58" spans="1:14" ht="36" customHeight="1" thickTop="1" thickBot="1" x14ac:dyDescent="0.3">
      <c r="A58" s="54">
        <v>1</v>
      </c>
      <c r="B58" s="301" t="s">
        <v>49</v>
      </c>
      <c r="C58" s="301"/>
      <c r="D58" s="301"/>
      <c r="E58" s="301"/>
      <c r="F58" s="302"/>
      <c r="G58" s="302"/>
      <c r="H58" s="55" t="s">
        <v>50</v>
      </c>
      <c r="I58" s="56">
        <v>0</v>
      </c>
      <c r="J58" s="56">
        <v>0</v>
      </c>
      <c r="K58" s="57">
        <v>0</v>
      </c>
      <c r="L58" s="41"/>
      <c r="M58" s="41"/>
      <c r="N58" s="58">
        <f>I58+J58+K58</f>
        <v>0</v>
      </c>
    </row>
    <row r="59" spans="1:14" ht="33.75" customHeight="1" thickTop="1" thickBot="1" x14ac:dyDescent="0.3">
      <c r="A59" s="59">
        <v>2</v>
      </c>
      <c r="B59" s="299" t="s">
        <v>51</v>
      </c>
      <c r="C59" s="303"/>
      <c r="D59" s="303"/>
      <c r="E59" s="303"/>
      <c r="F59" s="300"/>
      <c r="G59" s="300"/>
      <c r="H59" s="60" t="s">
        <v>50</v>
      </c>
      <c r="I59" s="61">
        <v>0</v>
      </c>
      <c r="J59" s="61">
        <v>0</v>
      </c>
      <c r="K59" s="62">
        <v>0</v>
      </c>
      <c r="L59" s="41"/>
      <c r="M59" s="41"/>
      <c r="N59" s="58">
        <f t="shared" ref="N59:N64" si="0">I59+J59+K59</f>
        <v>0</v>
      </c>
    </row>
    <row r="60" spans="1:14" ht="33" customHeight="1" thickTop="1" thickBot="1" x14ac:dyDescent="0.3">
      <c r="A60" s="59">
        <v>3</v>
      </c>
      <c r="B60" s="303" t="s">
        <v>52</v>
      </c>
      <c r="C60" s="303"/>
      <c r="D60" s="303"/>
      <c r="E60" s="303"/>
      <c r="F60" s="300"/>
      <c r="G60" s="300"/>
      <c r="H60" s="60" t="s">
        <v>53</v>
      </c>
      <c r="I60" s="61">
        <v>0</v>
      </c>
      <c r="J60" s="61">
        <v>0</v>
      </c>
      <c r="K60" s="62">
        <v>0</v>
      </c>
      <c r="L60" s="41"/>
      <c r="M60" s="41"/>
      <c r="N60" s="58">
        <f t="shared" si="0"/>
        <v>0</v>
      </c>
    </row>
    <row r="61" spans="1:14" ht="39.75" customHeight="1" thickTop="1" thickBot="1" x14ac:dyDescent="0.3">
      <c r="A61" s="59">
        <v>4</v>
      </c>
      <c r="B61" s="303" t="s">
        <v>54</v>
      </c>
      <c r="C61" s="303"/>
      <c r="D61" s="303"/>
      <c r="E61" s="303"/>
      <c r="F61" s="300"/>
      <c r="G61" s="300"/>
      <c r="H61" s="60" t="s">
        <v>53</v>
      </c>
      <c r="I61" s="61">
        <v>0</v>
      </c>
      <c r="J61" s="61">
        <v>0</v>
      </c>
      <c r="K61" s="62">
        <v>0</v>
      </c>
      <c r="L61" s="41"/>
      <c r="M61" s="41"/>
      <c r="N61" s="58">
        <f t="shared" si="0"/>
        <v>0</v>
      </c>
    </row>
    <row r="62" spans="1:14" ht="43.5" customHeight="1" thickTop="1" thickBot="1" x14ac:dyDescent="0.3">
      <c r="A62" s="59">
        <v>5</v>
      </c>
      <c r="B62" s="303" t="s">
        <v>55</v>
      </c>
      <c r="C62" s="303"/>
      <c r="D62" s="303"/>
      <c r="E62" s="303"/>
      <c r="F62" s="300"/>
      <c r="G62" s="300"/>
      <c r="H62" s="60" t="s">
        <v>53</v>
      </c>
      <c r="I62" s="61">
        <v>0</v>
      </c>
      <c r="J62" s="61">
        <v>0</v>
      </c>
      <c r="K62" s="62">
        <v>0</v>
      </c>
      <c r="L62" s="41"/>
      <c r="M62" s="41"/>
      <c r="N62" s="58">
        <f t="shared" si="0"/>
        <v>0</v>
      </c>
    </row>
    <row r="63" spans="1:14" ht="37.5" customHeight="1" thickTop="1" thickBot="1" x14ac:dyDescent="0.3">
      <c r="A63" s="59">
        <v>6</v>
      </c>
      <c r="B63" s="303" t="s">
        <v>56</v>
      </c>
      <c r="C63" s="303"/>
      <c r="D63" s="303"/>
      <c r="E63" s="303"/>
      <c r="F63" s="300"/>
      <c r="G63" s="300"/>
      <c r="H63" s="60" t="s">
        <v>57</v>
      </c>
      <c r="I63" s="61">
        <v>0</v>
      </c>
      <c r="J63" s="61">
        <v>0</v>
      </c>
      <c r="K63" s="62">
        <v>0</v>
      </c>
      <c r="L63" s="41"/>
      <c r="M63" s="41"/>
      <c r="N63" s="58">
        <f t="shared" si="0"/>
        <v>0</v>
      </c>
    </row>
    <row r="64" spans="1:14" ht="48.75" customHeight="1" thickTop="1" thickBot="1" x14ac:dyDescent="0.3">
      <c r="A64" s="63">
        <v>7</v>
      </c>
      <c r="B64" s="304" t="s">
        <v>58</v>
      </c>
      <c r="C64" s="304"/>
      <c r="D64" s="304"/>
      <c r="E64" s="304"/>
      <c r="F64" s="305"/>
      <c r="G64" s="305"/>
      <c r="H64" s="64" t="s">
        <v>57</v>
      </c>
      <c r="I64" s="65">
        <v>0</v>
      </c>
      <c r="J64" s="65">
        <v>0</v>
      </c>
      <c r="K64" s="66">
        <v>0</v>
      </c>
      <c r="L64" s="41"/>
      <c r="M64" s="41"/>
      <c r="N64" s="58">
        <f t="shared" si="0"/>
        <v>0</v>
      </c>
    </row>
    <row r="65" spans="1:14" ht="16.5" thickBot="1" x14ac:dyDescent="0.3">
      <c r="A65" s="306" t="s">
        <v>59</v>
      </c>
      <c r="B65" s="307"/>
      <c r="C65" s="307"/>
      <c r="D65" s="307"/>
      <c r="E65" s="307"/>
      <c r="F65" s="307"/>
      <c r="G65" s="307"/>
      <c r="H65" s="308"/>
      <c r="I65" s="67">
        <f>SUM(I58:I64)</f>
        <v>0</v>
      </c>
      <c r="J65" s="68">
        <f>SUM(J58:J64)</f>
        <v>0</v>
      </c>
      <c r="K65" s="69">
        <f>SUM(K58:K64)</f>
        <v>0</v>
      </c>
      <c r="L65" s="70"/>
      <c r="M65" s="41"/>
      <c r="N65" s="71">
        <f>SUM(N58:N64)</f>
        <v>0</v>
      </c>
    </row>
    <row r="66" spans="1:14" ht="19.5" thickTop="1" thickBot="1" x14ac:dyDescent="0.3">
      <c r="A66" s="309" t="s">
        <v>60</v>
      </c>
      <c r="B66" s="310"/>
      <c r="C66" s="310"/>
      <c r="D66" s="310"/>
      <c r="E66" s="310"/>
      <c r="F66" s="310"/>
      <c r="G66" s="310"/>
      <c r="H66" s="310"/>
      <c r="I66" s="311"/>
      <c r="J66" s="311"/>
      <c r="K66" s="312"/>
      <c r="L66" s="8"/>
      <c r="M66" s="72"/>
      <c r="N66" s="73">
        <f>N65/3</f>
        <v>0</v>
      </c>
    </row>
    <row r="67" spans="1:14" ht="15.75" thickBot="1" x14ac:dyDescent="0.3">
      <c r="A67" s="4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4"/>
    </row>
    <row r="68" spans="1:14" ht="26.25" thickBot="1" x14ac:dyDescent="0.3">
      <c r="A68" s="289" t="s">
        <v>61</v>
      </c>
      <c r="B68" s="290"/>
      <c r="C68" s="290"/>
      <c r="D68" s="290"/>
      <c r="E68" s="290"/>
      <c r="F68" s="290"/>
      <c r="G68" s="313"/>
      <c r="H68" s="74" t="s">
        <v>44</v>
      </c>
      <c r="I68" s="50" t="s">
        <v>45</v>
      </c>
      <c r="J68" s="51" t="s">
        <v>46</v>
      </c>
      <c r="K68" s="52" t="s">
        <v>47</v>
      </c>
      <c r="L68" s="170"/>
      <c r="M68" s="8"/>
      <c r="N68" s="53" t="s">
        <v>48</v>
      </c>
    </row>
    <row r="69" spans="1:14" ht="32.25" customHeight="1" thickTop="1" thickBot="1" x14ac:dyDescent="0.3">
      <c r="A69" s="54">
        <v>1</v>
      </c>
      <c r="B69" s="314" t="s">
        <v>62</v>
      </c>
      <c r="C69" s="314"/>
      <c r="D69" s="314"/>
      <c r="E69" s="314"/>
      <c r="F69" s="302"/>
      <c r="G69" s="302"/>
      <c r="H69" s="75" t="s">
        <v>63</v>
      </c>
      <c r="I69" s="76">
        <v>0</v>
      </c>
      <c r="J69" s="76">
        <v>0</v>
      </c>
      <c r="K69" s="77">
        <v>0</v>
      </c>
      <c r="L69" s="78"/>
      <c r="M69" s="41"/>
      <c r="N69" s="58">
        <f>I69+J69+K69</f>
        <v>0</v>
      </c>
    </row>
    <row r="70" spans="1:14" ht="35.25" customHeight="1" thickTop="1" thickBot="1" x14ac:dyDescent="0.3">
      <c r="A70" s="59">
        <v>2</v>
      </c>
      <c r="B70" s="299" t="s">
        <v>64</v>
      </c>
      <c r="C70" s="299"/>
      <c r="D70" s="299"/>
      <c r="E70" s="299"/>
      <c r="F70" s="300"/>
      <c r="G70" s="300"/>
      <c r="H70" s="79" t="s">
        <v>63</v>
      </c>
      <c r="I70" s="80">
        <v>0</v>
      </c>
      <c r="J70" s="80">
        <v>0</v>
      </c>
      <c r="K70" s="81">
        <v>0</v>
      </c>
      <c r="L70" s="78"/>
      <c r="M70" s="41"/>
      <c r="N70" s="58">
        <f>I70+J70+K70</f>
        <v>0</v>
      </c>
    </row>
    <row r="71" spans="1:14" ht="35.25" customHeight="1" thickTop="1" thickBot="1" x14ac:dyDescent="0.3">
      <c r="A71" s="63">
        <v>3</v>
      </c>
      <c r="B71" s="315" t="s">
        <v>65</v>
      </c>
      <c r="C71" s="315"/>
      <c r="D71" s="315"/>
      <c r="E71" s="315"/>
      <c r="F71" s="305"/>
      <c r="G71" s="305"/>
      <c r="H71" s="82" t="s">
        <v>63</v>
      </c>
      <c r="I71" s="83">
        <v>0</v>
      </c>
      <c r="J71" s="83">
        <v>0</v>
      </c>
      <c r="K71" s="84">
        <v>0</v>
      </c>
      <c r="L71" s="78"/>
      <c r="M71" s="41"/>
      <c r="N71" s="58">
        <f>I71+J71+K71</f>
        <v>0</v>
      </c>
    </row>
    <row r="72" spans="1:14" ht="16.5" thickTop="1" thickBot="1" x14ac:dyDescent="0.3">
      <c r="A72" s="40"/>
      <c r="B72" s="281" t="s">
        <v>66</v>
      </c>
      <c r="C72" s="316"/>
      <c r="D72" s="316"/>
      <c r="E72" s="316"/>
      <c r="F72" s="316"/>
      <c r="G72" s="316"/>
      <c r="H72" s="282"/>
      <c r="I72" s="85">
        <f>SUM(I69:I71)</f>
        <v>0</v>
      </c>
      <c r="J72" s="85">
        <f>SUM(J69:J71)</f>
        <v>0</v>
      </c>
      <c r="K72" s="86">
        <f>SUM(K69:K71)</f>
        <v>0</v>
      </c>
      <c r="L72" s="78"/>
      <c r="M72" s="41"/>
      <c r="N72" s="87">
        <f>SUM(N69:N71)</f>
        <v>0</v>
      </c>
    </row>
    <row r="73" spans="1:14" ht="19.5" thickTop="1" thickBot="1" x14ac:dyDescent="0.3">
      <c r="A73" s="317" t="s">
        <v>67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9"/>
      <c r="L73" s="78"/>
      <c r="M73" s="41"/>
      <c r="N73" s="73">
        <f>N72/3</f>
        <v>0</v>
      </c>
    </row>
    <row r="74" spans="1:14" ht="19.5" thickTop="1" thickBot="1" x14ac:dyDescent="0.3">
      <c r="A74" s="320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78"/>
      <c r="M74" s="41"/>
      <c r="N74" s="172"/>
    </row>
    <row r="75" spans="1:14" ht="26.25" thickBot="1" x14ac:dyDescent="0.3">
      <c r="A75" s="323" t="s">
        <v>68</v>
      </c>
      <c r="B75" s="324"/>
      <c r="C75" s="324"/>
      <c r="D75" s="324"/>
      <c r="E75" s="324"/>
      <c r="F75" s="324"/>
      <c r="G75" s="325"/>
      <c r="H75" s="89" t="s">
        <v>44</v>
      </c>
      <c r="I75" s="53" t="s">
        <v>45</v>
      </c>
      <c r="J75" s="170"/>
      <c r="K75" s="170"/>
      <c r="L75" s="78"/>
      <c r="M75" s="41"/>
      <c r="N75" s="90" t="s">
        <v>48</v>
      </c>
    </row>
    <row r="76" spans="1:14" ht="38.25" customHeight="1" thickBot="1" x14ac:dyDescent="0.3">
      <c r="A76" s="91">
        <v>1</v>
      </c>
      <c r="B76" s="326" t="s">
        <v>69</v>
      </c>
      <c r="C76" s="326"/>
      <c r="D76" s="326"/>
      <c r="E76" s="326"/>
      <c r="F76" s="327"/>
      <c r="G76" s="328"/>
      <c r="H76" s="92" t="s">
        <v>63</v>
      </c>
      <c r="I76" s="86">
        <v>0</v>
      </c>
      <c r="J76" s="78"/>
      <c r="K76" s="78"/>
      <c r="L76" s="78"/>
      <c r="M76" s="41"/>
      <c r="N76" s="93">
        <f>I76</f>
        <v>0</v>
      </c>
    </row>
    <row r="77" spans="1:14" ht="36.75" customHeight="1" thickBot="1" x14ac:dyDescent="0.3">
      <c r="A77" s="59">
        <v>2</v>
      </c>
      <c r="B77" s="299" t="s">
        <v>70</v>
      </c>
      <c r="C77" s="299"/>
      <c r="D77" s="299"/>
      <c r="E77" s="299"/>
      <c r="F77" s="300"/>
      <c r="G77" s="329"/>
      <c r="H77" s="94" t="s">
        <v>63</v>
      </c>
      <c r="I77" s="95">
        <v>0</v>
      </c>
      <c r="J77" s="78"/>
      <c r="K77" s="78"/>
      <c r="L77" s="78"/>
      <c r="M77" s="41"/>
      <c r="N77" s="93">
        <f>I77</f>
        <v>0</v>
      </c>
    </row>
    <row r="78" spans="1:14" ht="36" customHeight="1" thickBot="1" x14ac:dyDescent="0.3">
      <c r="A78" s="63">
        <v>3</v>
      </c>
      <c r="B78" s="315" t="s">
        <v>71</v>
      </c>
      <c r="C78" s="315"/>
      <c r="D78" s="315"/>
      <c r="E78" s="315"/>
      <c r="F78" s="305"/>
      <c r="G78" s="330"/>
      <c r="H78" s="96" t="s">
        <v>63</v>
      </c>
      <c r="I78" s="97">
        <v>0</v>
      </c>
      <c r="J78" s="78"/>
      <c r="K78" s="78"/>
      <c r="L78" s="78"/>
      <c r="M78" s="41"/>
      <c r="N78" s="93">
        <f>I78</f>
        <v>0</v>
      </c>
    </row>
    <row r="79" spans="1:14" ht="16.5" thickBot="1" x14ac:dyDescent="0.3">
      <c r="A79" s="331" t="s">
        <v>72</v>
      </c>
      <c r="B79" s="332"/>
      <c r="C79" s="332"/>
      <c r="D79" s="332"/>
      <c r="E79" s="332"/>
      <c r="F79" s="332"/>
      <c r="G79" s="332"/>
      <c r="H79" s="333"/>
      <c r="I79" s="25">
        <f>SUM(I76:I78)</f>
        <v>0</v>
      </c>
      <c r="J79" s="70"/>
      <c r="K79" s="70"/>
      <c r="L79" s="70"/>
      <c r="M79" s="41"/>
      <c r="N79" s="36"/>
    </row>
    <row r="80" spans="1:14" ht="19.5" thickTop="1" thickBot="1" x14ac:dyDescent="0.3">
      <c r="A80" s="334" t="s">
        <v>73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6"/>
      <c r="L80" s="70"/>
      <c r="M80" s="41"/>
      <c r="N80" s="73">
        <f>SUM(N76:N78)</f>
        <v>0</v>
      </c>
    </row>
    <row r="81" spans="1:14" x14ac:dyDescent="0.25">
      <c r="A81" s="42"/>
      <c r="B81" s="8"/>
      <c r="C81" s="8"/>
      <c r="D81" s="8"/>
      <c r="E81" s="337"/>
      <c r="F81" s="337"/>
      <c r="G81" s="337"/>
      <c r="H81" s="337"/>
      <c r="I81" s="337"/>
      <c r="J81" s="337"/>
      <c r="K81" s="337"/>
      <c r="L81" s="337"/>
      <c r="M81" s="337"/>
      <c r="N81" s="338"/>
    </row>
    <row r="82" spans="1:14" ht="15.75" thickBot="1" x14ac:dyDescent="0.3">
      <c r="A82" s="4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4"/>
    </row>
    <row r="83" spans="1:14" ht="27" thickBot="1" x14ac:dyDescent="0.3">
      <c r="A83" s="251" t="s">
        <v>74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3"/>
    </row>
    <row r="84" spans="1:14" ht="15.75" thickBot="1" x14ac:dyDescent="0.3">
      <c r="A84" s="4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4"/>
    </row>
    <row r="85" spans="1:14" ht="24.75" thickBot="1" x14ac:dyDescent="0.3">
      <c r="A85" s="348" t="s">
        <v>75</v>
      </c>
      <c r="B85" s="349"/>
      <c r="C85" s="349"/>
      <c r="D85" s="349"/>
      <c r="E85" s="349"/>
      <c r="F85" s="350"/>
      <c r="G85" s="351"/>
      <c r="H85" s="89" t="s">
        <v>44</v>
      </c>
      <c r="I85" s="170"/>
      <c r="J85" s="8"/>
      <c r="K85" s="8"/>
      <c r="L85" s="8"/>
      <c r="M85" s="8"/>
      <c r="N85" s="89" t="s">
        <v>48</v>
      </c>
    </row>
    <row r="86" spans="1:14" ht="17.25" thickTop="1" thickBot="1" x14ac:dyDescent="0.3">
      <c r="A86" s="98">
        <v>1</v>
      </c>
      <c r="B86" s="352" t="s">
        <v>76</v>
      </c>
      <c r="C86" s="353"/>
      <c r="D86" s="353"/>
      <c r="E86" s="353"/>
      <c r="F86" s="354"/>
      <c r="G86" s="355"/>
      <c r="H86" s="99" t="s">
        <v>77</v>
      </c>
      <c r="I86" s="100"/>
      <c r="J86" s="47"/>
      <c r="K86" s="47"/>
      <c r="L86" s="47"/>
      <c r="M86" s="41"/>
      <c r="N86" s="101">
        <v>0</v>
      </c>
    </row>
    <row r="87" spans="1:14" ht="16.5" thickBot="1" x14ac:dyDescent="0.3">
      <c r="A87" s="102"/>
      <c r="B87" s="103"/>
      <c r="C87" s="103"/>
      <c r="D87" s="103"/>
      <c r="E87" s="103"/>
      <c r="F87" s="41"/>
      <c r="G87" s="41"/>
      <c r="H87" s="70"/>
      <c r="I87" s="70"/>
      <c r="J87" s="47"/>
      <c r="K87" s="47"/>
      <c r="L87" s="47"/>
      <c r="M87" s="41"/>
      <c r="N87" s="104"/>
    </row>
    <row r="88" spans="1:14" ht="19.5" thickTop="1" thickBot="1" x14ac:dyDescent="0.3">
      <c r="A88" s="356" t="s">
        <v>78</v>
      </c>
      <c r="B88" s="357"/>
      <c r="C88" s="357"/>
      <c r="D88" s="357"/>
      <c r="E88" s="357"/>
      <c r="F88" s="357"/>
      <c r="G88" s="357"/>
      <c r="H88" s="357"/>
      <c r="I88" s="357"/>
      <c r="J88" s="358"/>
      <c r="K88" s="100"/>
      <c r="L88" s="8"/>
      <c r="M88" s="105"/>
      <c r="N88" s="106">
        <f>N86</f>
        <v>0</v>
      </c>
    </row>
    <row r="89" spans="1:14" ht="16.5" thickTop="1" thickBot="1" x14ac:dyDescent="0.3">
      <c r="A89" s="4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4"/>
    </row>
    <row r="90" spans="1:14" ht="28.5" thickBot="1" x14ac:dyDescent="0.3">
      <c r="A90" s="359" t="s">
        <v>79</v>
      </c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1"/>
    </row>
    <row r="91" spans="1:14" ht="15.75" thickBot="1" x14ac:dyDescent="0.3">
      <c r="A91" s="4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4"/>
    </row>
    <row r="92" spans="1:14" ht="18.75" thickTop="1" x14ac:dyDescent="0.25">
      <c r="A92" s="362" t="s">
        <v>23</v>
      </c>
      <c r="B92" s="363"/>
      <c r="C92" s="363"/>
      <c r="D92" s="363"/>
      <c r="E92" s="363"/>
      <c r="F92" s="363"/>
      <c r="G92" s="363"/>
      <c r="H92" s="363"/>
      <c r="I92" s="363"/>
      <c r="J92" s="364"/>
      <c r="K92" s="107"/>
      <c r="L92" s="107"/>
      <c r="M92" s="108"/>
      <c r="N92" s="109">
        <f>N40</f>
        <v>18</v>
      </c>
    </row>
    <row r="93" spans="1:14" ht="18" x14ac:dyDescent="0.25">
      <c r="A93" s="339" t="s">
        <v>80</v>
      </c>
      <c r="B93" s="340"/>
      <c r="C93" s="340"/>
      <c r="D93" s="340"/>
      <c r="E93" s="340"/>
      <c r="F93" s="340"/>
      <c r="G93" s="340"/>
      <c r="H93" s="340"/>
      <c r="I93" s="340"/>
      <c r="J93" s="341"/>
      <c r="K93" s="107"/>
      <c r="L93" s="107"/>
      <c r="M93" s="108"/>
      <c r="N93" s="110">
        <f>N66</f>
        <v>0</v>
      </c>
    </row>
    <row r="94" spans="1:14" ht="18" x14ac:dyDescent="0.25">
      <c r="A94" s="339" t="s">
        <v>81</v>
      </c>
      <c r="B94" s="340"/>
      <c r="C94" s="340"/>
      <c r="D94" s="340"/>
      <c r="E94" s="340"/>
      <c r="F94" s="340"/>
      <c r="G94" s="340"/>
      <c r="H94" s="340"/>
      <c r="I94" s="340"/>
      <c r="J94" s="341"/>
      <c r="K94" s="107"/>
      <c r="L94" s="107"/>
      <c r="M94" s="108"/>
      <c r="N94" s="111">
        <f>N73</f>
        <v>0</v>
      </c>
    </row>
    <row r="95" spans="1:14" ht="18" x14ac:dyDescent="0.25">
      <c r="A95" s="339" t="s">
        <v>82</v>
      </c>
      <c r="B95" s="340"/>
      <c r="C95" s="340"/>
      <c r="D95" s="340"/>
      <c r="E95" s="340"/>
      <c r="F95" s="340"/>
      <c r="G95" s="340"/>
      <c r="H95" s="340"/>
      <c r="I95" s="340"/>
      <c r="J95" s="341"/>
      <c r="K95" s="107"/>
      <c r="L95" s="107"/>
      <c r="M95" s="108"/>
      <c r="N95" s="112">
        <f>N80</f>
        <v>0</v>
      </c>
    </row>
    <row r="96" spans="1:14" ht="18.75" thickBot="1" x14ac:dyDescent="0.3">
      <c r="A96" s="342" t="s">
        <v>83</v>
      </c>
      <c r="B96" s="343"/>
      <c r="C96" s="343"/>
      <c r="D96" s="343"/>
      <c r="E96" s="343"/>
      <c r="F96" s="343"/>
      <c r="G96" s="343"/>
      <c r="H96" s="343"/>
      <c r="I96" s="343"/>
      <c r="J96" s="344"/>
      <c r="K96" s="107"/>
      <c r="L96" s="107"/>
      <c r="M96" s="108"/>
      <c r="N96" s="112">
        <f>N86</f>
        <v>0</v>
      </c>
    </row>
    <row r="97" spans="1:14" ht="24.75" thickTop="1" thickBot="1" x14ac:dyDescent="0.3">
      <c r="A97" s="345" t="s">
        <v>84</v>
      </c>
      <c r="B97" s="346"/>
      <c r="C97" s="346"/>
      <c r="D97" s="346"/>
      <c r="E97" s="346"/>
      <c r="F97" s="346"/>
      <c r="G97" s="346"/>
      <c r="H97" s="346"/>
      <c r="I97" s="346"/>
      <c r="J97" s="347"/>
      <c r="K97" s="113"/>
      <c r="L97" s="114"/>
      <c r="M97" s="115"/>
      <c r="N97" s="116">
        <f>SUM(N92:N96)</f>
        <v>18</v>
      </c>
    </row>
    <row r="98" spans="1:14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</sheetData>
  <sheetProtection algorithmName="SHA-512" hashValue="hLdQ+5MxfcQSF05y7XfBnrOgBgdtGzPYEZ6n77FZyC6S0Atw1ut8YbEKpWucURVzXMm1ZiDsr8SRVVD2qjqN0Q==" saltValue="GTYLEnwg/3FU9YV4KuPYVg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topLeftCell="A6" zoomScaleNormal="100" workbookViewId="0">
      <selection activeCell="D18" sqref="D18:L1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MATCH(MID(CELL("nombrearchivo",'6'!E9),FIND("]", CELL("nombrearchivo",'6'!E9),1)+1,LEN(CELL("nombrearchivo",'6'!E9))-FIND("]",CELL("nombrearchivo",'6'!E9),1)),GENERAL!A6:A55,0)</f>
        <v>1</v>
      </c>
    </row>
    <row r="3" spans="1:16" ht="15.75" customHeight="1" x14ac:dyDescent="0.25">
      <c r="A3" s="244" t="s">
        <v>11</v>
      </c>
      <c r="B3" s="245"/>
      <c r="C3" s="245"/>
      <c r="D3" s="245"/>
      <c r="E3" s="373" t="s">
        <v>223</v>
      </c>
      <c r="F3" s="374"/>
      <c r="G3" s="374"/>
      <c r="H3" s="374"/>
      <c r="I3" s="374"/>
      <c r="J3" s="374"/>
      <c r="K3" s="374"/>
      <c r="L3" s="374"/>
      <c r="M3" s="374"/>
      <c r="N3" s="375"/>
    </row>
    <row r="4" spans="1:16" ht="15.75" x14ac:dyDescent="0.25">
      <c r="A4" s="233" t="s">
        <v>12</v>
      </c>
      <c r="B4" s="234"/>
      <c r="C4" s="234"/>
      <c r="D4" s="234"/>
      <c r="E4" s="374" t="s">
        <v>224</v>
      </c>
      <c r="F4" s="374"/>
      <c r="G4" s="374"/>
      <c r="H4" s="374"/>
      <c r="I4" s="374"/>
      <c r="J4" s="374"/>
      <c r="K4" s="374"/>
      <c r="L4" s="374"/>
      <c r="M4" s="374"/>
      <c r="N4" s="375"/>
    </row>
    <row r="5" spans="1:16" ht="15.75" x14ac:dyDescent="0.25">
      <c r="A5" s="233" t="s">
        <v>13</v>
      </c>
      <c r="B5" s="234"/>
      <c r="C5" s="234"/>
      <c r="D5" s="234"/>
      <c r="E5" s="8" t="s">
        <v>225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ht="15" customHeight="1" x14ac:dyDescent="0.25">
      <c r="A8" s="254" t="s">
        <v>15</v>
      </c>
      <c r="B8" s="255"/>
      <c r="C8" s="258" t="s">
        <v>16</v>
      </c>
      <c r="D8" s="166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67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68"/>
      <c r="L9" s="265"/>
      <c r="M9" s="265"/>
      <c r="N9" s="267"/>
    </row>
    <row r="10" spans="1:16" ht="44.25" customHeight="1" thickBot="1" x14ac:dyDescent="0.3">
      <c r="A10" s="268" t="s">
        <v>231</v>
      </c>
      <c r="B10" s="269"/>
      <c r="C10" s="17">
        <f>N14</f>
        <v>4</v>
      </c>
      <c r="D10" s="18"/>
      <c r="E10" s="19">
        <f>N16</f>
        <v>1</v>
      </c>
      <c r="F10" s="19">
        <f>N18</f>
        <v>3</v>
      </c>
      <c r="G10" s="19">
        <f>N20</f>
        <v>0</v>
      </c>
      <c r="H10" s="19">
        <f>N27</f>
        <v>5</v>
      </c>
      <c r="I10" s="19">
        <f>N32</f>
        <v>5</v>
      </c>
      <c r="J10" s="20">
        <f>N37</f>
        <v>0</v>
      </c>
      <c r="K10" s="21"/>
      <c r="L10" s="21"/>
      <c r="M10" s="21"/>
      <c r="N10" s="22">
        <f>SUM(C10:J10)</f>
        <v>18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365" t="s">
        <v>232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175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275" t="s">
        <v>233</v>
      </c>
      <c r="E16" s="376"/>
      <c r="F16" s="376"/>
      <c r="G16" s="376"/>
      <c r="H16" s="376"/>
      <c r="I16" s="376"/>
      <c r="J16" s="376"/>
      <c r="K16" s="376"/>
      <c r="L16" s="377"/>
      <c r="M16" s="27"/>
      <c r="N16" s="28">
        <v>1</v>
      </c>
    </row>
    <row r="17" spans="1:17" ht="15.75" thickBot="1" x14ac:dyDescent="0.3">
      <c r="A17" s="29"/>
      <c r="B17" s="8"/>
      <c r="C17" s="8"/>
      <c r="D17" s="175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34.5" customHeight="1" thickBot="1" x14ac:dyDescent="0.3">
      <c r="A18" s="273" t="s">
        <v>29</v>
      </c>
      <c r="B18" s="274"/>
      <c r="C18" s="26"/>
      <c r="D18" s="275" t="s">
        <v>234</v>
      </c>
      <c r="E18" s="376"/>
      <c r="F18" s="376"/>
      <c r="G18" s="376"/>
      <c r="H18" s="376"/>
      <c r="I18" s="376"/>
      <c r="J18" s="376"/>
      <c r="K18" s="376"/>
      <c r="L18" s="377"/>
      <c r="M18" s="27"/>
      <c r="N18" s="28">
        <v>3</v>
      </c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54" customHeight="1" thickBot="1" x14ac:dyDescent="0.3">
      <c r="A20" s="273" t="s">
        <v>30</v>
      </c>
      <c r="B20" s="274"/>
      <c r="C20" s="26"/>
      <c r="D20" s="275"/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7" ht="16.5" thickBot="1" x14ac:dyDescent="0.3">
      <c r="A21" s="33"/>
      <c r="B21" s="34"/>
      <c r="C21" s="165"/>
      <c r="D21" s="35"/>
      <c r="E21" s="35"/>
      <c r="F21" s="35"/>
      <c r="G21" s="35"/>
      <c r="H21" s="35"/>
      <c r="I21" s="35"/>
      <c r="J21" s="35"/>
      <c r="K21" s="35"/>
      <c r="L21" s="35"/>
      <c r="M21" s="165"/>
      <c r="N21" s="36"/>
    </row>
    <row r="22" spans="1:17" ht="19.5" thickTop="1" thickBot="1" x14ac:dyDescent="0.3">
      <c r="A22" s="293" t="s">
        <v>31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5"/>
      <c r="M22" s="8"/>
      <c r="N22" s="176">
        <f>SUM(N14:N20)</f>
        <v>8</v>
      </c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114.75" customHeight="1" thickBot="1" x14ac:dyDescent="0.3">
      <c r="A25" s="281" t="s">
        <v>33</v>
      </c>
      <c r="B25" s="282"/>
      <c r="C25" s="26"/>
      <c r="D25" s="365" t="s">
        <v>236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v>5</v>
      </c>
      <c r="P25" s="39"/>
      <c r="Q25" s="39"/>
    </row>
    <row r="26" spans="1:17" ht="78.75" customHeight="1" thickBot="1" x14ac:dyDescent="0.3">
      <c r="A26" s="33"/>
      <c r="B26" s="34"/>
      <c r="C26" s="165"/>
      <c r="D26" s="35"/>
      <c r="E26" s="35"/>
      <c r="F26" s="35"/>
      <c r="G26" s="35"/>
      <c r="H26" s="35"/>
      <c r="I26" s="35"/>
      <c r="J26" s="35"/>
      <c r="K26" s="35"/>
      <c r="L26" s="35"/>
      <c r="M26" s="165"/>
      <c r="N26" s="36"/>
    </row>
    <row r="27" spans="1:17" ht="19.5" thickTop="1" thickBot="1" x14ac:dyDescent="0.3">
      <c r="A27" s="293" t="s">
        <v>34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5"/>
      <c r="M27" s="165"/>
      <c r="N27" s="176">
        <f>N25</f>
        <v>5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35.25" customHeight="1" thickBot="1" x14ac:dyDescent="0.3">
      <c r="A30" s="281" t="s">
        <v>36</v>
      </c>
      <c r="B30" s="282"/>
      <c r="C30" s="26"/>
      <c r="D30" s="365" t="s">
        <v>235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v>5</v>
      </c>
    </row>
    <row r="31" spans="1:17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93" t="s">
        <v>37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5"/>
      <c r="M32" s="165"/>
      <c r="N32" s="176">
        <f>N30</f>
        <v>5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39.75" customHeight="1" thickBot="1" x14ac:dyDescent="0.3">
      <c r="A35" s="273" t="s">
        <v>39</v>
      </c>
      <c r="B35" s="274"/>
      <c r="C35" s="26"/>
      <c r="D35" s="365"/>
      <c r="E35" s="284"/>
      <c r="F35" s="284"/>
      <c r="G35" s="284"/>
      <c r="H35" s="284"/>
      <c r="I35" s="284"/>
      <c r="J35" s="284"/>
      <c r="K35" s="284"/>
      <c r="L35" s="285"/>
      <c r="M35" s="27"/>
      <c r="N35" s="28"/>
    </row>
    <row r="36" spans="1:14" ht="16.5" thickBot="1" x14ac:dyDescent="0.3">
      <c r="A36" s="33"/>
      <c r="B36" s="34"/>
      <c r="C36" s="165"/>
      <c r="D36" s="35"/>
      <c r="E36" s="35"/>
      <c r="F36" s="35"/>
      <c r="G36" s="35"/>
      <c r="H36" s="35"/>
      <c r="I36" s="35"/>
      <c r="J36" s="35"/>
      <c r="K36" s="35"/>
      <c r="L36" s="35"/>
      <c r="M36" s="165"/>
      <c r="N36" s="36"/>
    </row>
    <row r="37" spans="1:14" ht="19.5" thickTop="1" thickBot="1" x14ac:dyDescent="0.3">
      <c r="A37" s="293" t="s">
        <v>40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5"/>
      <c r="M37" s="165"/>
      <c r="N37" s="176">
        <f>N35</f>
        <v>0</v>
      </c>
    </row>
    <row r="38" spans="1:14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296" t="s">
        <v>23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8"/>
      <c r="M40" s="44"/>
      <c r="N40" s="177">
        <f>N22+N27+N32+N37</f>
        <v>18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x14ac:dyDescent="0.25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4" x14ac:dyDescent="0.25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/>
    </row>
    <row r="48" spans="1:14" x14ac:dyDescent="0.25">
      <c r="A48" s="4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7"/>
    </row>
    <row r="49" spans="1:14" x14ac:dyDescent="0.25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7"/>
    </row>
    <row r="50" spans="1:14" x14ac:dyDescent="0.25">
      <c r="A50" s="4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7"/>
    </row>
    <row r="51" spans="1:14" x14ac:dyDescent="0.25">
      <c r="A51" s="4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7"/>
    </row>
    <row r="52" spans="1:14" x14ac:dyDescent="0.25">
      <c r="A52" s="4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8" t="s">
        <v>41</v>
      </c>
    </row>
    <row r="53" spans="1:14" x14ac:dyDescent="0.25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7"/>
    </row>
    <row r="54" spans="1:14" ht="15.75" thickBot="1" x14ac:dyDescent="0.3">
      <c r="A54" s="4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7"/>
    </row>
    <row r="55" spans="1:14" ht="27" thickBot="1" x14ac:dyDescent="0.3">
      <c r="A55" s="251" t="s">
        <v>42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</row>
    <row r="56" spans="1:14" ht="15.75" thickBot="1" x14ac:dyDescent="0.3">
      <c r="A56" s="4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4"/>
    </row>
    <row r="57" spans="1:14" ht="26.25" thickBot="1" x14ac:dyDescent="0.3">
      <c r="A57" s="289" t="s">
        <v>43</v>
      </c>
      <c r="B57" s="290"/>
      <c r="C57" s="290"/>
      <c r="D57" s="290"/>
      <c r="E57" s="290"/>
      <c r="F57" s="291"/>
      <c r="G57" s="292"/>
      <c r="H57" s="49" t="s">
        <v>44</v>
      </c>
      <c r="I57" s="50" t="s">
        <v>45</v>
      </c>
      <c r="J57" s="51" t="s">
        <v>46</v>
      </c>
      <c r="K57" s="52" t="s">
        <v>47</v>
      </c>
      <c r="L57" s="15"/>
      <c r="M57" s="8"/>
      <c r="N57" s="53" t="s">
        <v>48</v>
      </c>
    </row>
    <row r="58" spans="1:14" ht="23.25" customHeight="1" thickTop="1" thickBot="1" x14ac:dyDescent="0.3">
      <c r="A58" s="54">
        <v>1</v>
      </c>
      <c r="B58" s="301" t="s">
        <v>49</v>
      </c>
      <c r="C58" s="301"/>
      <c r="D58" s="301"/>
      <c r="E58" s="301"/>
      <c r="F58" s="302"/>
      <c r="G58" s="302"/>
      <c r="H58" s="55" t="s">
        <v>50</v>
      </c>
      <c r="I58" s="56">
        <v>0</v>
      </c>
      <c r="J58" s="56">
        <v>0</v>
      </c>
      <c r="K58" s="57">
        <v>0</v>
      </c>
      <c r="L58" s="41"/>
      <c r="M58" s="41"/>
      <c r="N58" s="58">
        <f>I58+J58+K58</f>
        <v>0</v>
      </c>
    </row>
    <row r="59" spans="1:14" ht="30" customHeight="1" thickTop="1" thickBot="1" x14ac:dyDescent="0.3">
      <c r="A59" s="59">
        <v>2</v>
      </c>
      <c r="B59" s="299" t="s">
        <v>51</v>
      </c>
      <c r="C59" s="303"/>
      <c r="D59" s="303"/>
      <c r="E59" s="303"/>
      <c r="F59" s="300"/>
      <c r="G59" s="300"/>
      <c r="H59" s="60" t="s">
        <v>50</v>
      </c>
      <c r="I59" s="61">
        <v>0</v>
      </c>
      <c r="J59" s="61">
        <v>0</v>
      </c>
      <c r="K59" s="62">
        <v>0</v>
      </c>
      <c r="L59" s="41"/>
      <c r="M59" s="41"/>
      <c r="N59" s="58">
        <f t="shared" ref="N59:N64" si="0">I59+J59+K59</f>
        <v>0</v>
      </c>
    </row>
    <row r="60" spans="1:14" ht="40.5" customHeight="1" thickTop="1" thickBot="1" x14ac:dyDescent="0.3">
      <c r="A60" s="59">
        <v>3</v>
      </c>
      <c r="B60" s="303" t="s">
        <v>52</v>
      </c>
      <c r="C60" s="303"/>
      <c r="D60" s="303"/>
      <c r="E60" s="303"/>
      <c r="F60" s="300"/>
      <c r="G60" s="300"/>
      <c r="H60" s="60" t="s">
        <v>53</v>
      </c>
      <c r="I60" s="61">
        <v>0</v>
      </c>
      <c r="J60" s="61">
        <v>0</v>
      </c>
      <c r="K60" s="62">
        <v>0</v>
      </c>
      <c r="L60" s="41"/>
      <c r="M60" s="41"/>
      <c r="N60" s="58">
        <f t="shared" si="0"/>
        <v>0</v>
      </c>
    </row>
    <row r="61" spans="1:14" ht="39" customHeight="1" thickTop="1" thickBot="1" x14ac:dyDescent="0.3">
      <c r="A61" s="59">
        <v>4</v>
      </c>
      <c r="B61" s="303" t="s">
        <v>54</v>
      </c>
      <c r="C61" s="303"/>
      <c r="D61" s="303"/>
      <c r="E61" s="303"/>
      <c r="F61" s="300"/>
      <c r="G61" s="300"/>
      <c r="H61" s="60" t="s">
        <v>53</v>
      </c>
      <c r="I61" s="61">
        <v>0</v>
      </c>
      <c r="J61" s="61">
        <v>0</v>
      </c>
      <c r="K61" s="62">
        <v>0</v>
      </c>
      <c r="L61" s="41"/>
      <c r="M61" s="41"/>
      <c r="N61" s="58">
        <f t="shared" si="0"/>
        <v>0</v>
      </c>
    </row>
    <row r="62" spans="1:14" ht="43.5" customHeight="1" thickTop="1" thickBot="1" x14ac:dyDescent="0.3">
      <c r="A62" s="59">
        <v>5</v>
      </c>
      <c r="B62" s="303" t="s">
        <v>55</v>
      </c>
      <c r="C62" s="303"/>
      <c r="D62" s="303"/>
      <c r="E62" s="303"/>
      <c r="F62" s="300"/>
      <c r="G62" s="300"/>
      <c r="H62" s="60" t="s">
        <v>53</v>
      </c>
      <c r="I62" s="61">
        <v>0</v>
      </c>
      <c r="J62" s="61">
        <v>0</v>
      </c>
      <c r="K62" s="62">
        <v>0</v>
      </c>
      <c r="L62" s="41"/>
      <c r="M62" s="41"/>
      <c r="N62" s="58">
        <f t="shared" si="0"/>
        <v>0</v>
      </c>
    </row>
    <row r="63" spans="1:14" ht="25.5" customHeight="1" thickTop="1" thickBot="1" x14ac:dyDescent="0.3">
      <c r="A63" s="59">
        <v>6</v>
      </c>
      <c r="B63" s="303" t="s">
        <v>56</v>
      </c>
      <c r="C63" s="303"/>
      <c r="D63" s="303"/>
      <c r="E63" s="303"/>
      <c r="F63" s="300"/>
      <c r="G63" s="300"/>
      <c r="H63" s="60" t="s">
        <v>57</v>
      </c>
      <c r="I63" s="61">
        <v>0</v>
      </c>
      <c r="J63" s="61">
        <v>0</v>
      </c>
      <c r="K63" s="62">
        <v>0</v>
      </c>
      <c r="L63" s="41"/>
      <c r="M63" s="41"/>
      <c r="N63" s="58">
        <f t="shared" si="0"/>
        <v>0</v>
      </c>
    </row>
    <row r="64" spans="1:14" ht="33.75" customHeight="1" thickTop="1" thickBot="1" x14ac:dyDescent="0.3">
      <c r="A64" s="63">
        <v>7</v>
      </c>
      <c r="B64" s="304" t="s">
        <v>58</v>
      </c>
      <c r="C64" s="304"/>
      <c r="D64" s="304"/>
      <c r="E64" s="304"/>
      <c r="F64" s="305"/>
      <c r="G64" s="305"/>
      <c r="H64" s="64" t="s">
        <v>57</v>
      </c>
      <c r="I64" s="65">
        <v>0</v>
      </c>
      <c r="J64" s="65">
        <v>0</v>
      </c>
      <c r="K64" s="66">
        <v>0</v>
      </c>
      <c r="L64" s="41"/>
      <c r="M64" s="41"/>
      <c r="N64" s="58">
        <f t="shared" si="0"/>
        <v>0</v>
      </c>
    </row>
    <row r="65" spans="1:14" ht="16.5" thickBot="1" x14ac:dyDescent="0.3">
      <c r="A65" s="306" t="s">
        <v>59</v>
      </c>
      <c r="B65" s="307"/>
      <c r="C65" s="307"/>
      <c r="D65" s="307"/>
      <c r="E65" s="307"/>
      <c r="F65" s="307"/>
      <c r="G65" s="307"/>
      <c r="H65" s="308"/>
      <c r="I65" s="67">
        <f>SUM(I58:I64)</f>
        <v>0</v>
      </c>
      <c r="J65" s="68">
        <f>SUM(J58:J64)</f>
        <v>0</v>
      </c>
      <c r="K65" s="69">
        <f>SUM(K58:K64)</f>
        <v>0</v>
      </c>
      <c r="L65" s="70"/>
      <c r="M65" s="41"/>
      <c r="N65" s="71">
        <f>SUM(N58:N64)</f>
        <v>0</v>
      </c>
    </row>
    <row r="66" spans="1:14" ht="19.5" thickTop="1" thickBot="1" x14ac:dyDescent="0.3">
      <c r="A66" s="309" t="s">
        <v>60</v>
      </c>
      <c r="B66" s="310"/>
      <c r="C66" s="310"/>
      <c r="D66" s="310"/>
      <c r="E66" s="310"/>
      <c r="F66" s="310"/>
      <c r="G66" s="310"/>
      <c r="H66" s="310"/>
      <c r="I66" s="311"/>
      <c r="J66" s="311"/>
      <c r="K66" s="312"/>
      <c r="L66" s="8"/>
      <c r="M66" s="72"/>
      <c r="N66" s="73">
        <f>N65/3</f>
        <v>0</v>
      </c>
    </row>
    <row r="67" spans="1:14" ht="15.75" thickBot="1" x14ac:dyDescent="0.3">
      <c r="A67" s="4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4"/>
    </row>
    <row r="68" spans="1:14" ht="26.25" thickBot="1" x14ac:dyDescent="0.3">
      <c r="A68" s="289" t="s">
        <v>61</v>
      </c>
      <c r="B68" s="290"/>
      <c r="C68" s="290"/>
      <c r="D68" s="290"/>
      <c r="E68" s="290"/>
      <c r="F68" s="290"/>
      <c r="G68" s="313"/>
      <c r="H68" s="74" t="s">
        <v>44</v>
      </c>
      <c r="I68" s="50" t="s">
        <v>45</v>
      </c>
      <c r="J68" s="51" t="s">
        <v>46</v>
      </c>
      <c r="K68" s="52" t="s">
        <v>47</v>
      </c>
      <c r="L68" s="15"/>
      <c r="M68" s="8"/>
      <c r="N68" s="53" t="s">
        <v>48</v>
      </c>
    </row>
    <row r="69" spans="1:14" ht="17.25" thickTop="1" thickBot="1" x14ac:dyDescent="0.3">
      <c r="A69" s="54">
        <v>1</v>
      </c>
      <c r="B69" s="314" t="s">
        <v>62</v>
      </c>
      <c r="C69" s="314"/>
      <c r="D69" s="314"/>
      <c r="E69" s="314"/>
      <c r="F69" s="302"/>
      <c r="G69" s="302"/>
      <c r="H69" s="75" t="s">
        <v>63</v>
      </c>
      <c r="I69" s="76">
        <v>0</v>
      </c>
      <c r="J69" s="76">
        <v>0</v>
      </c>
      <c r="K69" s="77">
        <v>0</v>
      </c>
      <c r="L69" s="78"/>
      <c r="M69" s="41"/>
      <c r="N69" s="58">
        <f>I69+J69+K69</f>
        <v>0</v>
      </c>
    </row>
    <row r="70" spans="1:14" ht="39.75" customHeight="1" thickTop="1" thickBot="1" x14ac:dyDescent="0.3">
      <c r="A70" s="59">
        <v>2</v>
      </c>
      <c r="B70" s="299" t="s">
        <v>64</v>
      </c>
      <c r="C70" s="299"/>
      <c r="D70" s="299"/>
      <c r="E70" s="299"/>
      <c r="F70" s="300"/>
      <c r="G70" s="300"/>
      <c r="H70" s="79" t="s">
        <v>63</v>
      </c>
      <c r="I70" s="80">
        <v>0</v>
      </c>
      <c r="J70" s="80">
        <v>0</v>
      </c>
      <c r="K70" s="81">
        <v>0</v>
      </c>
      <c r="L70" s="78"/>
      <c r="M70" s="41"/>
      <c r="N70" s="58">
        <f>I70+J70+K70</f>
        <v>0</v>
      </c>
    </row>
    <row r="71" spans="1:14" ht="17.25" thickTop="1" thickBot="1" x14ac:dyDescent="0.3">
      <c r="A71" s="63">
        <v>3</v>
      </c>
      <c r="B71" s="315" t="s">
        <v>65</v>
      </c>
      <c r="C71" s="315"/>
      <c r="D71" s="315"/>
      <c r="E71" s="315"/>
      <c r="F71" s="305"/>
      <c r="G71" s="305"/>
      <c r="H71" s="82" t="s">
        <v>63</v>
      </c>
      <c r="I71" s="83">
        <v>0</v>
      </c>
      <c r="J71" s="83">
        <v>0</v>
      </c>
      <c r="K71" s="84">
        <v>0</v>
      </c>
      <c r="L71" s="78"/>
      <c r="M71" s="41"/>
      <c r="N71" s="58">
        <f>I71+J71+K71</f>
        <v>0</v>
      </c>
    </row>
    <row r="72" spans="1:14" ht="16.5" thickTop="1" thickBot="1" x14ac:dyDescent="0.3">
      <c r="A72" s="40"/>
      <c r="B72" s="281" t="s">
        <v>66</v>
      </c>
      <c r="C72" s="316"/>
      <c r="D72" s="316"/>
      <c r="E72" s="316"/>
      <c r="F72" s="316"/>
      <c r="G72" s="316"/>
      <c r="H72" s="282"/>
      <c r="I72" s="85">
        <f>SUM(I69:I71)</f>
        <v>0</v>
      </c>
      <c r="J72" s="85">
        <f>SUM(J69:J71)</f>
        <v>0</v>
      </c>
      <c r="K72" s="86">
        <f>SUM(K69:K71)</f>
        <v>0</v>
      </c>
      <c r="L72" s="78"/>
      <c r="M72" s="41"/>
      <c r="N72" s="87">
        <f>SUM(N69:N71)</f>
        <v>0</v>
      </c>
    </row>
    <row r="73" spans="1:14" ht="19.5" thickTop="1" thickBot="1" x14ac:dyDescent="0.3">
      <c r="A73" s="317" t="s">
        <v>67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9"/>
      <c r="L73" s="78"/>
      <c r="M73" s="41"/>
      <c r="N73" s="73">
        <f>N72/3</f>
        <v>0</v>
      </c>
    </row>
    <row r="74" spans="1:14" ht="19.5" thickTop="1" thickBot="1" x14ac:dyDescent="0.3">
      <c r="A74" s="320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78"/>
      <c r="M74" s="41"/>
      <c r="N74" s="88"/>
    </row>
    <row r="75" spans="1:14" ht="26.25" thickBot="1" x14ac:dyDescent="0.3">
      <c r="A75" s="323" t="s">
        <v>68</v>
      </c>
      <c r="B75" s="324"/>
      <c r="C75" s="324"/>
      <c r="D75" s="324"/>
      <c r="E75" s="324"/>
      <c r="F75" s="324"/>
      <c r="G75" s="325"/>
      <c r="H75" s="89" t="s">
        <v>44</v>
      </c>
      <c r="I75" s="53" t="s">
        <v>45</v>
      </c>
      <c r="J75" s="15"/>
      <c r="K75" s="15"/>
      <c r="L75" s="78"/>
      <c r="M75" s="41"/>
      <c r="N75" s="90" t="s">
        <v>48</v>
      </c>
    </row>
    <row r="76" spans="1:14" ht="44.25" customHeight="1" thickBot="1" x14ac:dyDescent="0.3">
      <c r="A76" s="91">
        <v>1</v>
      </c>
      <c r="B76" s="326" t="s">
        <v>69</v>
      </c>
      <c r="C76" s="326"/>
      <c r="D76" s="326"/>
      <c r="E76" s="326"/>
      <c r="F76" s="327"/>
      <c r="G76" s="328"/>
      <c r="H76" s="92" t="s">
        <v>63</v>
      </c>
      <c r="I76" s="86">
        <v>0</v>
      </c>
      <c r="J76" s="78"/>
      <c r="K76" s="78"/>
      <c r="L76" s="78"/>
      <c r="M76" s="41"/>
      <c r="N76" s="93">
        <f>I76</f>
        <v>0</v>
      </c>
    </row>
    <row r="77" spans="1:14" ht="44.25" customHeight="1" thickBot="1" x14ac:dyDescent="0.3">
      <c r="A77" s="59">
        <v>2</v>
      </c>
      <c r="B77" s="299" t="s">
        <v>70</v>
      </c>
      <c r="C77" s="299"/>
      <c r="D77" s="299"/>
      <c r="E77" s="299"/>
      <c r="F77" s="300"/>
      <c r="G77" s="329"/>
      <c r="H77" s="94" t="s">
        <v>63</v>
      </c>
      <c r="I77" s="95">
        <v>0</v>
      </c>
      <c r="J77" s="78"/>
      <c r="K77" s="78"/>
      <c r="L77" s="78"/>
      <c r="M77" s="41"/>
      <c r="N77" s="93">
        <f>I77</f>
        <v>0</v>
      </c>
    </row>
    <row r="78" spans="1:14" ht="44.25" customHeight="1" thickBot="1" x14ac:dyDescent="0.3">
      <c r="A78" s="63">
        <v>3</v>
      </c>
      <c r="B78" s="315" t="s">
        <v>71</v>
      </c>
      <c r="C78" s="315"/>
      <c r="D78" s="315"/>
      <c r="E78" s="315"/>
      <c r="F78" s="305"/>
      <c r="G78" s="330"/>
      <c r="H78" s="96" t="s">
        <v>63</v>
      </c>
      <c r="I78" s="97">
        <v>0</v>
      </c>
      <c r="J78" s="78"/>
      <c r="K78" s="78"/>
      <c r="L78" s="78"/>
      <c r="M78" s="41"/>
      <c r="N78" s="93">
        <f>I78</f>
        <v>0</v>
      </c>
    </row>
    <row r="79" spans="1:14" ht="16.5" thickBot="1" x14ac:dyDescent="0.3">
      <c r="A79" s="331" t="s">
        <v>72</v>
      </c>
      <c r="B79" s="332"/>
      <c r="C79" s="332"/>
      <c r="D79" s="332"/>
      <c r="E79" s="332"/>
      <c r="F79" s="332"/>
      <c r="G79" s="332"/>
      <c r="H79" s="333"/>
      <c r="I79" s="25">
        <f>SUM(I76:I78)</f>
        <v>0</v>
      </c>
      <c r="J79" s="70"/>
      <c r="K79" s="70"/>
      <c r="L79" s="70"/>
      <c r="M79" s="41"/>
      <c r="N79" s="36"/>
    </row>
    <row r="80" spans="1:14" ht="19.5" thickTop="1" thickBot="1" x14ac:dyDescent="0.3">
      <c r="A80" s="334" t="s">
        <v>73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6"/>
      <c r="L80" s="70"/>
      <c r="M80" s="41"/>
      <c r="N80" s="73">
        <f>SUM(N76:N78)</f>
        <v>0</v>
      </c>
    </row>
    <row r="81" spans="1:14" x14ac:dyDescent="0.25">
      <c r="A81" s="42"/>
      <c r="B81" s="8"/>
      <c r="C81" s="8"/>
      <c r="D81" s="8"/>
      <c r="E81" s="337"/>
      <c r="F81" s="337"/>
      <c r="G81" s="337"/>
      <c r="H81" s="337"/>
      <c r="I81" s="337"/>
      <c r="J81" s="337"/>
      <c r="K81" s="337"/>
      <c r="L81" s="337"/>
      <c r="M81" s="337"/>
      <c r="N81" s="338"/>
    </row>
    <row r="82" spans="1:14" ht="15.75" thickBot="1" x14ac:dyDescent="0.3">
      <c r="A82" s="4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4"/>
    </row>
    <row r="83" spans="1:14" ht="27" thickBot="1" x14ac:dyDescent="0.3">
      <c r="A83" s="251" t="s">
        <v>74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3"/>
    </row>
    <row r="84" spans="1:14" ht="15.75" thickBot="1" x14ac:dyDescent="0.3">
      <c r="A84" s="4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4"/>
    </row>
    <row r="85" spans="1:14" ht="24.75" thickBot="1" x14ac:dyDescent="0.3">
      <c r="A85" s="348" t="s">
        <v>75</v>
      </c>
      <c r="B85" s="349"/>
      <c r="C85" s="349"/>
      <c r="D85" s="349"/>
      <c r="E85" s="349"/>
      <c r="F85" s="350"/>
      <c r="G85" s="351"/>
      <c r="H85" s="89" t="s">
        <v>44</v>
      </c>
      <c r="I85" s="15"/>
      <c r="J85" s="8"/>
      <c r="K85" s="8"/>
      <c r="L85" s="8"/>
      <c r="M85" s="8"/>
      <c r="N85" s="89" t="s">
        <v>48</v>
      </c>
    </row>
    <row r="86" spans="1:14" ht="17.25" thickTop="1" thickBot="1" x14ac:dyDescent="0.3">
      <c r="A86" s="98">
        <v>1</v>
      </c>
      <c r="B86" s="352" t="s">
        <v>76</v>
      </c>
      <c r="C86" s="353"/>
      <c r="D86" s="353"/>
      <c r="E86" s="353"/>
      <c r="F86" s="354"/>
      <c r="G86" s="355"/>
      <c r="H86" s="99" t="s">
        <v>77</v>
      </c>
      <c r="I86" s="100"/>
      <c r="J86" s="47"/>
      <c r="K86" s="47"/>
      <c r="L86" s="47"/>
      <c r="M86" s="41"/>
      <c r="N86" s="101">
        <v>0</v>
      </c>
    </row>
    <row r="87" spans="1:14" ht="16.5" thickBot="1" x14ac:dyDescent="0.3">
      <c r="A87" s="102"/>
      <c r="B87" s="103"/>
      <c r="C87" s="103"/>
      <c r="D87" s="103"/>
      <c r="E87" s="103"/>
      <c r="F87" s="41"/>
      <c r="G87" s="41"/>
      <c r="H87" s="70"/>
      <c r="I87" s="70"/>
      <c r="J87" s="47"/>
      <c r="K87" s="47"/>
      <c r="L87" s="47"/>
      <c r="M87" s="41"/>
      <c r="N87" s="104"/>
    </row>
    <row r="88" spans="1:14" ht="19.5" thickTop="1" thickBot="1" x14ac:dyDescent="0.3">
      <c r="A88" s="356" t="s">
        <v>78</v>
      </c>
      <c r="B88" s="357"/>
      <c r="C88" s="357"/>
      <c r="D88" s="357"/>
      <c r="E88" s="357"/>
      <c r="F88" s="357"/>
      <c r="G88" s="357"/>
      <c r="H88" s="357"/>
      <c r="I88" s="357"/>
      <c r="J88" s="358"/>
      <c r="K88" s="100"/>
      <c r="L88" s="8"/>
      <c r="M88" s="105"/>
      <c r="N88" s="106">
        <f>N86</f>
        <v>0</v>
      </c>
    </row>
    <row r="89" spans="1:14" ht="16.5" thickTop="1" thickBot="1" x14ac:dyDescent="0.3">
      <c r="A89" s="4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4"/>
    </row>
    <row r="90" spans="1:14" ht="28.5" thickBot="1" x14ac:dyDescent="0.3">
      <c r="A90" s="359" t="s">
        <v>79</v>
      </c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1"/>
    </row>
    <row r="91" spans="1:14" ht="15.75" thickBot="1" x14ac:dyDescent="0.3">
      <c r="A91" s="4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4"/>
    </row>
    <row r="92" spans="1:14" ht="18.75" thickTop="1" x14ac:dyDescent="0.25">
      <c r="A92" s="362" t="s">
        <v>23</v>
      </c>
      <c r="B92" s="363"/>
      <c r="C92" s="363"/>
      <c r="D92" s="363"/>
      <c r="E92" s="363"/>
      <c r="F92" s="363"/>
      <c r="G92" s="363"/>
      <c r="H92" s="363"/>
      <c r="I92" s="363"/>
      <c r="J92" s="364"/>
      <c r="K92" s="107"/>
      <c r="L92" s="107"/>
      <c r="M92" s="108"/>
      <c r="N92" s="109">
        <f>N40</f>
        <v>18</v>
      </c>
    </row>
    <row r="93" spans="1:14" ht="18" x14ac:dyDescent="0.25">
      <c r="A93" s="339" t="s">
        <v>80</v>
      </c>
      <c r="B93" s="340"/>
      <c r="C93" s="340"/>
      <c r="D93" s="340"/>
      <c r="E93" s="340"/>
      <c r="F93" s="340"/>
      <c r="G93" s="340"/>
      <c r="H93" s="340"/>
      <c r="I93" s="340"/>
      <c r="J93" s="341"/>
      <c r="K93" s="107"/>
      <c r="L93" s="107"/>
      <c r="M93" s="108"/>
      <c r="N93" s="110">
        <f>N66</f>
        <v>0</v>
      </c>
    </row>
    <row r="94" spans="1:14" ht="18" x14ac:dyDescent="0.25">
      <c r="A94" s="339" t="s">
        <v>81</v>
      </c>
      <c r="B94" s="340"/>
      <c r="C94" s="340"/>
      <c r="D94" s="340"/>
      <c r="E94" s="340"/>
      <c r="F94" s="340"/>
      <c r="G94" s="340"/>
      <c r="H94" s="340"/>
      <c r="I94" s="340"/>
      <c r="J94" s="341"/>
      <c r="K94" s="107"/>
      <c r="L94" s="107"/>
      <c r="M94" s="108"/>
      <c r="N94" s="111">
        <f>N73</f>
        <v>0</v>
      </c>
    </row>
    <row r="95" spans="1:14" ht="18" x14ac:dyDescent="0.25">
      <c r="A95" s="339" t="s">
        <v>82</v>
      </c>
      <c r="B95" s="340"/>
      <c r="C95" s="340"/>
      <c r="D95" s="340"/>
      <c r="E95" s="340"/>
      <c r="F95" s="340"/>
      <c r="G95" s="340"/>
      <c r="H95" s="340"/>
      <c r="I95" s="340"/>
      <c r="J95" s="341"/>
      <c r="K95" s="107"/>
      <c r="L95" s="107"/>
      <c r="M95" s="108"/>
      <c r="N95" s="112">
        <f>N80</f>
        <v>0</v>
      </c>
    </row>
    <row r="96" spans="1:14" ht="18.75" thickBot="1" x14ac:dyDescent="0.3">
      <c r="A96" s="342" t="s">
        <v>83</v>
      </c>
      <c r="B96" s="343"/>
      <c r="C96" s="343"/>
      <c r="D96" s="343"/>
      <c r="E96" s="343"/>
      <c r="F96" s="343"/>
      <c r="G96" s="343"/>
      <c r="H96" s="343"/>
      <c r="I96" s="343"/>
      <c r="J96" s="344"/>
      <c r="K96" s="107"/>
      <c r="L96" s="107"/>
      <c r="M96" s="108"/>
      <c r="N96" s="112">
        <f>N86</f>
        <v>0</v>
      </c>
    </row>
    <row r="97" spans="1:14" ht="24.75" thickTop="1" thickBot="1" x14ac:dyDescent="0.3">
      <c r="A97" s="345" t="s">
        <v>84</v>
      </c>
      <c r="B97" s="346"/>
      <c r="C97" s="346"/>
      <c r="D97" s="346"/>
      <c r="E97" s="346"/>
      <c r="F97" s="346"/>
      <c r="G97" s="346"/>
      <c r="H97" s="346"/>
      <c r="I97" s="346"/>
      <c r="J97" s="347"/>
      <c r="K97" s="113"/>
      <c r="L97" s="114"/>
      <c r="M97" s="115"/>
      <c r="N97" s="116">
        <f>SUM(N92:N96)</f>
        <v>18</v>
      </c>
    </row>
    <row r="98" spans="1:14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</sheetData>
  <sheetProtection algorithmName="SHA-512" hashValue="/ZxkyQJMfkp869cSh/ZRoN4lnQZvysbuhK516HQfI8OaJrlvtYFZsgogz53xQHrzxgTNAOtYxGRbvlpNR4XIAA==" saltValue="vC7tfww7Kip1YLdNBl1ufA==" spinCount="100000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A18:B18"/>
    <mergeCell ref="D16:L16"/>
    <mergeCell ref="D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A1:B2"/>
    <mergeCell ref="C1:N1"/>
    <mergeCell ref="C2:N2"/>
    <mergeCell ref="A3:D3"/>
    <mergeCell ref="E3:N3"/>
    <mergeCell ref="E4:N4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zoomScaleNormal="100" workbookViewId="0">
      <selection activeCell="D14" sqref="D14:L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51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MATCH(MID(CELL("nombrearchivo",'7'!E9),FIND("]", CELL("nombrearchivo",'7'!E9),1)+1,LEN(CELL("nombrearchivo",'7'!E9))-FIND("]",CELL("nombrearchivo",'7'!E9),1)),GENERAL!A6:A55,0)</f>
        <v>11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61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62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63"/>
      <c r="L9" s="265"/>
      <c r="M9" s="265"/>
      <c r="N9" s="267"/>
    </row>
    <row r="10" spans="1:16" ht="44.25" customHeight="1" thickBot="1" x14ac:dyDescent="0.3">
      <c r="A10" s="268" t="str">
        <f ca="1">CONCATENATE((INDIRECT("GENERAL!D"&amp;P2+5))," ",((INDIRECT("GENERAL!E"&amp;P2+5))))</f>
        <v>CASTRO PRADO FREDY</v>
      </c>
      <c r="B10" s="269"/>
      <c r="C10" s="17">
        <f>N14</f>
        <v>4</v>
      </c>
      <c r="D10" s="18"/>
      <c r="E10" s="19">
        <f>N16</f>
        <v>1</v>
      </c>
      <c r="F10" s="19">
        <f>N18</f>
        <v>3</v>
      </c>
      <c r="G10" s="19">
        <f>N20</f>
        <v>0</v>
      </c>
      <c r="H10" s="19">
        <f>N27</f>
        <v>5</v>
      </c>
      <c r="I10" s="19">
        <f>N32</f>
        <v>5</v>
      </c>
      <c r="J10" s="20">
        <f>N37</f>
        <v>0</v>
      </c>
      <c r="K10" s="21"/>
      <c r="L10" s="21"/>
      <c r="M10" s="21"/>
      <c r="N10" s="22">
        <f>IF( SUM(C10:J10)&lt;=30,SUM(C10:J10),"EXCEDE LOS 30 PUNTOS")</f>
        <v>18</v>
      </c>
    </row>
    <row r="11" spans="1:16" ht="16.5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31.5" customHeight="1" thickBot="1" x14ac:dyDescent="0.3">
      <c r="A14" s="281" t="s">
        <v>27</v>
      </c>
      <c r="B14" s="282"/>
      <c r="C14" s="26"/>
      <c r="D14" s="283" t="str">
        <f ca="1">(INDIRECT("GENERAL!J"&amp;P2+5))</f>
        <v>ADMINISTRADOR DE EMPRESAS / UNIVERSIDAD DEL TOLIMA / 1992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36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ESPECIALISTA EN EVALUACION SOCIAL DE PROYECTOS / UNIVERSIDAD DE LOS ANDES / 1997</v>
      </c>
      <c r="F16" s="287"/>
      <c r="G16" s="287"/>
      <c r="H16" s="287"/>
      <c r="I16" s="287"/>
      <c r="J16" s="287"/>
      <c r="K16" s="287"/>
      <c r="L16" s="288"/>
      <c r="M16" s="27"/>
      <c r="N16" s="28">
        <v>1</v>
      </c>
    </row>
    <row r="17" spans="1:17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34.5" customHeight="1" thickBot="1" x14ac:dyDescent="0.3">
      <c r="A18" s="273" t="s">
        <v>29</v>
      </c>
      <c r="B18" s="274"/>
      <c r="C18" s="26"/>
      <c r="D18" s="160"/>
      <c r="E18" s="287" t="str">
        <f ca="1">(INDIRECT("GENERAL!L"&amp;P2+5))</f>
        <v>MAGISTER EN ADMINISTRACION Y DIRECCION DE EMPRESAS CON ENFASIS EN FINANZAS / UNIVERSIDAD AUTONOMA DE BUCARAMANGA / 2013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54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7" ht="16.5" thickBot="1" x14ac:dyDescent="0.3">
      <c r="A21" s="33"/>
      <c r="B21" s="34"/>
      <c r="C21" s="159"/>
      <c r="D21" s="35"/>
      <c r="E21" s="35"/>
      <c r="F21" s="35"/>
      <c r="G21" s="35"/>
      <c r="H21" s="35"/>
      <c r="I21" s="35"/>
      <c r="J21" s="35"/>
      <c r="K21" s="35"/>
      <c r="L21" s="35"/>
      <c r="M21" s="159"/>
      <c r="N21" s="36"/>
    </row>
    <row r="22" spans="1:17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8</v>
      </c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68.25" customHeight="1" thickBot="1" x14ac:dyDescent="0.3">
      <c r="A25" s="281" t="s">
        <v>33</v>
      </c>
      <c r="B25" s="282"/>
      <c r="C25" s="26"/>
      <c r="D25" s="283" t="s">
        <v>263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v>5</v>
      </c>
      <c r="P25" s="39"/>
      <c r="Q25" s="39"/>
    </row>
    <row r="26" spans="1:17" ht="16.5" thickBot="1" x14ac:dyDescent="0.3">
      <c r="A26" s="33"/>
      <c r="B26" s="34"/>
      <c r="C26" s="159"/>
      <c r="D26" s="35"/>
      <c r="E26" s="35"/>
      <c r="F26" s="35"/>
      <c r="G26" s="35"/>
      <c r="H26" s="35"/>
      <c r="I26" s="35"/>
      <c r="J26" s="35"/>
      <c r="K26" s="35"/>
      <c r="L26" s="35"/>
      <c r="M26" s="159"/>
      <c r="N26" s="36"/>
    </row>
    <row r="27" spans="1:17" ht="19.5" thickTop="1" thickBot="1" x14ac:dyDescent="0.3">
      <c r="A27" s="278" t="s">
        <v>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59"/>
      <c r="N27" s="157">
        <f>IF(N25&lt;=5,N25,"EXCEDE LOS 5 PUNTOS PERMITIDOS")</f>
        <v>5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54" customHeight="1" thickBot="1" x14ac:dyDescent="0.3">
      <c r="A30" s="281" t="s">
        <v>36</v>
      </c>
      <c r="B30" s="282"/>
      <c r="C30" s="26"/>
      <c r="D30" s="283" t="s">
        <v>262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v>5</v>
      </c>
    </row>
    <row r="31" spans="1:17" ht="15.75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78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159"/>
      <c r="N32" s="157">
        <f>IF(N30&lt;=5,N30,"EXCEDE LOS 5 PUNTOS PERMITIDOS")</f>
        <v>5</v>
      </c>
    </row>
    <row r="33" spans="1:14" ht="15.75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39.75" customHeight="1" thickBot="1" x14ac:dyDescent="0.3">
      <c r="A35" s="273" t="s">
        <v>39</v>
      </c>
      <c r="B35" s="274"/>
      <c r="C35" s="26"/>
      <c r="D35" s="283" t="s">
        <v>98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/>
    </row>
    <row r="36" spans="1:14" ht="16.5" thickBot="1" x14ac:dyDescent="0.3">
      <c r="A36" s="33"/>
      <c r="B36" s="34"/>
      <c r="C36" s="159"/>
      <c r="D36" s="35"/>
      <c r="E36" s="35"/>
      <c r="F36" s="35"/>
      <c r="G36" s="35"/>
      <c r="H36" s="35"/>
      <c r="I36" s="35"/>
      <c r="J36" s="35"/>
      <c r="K36" s="35"/>
      <c r="L36" s="35"/>
      <c r="M36" s="159"/>
      <c r="N36" s="36"/>
    </row>
    <row r="37" spans="1:14" ht="19.5" thickTop="1" thickBot="1" x14ac:dyDescent="0.3">
      <c r="A37" s="278" t="s">
        <v>40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159"/>
      <c r="N37" s="157">
        <f>IF(N35&lt;=10,N35,"EXCEDE LOS 10 PUNTOS PERMITIDOS")</f>
        <v>0</v>
      </c>
    </row>
    <row r="38" spans="1:14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15.75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378" t="s">
        <v>23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44"/>
      <c r="N40" s="45">
        <f>IF((N22+N27+N32+N37)&lt;=30,(N22+N27+N32+N37),"ERROR EXCEDE LOS 30 PUNTOS")</f>
        <v>18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7"/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x14ac:dyDescent="0.25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x14ac:dyDescent="0.25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/>
    </row>
    <row r="47" spans="1:14" x14ac:dyDescent="0.25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/>
    </row>
    <row r="48" spans="1:14" x14ac:dyDescent="0.25">
      <c r="A48" s="4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7"/>
    </row>
    <row r="49" spans="1:14" x14ac:dyDescent="0.25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7"/>
    </row>
    <row r="50" spans="1:14" x14ac:dyDescent="0.25">
      <c r="A50" s="4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7"/>
    </row>
    <row r="51" spans="1:14" x14ac:dyDescent="0.25">
      <c r="A51" s="4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47"/>
    </row>
    <row r="52" spans="1:14" x14ac:dyDescent="0.25">
      <c r="A52" s="4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8" t="s">
        <v>41</v>
      </c>
    </row>
    <row r="53" spans="1:14" x14ac:dyDescent="0.25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7"/>
    </row>
    <row r="54" spans="1:14" ht="15.75" thickBot="1" x14ac:dyDescent="0.3">
      <c r="A54" s="4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7"/>
    </row>
    <row r="55" spans="1:14" ht="27" thickBot="1" x14ac:dyDescent="0.3">
      <c r="A55" s="251" t="s">
        <v>42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</row>
    <row r="56" spans="1:14" ht="15.75" thickBot="1" x14ac:dyDescent="0.3">
      <c r="A56" s="4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4"/>
    </row>
    <row r="57" spans="1:14" ht="26.25" thickBot="1" x14ac:dyDescent="0.3">
      <c r="A57" s="289" t="s">
        <v>43</v>
      </c>
      <c r="B57" s="290"/>
      <c r="C57" s="290"/>
      <c r="D57" s="290"/>
      <c r="E57" s="290"/>
      <c r="F57" s="291"/>
      <c r="G57" s="292"/>
      <c r="H57" s="49" t="s">
        <v>44</v>
      </c>
      <c r="I57" s="50" t="s">
        <v>45</v>
      </c>
      <c r="J57" s="51" t="s">
        <v>46</v>
      </c>
      <c r="K57" s="52" t="s">
        <v>47</v>
      </c>
      <c r="L57" s="162"/>
      <c r="M57" s="8"/>
      <c r="N57" s="53" t="s">
        <v>48</v>
      </c>
    </row>
    <row r="58" spans="1:14" ht="37.5" customHeight="1" thickTop="1" thickBot="1" x14ac:dyDescent="0.3">
      <c r="A58" s="54">
        <v>1</v>
      </c>
      <c r="B58" s="301" t="s">
        <v>49</v>
      </c>
      <c r="C58" s="301"/>
      <c r="D58" s="301"/>
      <c r="E58" s="301"/>
      <c r="F58" s="302"/>
      <c r="G58" s="302"/>
      <c r="H58" s="55" t="s">
        <v>50</v>
      </c>
      <c r="I58" s="56">
        <v>0</v>
      </c>
      <c r="J58" s="56">
        <v>0</v>
      </c>
      <c r="K58" s="57">
        <v>0</v>
      </c>
      <c r="L58" s="41"/>
      <c r="M58" s="41"/>
      <c r="N58" s="58">
        <f>I58+J58+K58</f>
        <v>0</v>
      </c>
    </row>
    <row r="59" spans="1:14" ht="37.5" customHeight="1" thickTop="1" thickBot="1" x14ac:dyDescent="0.3">
      <c r="A59" s="59">
        <v>2</v>
      </c>
      <c r="B59" s="299" t="s">
        <v>51</v>
      </c>
      <c r="C59" s="303"/>
      <c r="D59" s="303"/>
      <c r="E59" s="303"/>
      <c r="F59" s="300"/>
      <c r="G59" s="300"/>
      <c r="H59" s="60" t="s">
        <v>50</v>
      </c>
      <c r="I59" s="61">
        <v>0</v>
      </c>
      <c r="J59" s="61">
        <v>0</v>
      </c>
      <c r="K59" s="62">
        <v>0</v>
      </c>
      <c r="L59" s="41"/>
      <c r="M59" s="41"/>
      <c r="N59" s="58">
        <f t="shared" ref="N59:N64" si="0">I59+J59+K59</f>
        <v>0</v>
      </c>
    </row>
    <row r="60" spans="1:14" ht="37.5" customHeight="1" thickTop="1" thickBot="1" x14ac:dyDescent="0.3">
      <c r="A60" s="59">
        <v>3</v>
      </c>
      <c r="B60" s="303" t="s">
        <v>52</v>
      </c>
      <c r="C60" s="303"/>
      <c r="D60" s="303"/>
      <c r="E60" s="303"/>
      <c r="F60" s="300"/>
      <c r="G60" s="300"/>
      <c r="H60" s="60" t="s">
        <v>53</v>
      </c>
      <c r="I60" s="61">
        <v>0</v>
      </c>
      <c r="J60" s="61">
        <v>0</v>
      </c>
      <c r="K60" s="62">
        <v>0</v>
      </c>
      <c r="L60" s="41"/>
      <c r="M60" s="41"/>
      <c r="N60" s="58">
        <f t="shared" si="0"/>
        <v>0</v>
      </c>
    </row>
    <row r="61" spans="1:14" ht="37.5" customHeight="1" thickTop="1" thickBot="1" x14ac:dyDescent="0.3">
      <c r="A61" s="59">
        <v>4</v>
      </c>
      <c r="B61" s="303" t="s">
        <v>54</v>
      </c>
      <c r="C61" s="303"/>
      <c r="D61" s="303"/>
      <c r="E61" s="303"/>
      <c r="F61" s="300"/>
      <c r="G61" s="300"/>
      <c r="H61" s="60" t="s">
        <v>53</v>
      </c>
      <c r="I61" s="61">
        <v>0</v>
      </c>
      <c r="J61" s="61">
        <v>0</v>
      </c>
      <c r="K61" s="62">
        <v>0</v>
      </c>
      <c r="L61" s="41"/>
      <c r="M61" s="41"/>
      <c r="N61" s="58">
        <f t="shared" si="0"/>
        <v>0</v>
      </c>
    </row>
    <row r="62" spans="1:14" ht="37.5" customHeight="1" thickTop="1" thickBot="1" x14ac:dyDescent="0.3">
      <c r="A62" s="59">
        <v>5</v>
      </c>
      <c r="B62" s="303" t="s">
        <v>55</v>
      </c>
      <c r="C62" s="303"/>
      <c r="D62" s="303"/>
      <c r="E62" s="303"/>
      <c r="F62" s="300"/>
      <c r="G62" s="300"/>
      <c r="H62" s="60" t="s">
        <v>53</v>
      </c>
      <c r="I62" s="61">
        <v>0</v>
      </c>
      <c r="J62" s="61">
        <v>0</v>
      </c>
      <c r="K62" s="62">
        <v>0</v>
      </c>
      <c r="L62" s="41"/>
      <c r="M62" s="41"/>
      <c r="N62" s="58">
        <f t="shared" si="0"/>
        <v>0</v>
      </c>
    </row>
    <row r="63" spans="1:14" ht="37.5" customHeight="1" thickTop="1" thickBot="1" x14ac:dyDescent="0.3">
      <c r="A63" s="59">
        <v>6</v>
      </c>
      <c r="B63" s="303" t="s">
        <v>56</v>
      </c>
      <c r="C63" s="303"/>
      <c r="D63" s="303"/>
      <c r="E63" s="303"/>
      <c r="F63" s="300"/>
      <c r="G63" s="300"/>
      <c r="H63" s="60" t="s">
        <v>57</v>
      </c>
      <c r="I63" s="61">
        <v>0</v>
      </c>
      <c r="J63" s="61">
        <v>0</v>
      </c>
      <c r="K63" s="62">
        <v>0</v>
      </c>
      <c r="L63" s="41"/>
      <c r="M63" s="41"/>
      <c r="N63" s="58">
        <f t="shared" si="0"/>
        <v>0</v>
      </c>
    </row>
    <row r="64" spans="1:14" ht="37.5" customHeight="1" thickTop="1" thickBot="1" x14ac:dyDescent="0.3">
      <c r="A64" s="63">
        <v>7</v>
      </c>
      <c r="B64" s="304" t="s">
        <v>58</v>
      </c>
      <c r="C64" s="304"/>
      <c r="D64" s="304"/>
      <c r="E64" s="304"/>
      <c r="F64" s="305"/>
      <c r="G64" s="305"/>
      <c r="H64" s="64" t="s">
        <v>57</v>
      </c>
      <c r="I64" s="65">
        <v>0</v>
      </c>
      <c r="J64" s="65">
        <v>0</v>
      </c>
      <c r="K64" s="66">
        <v>0</v>
      </c>
      <c r="L64" s="41"/>
      <c r="M64" s="41"/>
      <c r="N64" s="58">
        <f t="shared" si="0"/>
        <v>0</v>
      </c>
    </row>
    <row r="65" spans="1:14" ht="16.5" thickBot="1" x14ac:dyDescent="0.3">
      <c r="A65" s="306" t="s">
        <v>59</v>
      </c>
      <c r="B65" s="307"/>
      <c r="C65" s="307"/>
      <c r="D65" s="307"/>
      <c r="E65" s="307"/>
      <c r="F65" s="307"/>
      <c r="G65" s="307"/>
      <c r="H65" s="308"/>
      <c r="I65" s="67">
        <f>SUM(I58:I64)</f>
        <v>0</v>
      </c>
      <c r="J65" s="68">
        <f>SUM(J58:J64)</f>
        <v>0</v>
      </c>
      <c r="K65" s="69">
        <f>SUM(K58:K64)</f>
        <v>0</v>
      </c>
      <c r="L65" s="70"/>
      <c r="M65" s="41"/>
      <c r="N65" s="71">
        <f>SUM(N58:N64)</f>
        <v>0</v>
      </c>
    </row>
    <row r="66" spans="1:14" ht="19.5" thickTop="1" thickBot="1" x14ac:dyDescent="0.3">
      <c r="A66" s="309" t="s">
        <v>60</v>
      </c>
      <c r="B66" s="310"/>
      <c r="C66" s="310"/>
      <c r="D66" s="310"/>
      <c r="E66" s="310"/>
      <c r="F66" s="310"/>
      <c r="G66" s="310"/>
      <c r="H66" s="310"/>
      <c r="I66" s="311"/>
      <c r="J66" s="311"/>
      <c r="K66" s="312"/>
      <c r="L66" s="8"/>
      <c r="M66" s="72"/>
      <c r="N66" s="73">
        <f>N65/3</f>
        <v>0</v>
      </c>
    </row>
    <row r="67" spans="1:14" ht="15.75" thickBot="1" x14ac:dyDescent="0.3">
      <c r="A67" s="4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4"/>
    </row>
    <row r="68" spans="1:14" ht="26.25" thickBot="1" x14ac:dyDescent="0.3">
      <c r="A68" s="289" t="s">
        <v>61</v>
      </c>
      <c r="B68" s="290"/>
      <c r="C68" s="290"/>
      <c r="D68" s="290"/>
      <c r="E68" s="290"/>
      <c r="F68" s="290"/>
      <c r="G68" s="313"/>
      <c r="H68" s="74" t="s">
        <v>44</v>
      </c>
      <c r="I68" s="50" t="s">
        <v>45</v>
      </c>
      <c r="J68" s="51" t="s">
        <v>46</v>
      </c>
      <c r="K68" s="52" t="s">
        <v>47</v>
      </c>
      <c r="L68" s="162"/>
      <c r="M68" s="8"/>
      <c r="N68" s="53" t="s">
        <v>48</v>
      </c>
    </row>
    <row r="69" spans="1:14" ht="32.25" customHeight="1" thickTop="1" thickBot="1" x14ac:dyDescent="0.3">
      <c r="A69" s="54">
        <v>1</v>
      </c>
      <c r="B69" s="314" t="s">
        <v>62</v>
      </c>
      <c r="C69" s="314"/>
      <c r="D69" s="314"/>
      <c r="E69" s="314"/>
      <c r="F69" s="302"/>
      <c r="G69" s="302"/>
      <c r="H69" s="75" t="s">
        <v>63</v>
      </c>
      <c r="I69" s="76">
        <v>0</v>
      </c>
      <c r="J69" s="76">
        <v>0</v>
      </c>
      <c r="K69" s="77">
        <v>0</v>
      </c>
      <c r="L69" s="78"/>
      <c r="M69" s="41"/>
      <c r="N69" s="58">
        <f>I69+J69+K69</f>
        <v>0</v>
      </c>
    </row>
    <row r="70" spans="1:14" ht="32.25" customHeight="1" thickTop="1" thickBot="1" x14ac:dyDescent="0.3">
      <c r="A70" s="59">
        <v>2</v>
      </c>
      <c r="B70" s="299" t="s">
        <v>64</v>
      </c>
      <c r="C70" s="299"/>
      <c r="D70" s="299"/>
      <c r="E70" s="299"/>
      <c r="F70" s="300"/>
      <c r="G70" s="300"/>
      <c r="H70" s="79" t="s">
        <v>63</v>
      </c>
      <c r="I70" s="80">
        <v>0</v>
      </c>
      <c r="J70" s="80">
        <v>0</v>
      </c>
      <c r="K70" s="81">
        <v>0</v>
      </c>
      <c r="L70" s="78"/>
      <c r="M70" s="41"/>
      <c r="N70" s="58">
        <f>I70+J70+K70</f>
        <v>0</v>
      </c>
    </row>
    <row r="71" spans="1:14" ht="32.25" customHeight="1" thickTop="1" thickBot="1" x14ac:dyDescent="0.3">
      <c r="A71" s="63">
        <v>3</v>
      </c>
      <c r="B71" s="315" t="s">
        <v>65</v>
      </c>
      <c r="C71" s="315"/>
      <c r="D71" s="315"/>
      <c r="E71" s="315"/>
      <c r="F71" s="305"/>
      <c r="G71" s="305"/>
      <c r="H71" s="82" t="s">
        <v>63</v>
      </c>
      <c r="I71" s="83">
        <v>0</v>
      </c>
      <c r="J71" s="83">
        <v>0</v>
      </c>
      <c r="K71" s="84">
        <v>0</v>
      </c>
      <c r="L71" s="78"/>
      <c r="M71" s="41"/>
      <c r="N71" s="58">
        <f>I71+J71+K71</f>
        <v>0</v>
      </c>
    </row>
    <row r="72" spans="1:14" ht="16.5" thickTop="1" thickBot="1" x14ac:dyDescent="0.3">
      <c r="A72" s="40"/>
      <c r="B72" s="281" t="s">
        <v>66</v>
      </c>
      <c r="C72" s="316"/>
      <c r="D72" s="316"/>
      <c r="E72" s="316"/>
      <c r="F72" s="316"/>
      <c r="G72" s="316"/>
      <c r="H72" s="282"/>
      <c r="I72" s="85">
        <f>SUM(I69:I71)</f>
        <v>0</v>
      </c>
      <c r="J72" s="85">
        <f>SUM(J69:J71)</f>
        <v>0</v>
      </c>
      <c r="K72" s="86">
        <f>SUM(K69:K71)</f>
        <v>0</v>
      </c>
      <c r="L72" s="78"/>
      <c r="M72" s="41"/>
      <c r="N72" s="87">
        <f>SUM(N69:N71)</f>
        <v>0</v>
      </c>
    </row>
    <row r="73" spans="1:14" ht="19.5" thickTop="1" thickBot="1" x14ac:dyDescent="0.3">
      <c r="A73" s="317" t="s">
        <v>67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9"/>
      <c r="L73" s="78"/>
      <c r="M73" s="41"/>
      <c r="N73" s="73">
        <f>N72/3</f>
        <v>0</v>
      </c>
    </row>
    <row r="74" spans="1:14" ht="19.5" thickTop="1" thickBot="1" x14ac:dyDescent="0.3">
      <c r="A74" s="320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78"/>
      <c r="M74" s="41"/>
      <c r="N74" s="164"/>
    </row>
    <row r="75" spans="1:14" ht="26.25" thickBot="1" x14ac:dyDescent="0.3">
      <c r="A75" s="323" t="s">
        <v>68</v>
      </c>
      <c r="B75" s="324"/>
      <c r="C75" s="324"/>
      <c r="D75" s="324"/>
      <c r="E75" s="324"/>
      <c r="F75" s="324"/>
      <c r="G75" s="325"/>
      <c r="H75" s="89" t="s">
        <v>44</v>
      </c>
      <c r="I75" s="53" t="s">
        <v>45</v>
      </c>
      <c r="J75" s="162"/>
      <c r="K75" s="162"/>
      <c r="L75" s="78"/>
      <c r="M75" s="41"/>
      <c r="N75" s="90" t="s">
        <v>48</v>
      </c>
    </row>
    <row r="76" spans="1:14" ht="36" customHeight="1" thickBot="1" x14ac:dyDescent="0.3">
      <c r="A76" s="91">
        <v>1</v>
      </c>
      <c r="B76" s="326" t="s">
        <v>69</v>
      </c>
      <c r="C76" s="326"/>
      <c r="D76" s="326"/>
      <c r="E76" s="326"/>
      <c r="F76" s="327"/>
      <c r="G76" s="328"/>
      <c r="H76" s="92" t="s">
        <v>63</v>
      </c>
      <c r="I76" s="86">
        <v>0</v>
      </c>
      <c r="J76" s="78"/>
      <c r="K76" s="78"/>
      <c r="L76" s="78"/>
      <c r="M76" s="41"/>
      <c r="N76" s="93">
        <f>I76</f>
        <v>0</v>
      </c>
    </row>
    <row r="77" spans="1:14" ht="36" customHeight="1" thickBot="1" x14ac:dyDescent="0.3">
      <c r="A77" s="59">
        <v>2</v>
      </c>
      <c r="B77" s="299" t="s">
        <v>70</v>
      </c>
      <c r="C77" s="299"/>
      <c r="D77" s="299"/>
      <c r="E77" s="299"/>
      <c r="F77" s="300"/>
      <c r="G77" s="329"/>
      <c r="H77" s="94" t="s">
        <v>63</v>
      </c>
      <c r="I77" s="95">
        <v>0</v>
      </c>
      <c r="J77" s="78"/>
      <c r="K77" s="78"/>
      <c r="L77" s="78"/>
      <c r="M77" s="41"/>
      <c r="N77" s="93">
        <f>I77</f>
        <v>0</v>
      </c>
    </row>
    <row r="78" spans="1:14" ht="36" customHeight="1" thickBot="1" x14ac:dyDescent="0.3">
      <c r="A78" s="63">
        <v>3</v>
      </c>
      <c r="B78" s="315" t="s">
        <v>71</v>
      </c>
      <c r="C78" s="315"/>
      <c r="D78" s="315"/>
      <c r="E78" s="315"/>
      <c r="F78" s="305"/>
      <c r="G78" s="330"/>
      <c r="H78" s="96" t="s">
        <v>63</v>
      </c>
      <c r="I78" s="97">
        <v>0</v>
      </c>
      <c r="J78" s="78"/>
      <c r="K78" s="78"/>
      <c r="L78" s="78"/>
      <c r="M78" s="41"/>
      <c r="N78" s="93">
        <f>I78</f>
        <v>0</v>
      </c>
    </row>
    <row r="79" spans="1:14" ht="16.5" thickBot="1" x14ac:dyDescent="0.3">
      <c r="A79" s="331" t="s">
        <v>72</v>
      </c>
      <c r="B79" s="332"/>
      <c r="C79" s="332"/>
      <c r="D79" s="332"/>
      <c r="E79" s="332"/>
      <c r="F79" s="332"/>
      <c r="G79" s="332"/>
      <c r="H79" s="333"/>
      <c r="I79" s="25">
        <f>SUM(I76:I78)</f>
        <v>0</v>
      </c>
      <c r="J79" s="70"/>
      <c r="K79" s="70"/>
      <c r="L79" s="70"/>
      <c r="M79" s="41"/>
      <c r="N79" s="36"/>
    </row>
    <row r="80" spans="1:14" ht="19.5" thickTop="1" thickBot="1" x14ac:dyDescent="0.3">
      <c r="A80" s="334" t="s">
        <v>73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6"/>
      <c r="L80" s="70"/>
      <c r="M80" s="41"/>
      <c r="N80" s="73">
        <f>SUM(N76:N78)</f>
        <v>0</v>
      </c>
    </row>
    <row r="81" spans="1:14" x14ac:dyDescent="0.25">
      <c r="A81" s="42"/>
      <c r="B81" s="8"/>
      <c r="C81" s="8"/>
      <c r="D81" s="8"/>
      <c r="E81" s="337"/>
      <c r="F81" s="337"/>
      <c r="G81" s="337"/>
      <c r="H81" s="337"/>
      <c r="I81" s="337"/>
      <c r="J81" s="337"/>
      <c r="K81" s="337"/>
      <c r="L81" s="337"/>
      <c r="M81" s="337"/>
      <c r="N81" s="338"/>
    </row>
    <row r="82" spans="1:14" ht="15.75" thickBot="1" x14ac:dyDescent="0.3">
      <c r="A82" s="4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4"/>
    </row>
    <row r="83" spans="1:14" ht="27" thickBot="1" x14ac:dyDescent="0.3">
      <c r="A83" s="251" t="s">
        <v>74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3"/>
    </row>
    <row r="84" spans="1:14" ht="15.75" thickBot="1" x14ac:dyDescent="0.3">
      <c r="A84" s="4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4"/>
    </row>
    <row r="85" spans="1:14" ht="24.75" thickBot="1" x14ac:dyDescent="0.3">
      <c r="A85" s="348" t="s">
        <v>75</v>
      </c>
      <c r="B85" s="349"/>
      <c r="C85" s="349"/>
      <c r="D85" s="349"/>
      <c r="E85" s="349"/>
      <c r="F85" s="350"/>
      <c r="G85" s="351"/>
      <c r="H85" s="89" t="s">
        <v>44</v>
      </c>
      <c r="I85" s="162"/>
      <c r="J85" s="8"/>
      <c r="K85" s="8"/>
      <c r="L85" s="8"/>
      <c r="M85" s="8"/>
      <c r="N85" s="89" t="s">
        <v>48</v>
      </c>
    </row>
    <row r="86" spans="1:14" ht="17.25" thickTop="1" thickBot="1" x14ac:dyDescent="0.3">
      <c r="A86" s="98">
        <v>1</v>
      </c>
      <c r="B86" s="352" t="s">
        <v>76</v>
      </c>
      <c r="C86" s="353"/>
      <c r="D86" s="353"/>
      <c r="E86" s="353"/>
      <c r="F86" s="354"/>
      <c r="G86" s="355"/>
      <c r="H86" s="99" t="s">
        <v>77</v>
      </c>
      <c r="I86" s="100"/>
      <c r="J86" s="47"/>
      <c r="K86" s="47"/>
      <c r="L86" s="47"/>
      <c r="M86" s="41"/>
      <c r="N86" s="101">
        <v>0</v>
      </c>
    </row>
    <row r="87" spans="1:14" ht="16.5" thickBot="1" x14ac:dyDescent="0.3">
      <c r="A87" s="102"/>
      <c r="B87" s="103"/>
      <c r="C87" s="103"/>
      <c r="D87" s="103"/>
      <c r="E87" s="103"/>
      <c r="F87" s="41"/>
      <c r="G87" s="41"/>
      <c r="H87" s="70"/>
      <c r="I87" s="70"/>
      <c r="J87" s="47"/>
      <c r="K87" s="47"/>
      <c r="L87" s="47"/>
      <c r="M87" s="41"/>
      <c r="N87" s="104"/>
    </row>
    <row r="88" spans="1:14" ht="19.5" thickTop="1" thickBot="1" x14ac:dyDescent="0.3">
      <c r="A88" s="356" t="s">
        <v>78</v>
      </c>
      <c r="B88" s="357"/>
      <c r="C88" s="357"/>
      <c r="D88" s="357"/>
      <c r="E88" s="357"/>
      <c r="F88" s="357"/>
      <c r="G88" s="357"/>
      <c r="H88" s="357"/>
      <c r="I88" s="357"/>
      <c r="J88" s="358"/>
      <c r="K88" s="100"/>
      <c r="L88" s="8"/>
      <c r="M88" s="105"/>
      <c r="N88" s="106">
        <f>N86</f>
        <v>0</v>
      </c>
    </row>
    <row r="89" spans="1:14" ht="16.5" thickTop="1" thickBot="1" x14ac:dyDescent="0.3">
      <c r="A89" s="4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4"/>
    </row>
    <row r="90" spans="1:14" ht="28.5" thickBot="1" x14ac:dyDescent="0.3">
      <c r="A90" s="359" t="s">
        <v>79</v>
      </c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1"/>
    </row>
    <row r="91" spans="1:14" ht="15.75" thickBot="1" x14ac:dyDescent="0.3">
      <c r="A91" s="4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4"/>
    </row>
    <row r="92" spans="1:14" ht="18.75" thickTop="1" x14ac:dyDescent="0.25">
      <c r="A92" s="362" t="s">
        <v>23</v>
      </c>
      <c r="B92" s="363"/>
      <c r="C92" s="363"/>
      <c r="D92" s="363"/>
      <c r="E92" s="363"/>
      <c r="F92" s="363"/>
      <c r="G92" s="363"/>
      <c r="H92" s="363"/>
      <c r="I92" s="363"/>
      <c r="J92" s="364"/>
      <c r="K92" s="107"/>
      <c r="L92" s="107"/>
      <c r="M92" s="108"/>
      <c r="N92" s="109">
        <f>N40</f>
        <v>18</v>
      </c>
    </row>
    <row r="93" spans="1:14" ht="18" x14ac:dyDescent="0.25">
      <c r="A93" s="339" t="s">
        <v>80</v>
      </c>
      <c r="B93" s="340"/>
      <c r="C93" s="340"/>
      <c r="D93" s="340"/>
      <c r="E93" s="340"/>
      <c r="F93" s="340"/>
      <c r="G93" s="340"/>
      <c r="H93" s="340"/>
      <c r="I93" s="340"/>
      <c r="J93" s="341"/>
      <c r="K93" s="107"/>
      <c r="L93" s="107"/>
      <c r="M93" s="108"/>
      <c r="N93" s="110">
        <f>N66</f>
        <v>0</v>
      </c>
    </row>
    <row r="94" spans="1:14" ht="18" x14ac:dyDescent="0.25">
      <c r="A94" s="339" t="s">
        <v>81</v>
      </c>
      <c r="B94" s="340"/>
      <c r="C94" s="340"/>
      <c r="D94" s="340"/>
      <c r="E94" s="340"/>
      <c r="F94" s="340"/>
      <c r="G94" s="340"/>
      <c r="H94" s="340"/>
      <c r="I94" s="340"/>
      <c r="J94" s="341"/>
      <c r="K94" s="107"/>
      <c r="L94" s="107"/>
      <c r="M94" s="108"/>
      <c r="N94" s="111">
        <f>N73</f>
        <v>0</v>
      </c>
    </row>
    <row r="95" spans="1:14" ht="18" x14ac:dyDescent="0.25">
      <c r="A95" s="339" t="s">
        <v>82</v>
      </c>
      <c r="B95" s="340"/>
      <c r="C95" s="340"/>
      <c r="D95" s="340"/>
      <c r="E95" s="340"/>
      <c r="F95" s="340"/>
      <c r="G95" s="340"/>
      <c r="H95" s="340"/>
      <c r="I95" s="340"/>
      <c r="J95" s="341"/>
      <c r="K95" s="107"/>
      <c r="L95" s="107"/>
      <c r="M95" s="108"/>
      <c r="N95" s="112">
        <f>N80</f>
        <v>0</v>
      </c>
    </row>
    <row r="96" spans="1:14" ht="18.75" thickBot="1" x14ac:dyDescent="0.3">
      <c r="A96" s="342" t="s">
        <v>83</v>
      </c>
      <c r="B96" s="343"/>
      <c r="C96" s="343"/>
      <c r="D96" s="343"/>
      <c r="E96" s="343"/>
      <c r="F96" s="343"/>
      <c r="G96" s="343"/>
      <c r="H96" s="343"/>
      <c r="I96" s="343"/>
      <c r="J96" s="344"/>
      <c r="K96" s="107"/>
      <c r="L96" s="107"/>
      <c r="M96" s="108"/>
      <c r="N96" s="112">
        <f>N86</f>
        <v>0</v>
      </c>
    </row>
    <row r="97" spans="1:14" ht="24.75" thickTop="1" thickBot="1" x14ac:dyDescent="0.3">
      <c r="A97" s="345" t="s">
        <v>84</v>
      </c>
      <c r="B97" s="346"/>
      <c r="C97" s="346"/>
      <c r="D97" s="346"/>
      <c r="E97" s="346"/>
      <c r="F97" s="346"/>
      <c r="G97" s="346"/>
      <c r="H97" s="346"/>
      <c r="I97" s="346"/>
      <c r="J97" s="347"/>
      <c r="K97" s="113"/>
      <c r="L97" s="114"/>
      <c r="M97" s="115"/>
      <c r="N97" s="116">
        <f>SUM(N92:N96)</f>
        <v>18</v>
      </c>
    </row>
    <row r="98" spans="1:14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</sheetData>
  <sheetProtection algorithmName="SHA-512" hashValue="j3d2zxefjFmnoxDIG8Z7h3flRuInVd3tYXSXkJhKytZ6T46TyNdesjfM/+rNiOrlrdl7JPxUTm/ixZzeD72wLQ==" saltValue="TzwSo0OTjpkNxDNimEiI4w==" spinCount="100000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89"/>
  <sheetViews>
    <sheetView zoomScaleNormal="100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7"/>
      <c r="B1" s="238"/>
      <c r="C1" s="241" t="s">
        <v>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6" ht="39" customHeight="1" thickBot="1" x14ac:dyDescent="0.3">
      <c r="A2" s="239"/>
      <c r="B2" s="240"/>
      <c r="C2" s="241" t="s">
        <v>10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158">
        <f ca="1">MATCH(MID(CELL("nombrearchivo",'8'!E9),FIND("]", CELL("nombrearchivo",'8'!E9),1)+1,LEN(CELL("nombrearchivo",'8'!E9))-FIND("]",CELL("nombrearchivo",'8'!E9),1)),GENERAL!A6:A55,0)</f>
        <v>12</v>
      </c>
    </row>
    <row r="3" spans="1:16" ht="15.75" x14ac:dyDescent="0.25">
      <c r="A3" s="244" t="s">
        <v>11</v>
      </c>
      <c r="B3" s="245"/>
      <c r="C3" s="245"/>
      <c r="D3" s="245"/>
      <c r="E3" s="7" t="str">
        <f>GENERAL!Z$2</f>
        <v>PLANTA</v>
      </c>
      <c r="F3" s="246"/>
      <c r="G3" s="246"/>
      <c r="H3" s="246"/>
      <c r="I3" s="246"/>
      <c r="J3" s="246"/>
      <c r="K3" s="246"/>
      <c r="L3" s="246"/>
      <c r="M3" s="246"/>
      <c r="N3" s="247"/>
    </row>
    <row r="4" spans="1:16" ht="15.75" x14ac:dyDescent="0.25">
      <c r="A4" s="233" t="s">
        <v>12</v>
      </c>
      <c r="B4" s="234"/>
      <c r="C4" s="234"/>
      <c r="D4" s="234"/>
      <c r="E4" s="8" t="str">
        <f>GENERAL!A$2</f>
        <v>IDEAD-P-10-4</v>
      </c>
      <c r="F4" s="235"/>
      <c r="G4" s="235"/>
      <c r="H4" s="235"/>
      <c r="I4" s="235"/>
      <c r="J4" s="235"/>
      <c r="K4" s="235"/>
      <c r="L4" s="235"/>
      <c r="M4" s="235"/>
      <c r="N4" s="236"/>
    </row>
    <row r="5" spans="1:16" ht="15.75" x14ac:dyDescent="0.25">
      <c r="A5" s="233" t="s">
        <v>13</v>
      </c>
      <c r="B5" s="234"/>
      <c r="C5" s="234"/>
      <c r="D5" s="234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6" x14ac:dyDescent="0.25">
      <c r="A8" s="254" t="s">
        <v>15</v>
      </c>
      <c r="B8" s="255"/>
      <c r="C8" s="258" t="s">
        <v>16</v>
      </c>
      <c r="D8" s="161"/>
      <c r="E8" s="260" t="s">
        <v>17</v>
      </c>
      <c r="F8" s="260" t="s">
        <v>18</v>
      </c>
      <c r="G8" s="260" t="s">
        <v>19</v>
      </c>
      <c r="H8" s="260" t="s">
        <v>20</v>
      </c>
      <c r="I8" s="260" t="s">
        <v>21</v>
      </c>
      <c r="J8" s="262" t="s">
        <v>22</v>
      </c>
      <c r="K8" s="162"/>
      <c r="L8" s="264"/>
      <c r="M8" s="264"/>
      <c r="N8" s="266" t="s">
        <v>23</v>
      </c>
    </row>
    <row r="9" spans="1:16" ht="31.5" customHeight="1" thickBot="1" x14ac:dyDescent="0.3">
      <c r="A9" s="256"/>
      <c r="B9" s="257"/>
      <c r="C9" s="259"/>
      <c r="D9" s="16"/>
      <c r="E9" s="261"/>
      <c r="F9" s="261"/>
      <c r="G9" s="261"/>
      <c r="H9" s="261"/>
      <c r="I9" s="261"/>
      <c r="J9" s="263"/>
      <c r="K9" s="163"/>
      <c r="L9" s="265"/>
      <c r="M9" s="265"/>
      <c r="N9" s="267"/>
    </row>
    <row r="10" spans="1:16" ht="30.75" customHeight="1" thickBot="1" x14ac:dyDescent="0.3">
      <c r="A10" s="268" t="str">
        <f ca="1">CONCATENATE((INDIRECT("GENERAL!D"&amp;P2+5))," ",((INDIRECT("GENERAL!E"&amp;P2+5))))</f>
        <v>MARTINEZ CARDENAS ANA GRACIELA</v>
      </c>
      <c r="B10" s="269"/>
      <c r="C10" s="17">
        <f>N14</f>
        <v>4</v>
      </c>
      <c r="D10" s="18"/>
      <c r="E10" s="19">
        <f>N16</f>
        <v>1</v>
      </c>
      <c r="F10" s="19">
        <f>N18</f>
        <v>3</v>
      </c>
      <c r="G10" s="19">
        <f>N20</f>
        <v>0</v>
      </c>
      <c r="H10" s="19">
        <f>N27</f>
        <v>5</v>
      </c>
      <c r="I10" s="19">
        <f>N32</f>
        <v>3.4299999999999997</v>
      </c>
      <c r="J10" s="20">
        <f>N37</f>
        <v>1.5</v>
      </c>
      <c r="K10" s="21"/>
      <c r="L10" s="21"/>
      <c r="M10" s="21"/>
      <c r="N10" s="22">
        <f>IF( SUM(C10:J10)&lt;=30,SUM(C10:J10),"EXCEDE LOS 30 PUNTOS")</f>
        <v>17.93</v>
      </c>
    </row>
    <row r="11" spans="1:16" ht="11.25" customHeight="1" thickTop="1" thickBot="1" x14ac:dyDescent="0.3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6" ht="18.75" thickBot="1" x14ac:dyDescent="0.3">
      <c r="A12" s="270" t="s">
        <v>24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5" t="s">
        <v>25</v>
      </c>
    </row>
    <row r="13" spans="1:16" ht="24" thickBot="1" x14ac:dyDescent="0.3">
      <c r="A13" s="248" t="s">
        <v>26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8"/>
      <c r="N13" s="24"/>
    </row>
    <row r="14" spans="1:16" ht="22.5" customHeight="1" thickBot="1" x14ac:dyDescent="0.3">
      <c r="A14" s="281" t="s">
        <v>27</v>
      </c>
      <c r="B14" s="282"/>
      <c r="C14" s="26"/>
      <c r="D14" s="283" t="str">
        <f ca="1">(INDIRECT("GENERAL!J"&amp;P2+5))</f>
        <v>ADMINISTRADORA INDUSTRIAL / UNIVERSIDAD PEDAGOGICA Y TECNOLOGICA DE COLOMBIA / 1989</v>
      </c>
      <c r="E14" s="284"/>
      <c r="F14" s="284"/>
      <c r="G14" s="284"/>
      <c r="H14" s="284"/>
      <c r="I14" s="284"/>
      <c r="J14" s="284"/>
      <c r="K14" s="284"/>
      <c r="L14" s="285"/>
      <c r="M14" s="27"/>
      <c r="N14" s="28">
        <v>4</v>
      </c>
    </row>
    <row r="15" spans="1:16" ht="15.75" thickBot="1" x14ac:dyDescent="0.3">
      <c r="A15" s="29"/>
      <c r="B15" s="8"/>
      <c r="C15" s="8"/>
      <c r="D15" s="30"/>
      <c r="E15" s="8"/>
      <c r="F15" s="8"/>
      <c r="G15" s="8"/>
      <c r="H15" s="8"/>
      <c r="I15" s="8"/>
      <c r="J15" s="8"/>
      <c r="K15" s="8"/>
      <c r="L15" s="8"/>
      <c r="M15" s="8"/>
      <c r="N15" s="31"/>
    </row>
    <row r="16" spans="1:16" ht="25.5" customHeight="1" thickBot="1" x14ac:dyDescent="0.3">
      <c r="A16" s="273" t="s">
        <v>28</v>
      </c>
      <c r="B16" s="274"/>
      <c r="C16" s="8"/>
      <c r="D16" s="32"/>
      <c r="E16" s="286" t="str">
        <f ca="1">(INDIRECT("GENERAL!K"&amp;P2+5))</f>
        <v>ESPECIALISTA EN GERENCIA SOCIAL / ESCUELA SUPERIOR DE ADMINISTRACION PUBLICA / 2000</v>
      </c>
      <c r="F16" s="287"/>
      <c r="G16" s="287"/>
      <c r="H16" s="287"/>
      <c r="I16" s="287"/>
      <c r="J16" s="287"/>
      <c r="K16" s="287"/>
      <c r="L16" s="288"/>
      <c r="M16" s="27"/>
      <c r="N16" s="28">
        <v>1</v>
      </c>
    </row>
    <row r="17" spans="1:17" ht="15.75" thickBot="1" x14ac:dyDescent="0.3">
      <c r="A17" s="29"/>
      <c r="B17" s="8"/>
      <c r="C17" s="8"/>
      <c r="D17" s="30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7" ht="26.25" customHeight="1" thickBot="1" x14ac:dyDescent="0.3">
      <c r="A18" s="273" t="s">
        <v>29</v>
      </c>
      <c r="B18" s="274"/>
      <c r="C18" s="26"/>
      <c r="D18" s="160"/>
      <c r="E18" s="287" t="str">
        <f ca="1">(INDIRECT("GENERAL!L"&amp;P2+5))</f>
        <v>MAGISTER EN ADMINISTRACION DE EMPRESAS CON ESPECIALIDAD EN DIRECCION DE PROYECTOS / UNIVERSIDAD VIÑA DEL MAR (CHILE) / 2012</v>
      </c>
      <c r="F18" s="287"/>
      <c r="G18" s="287"/>
      <c r="H18" s="287"/>
      <c r="I18" s="287"/>
      <c r="J18" s="287"/>
      <c r="K18" s="287"/>
      <c r="L18" s="288"/>
      <c r="M18" s="27"/>
      <c r="N18" s="28">
        <v>3</v>
      </c>
    </row>
    <row r="19" spans="1:17" ht="15.75" thickBot="1" x14ac:dyDescent="0.3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1"/>
    </row>
    <row r="20" spans="1:17" ht="45" customHeight="1" thickBot="1" x14ac:dyDescent="0.3">
      <c r="A20" s="273" t="s">
        <v>30</v>
      </c>
      <c r="B20" s="274"/>
      <c r="C20" s="26"/>
      <c r="D20" s="275" t="str">
        <f ca="1">(INDIRECT("GENERAL!M"&amp;P2+5))</f>
        <v>NO REGISTRA</v>
      </c>
      <c r="E20" s="276"/>
      <c r="F20" s="276"/>
      <c r="G20" s="276"/>
      <c r="H20" s="276"/>
      <c r="I20" s="276"/>
      <c r="J20" s="276"/>
      <c r="K20" s="276"/>
      <c r="L20" s="277"/>
      <c r="M20" s="27"/>
      <c r="N20" s="28"/>
    </row>
    <row r="21" spans="1:17" ht="16.5" thickBot="1" x14ac:dyDescent="0.3">
      <c r="A21" s="33"/>
      <c r="B21" s="34"/>
      <c r="C21" s="159"/>
      <c r="D21" s="35"/>
      <c r="E21" s="35"/>
      <c r="F21" s="35"/>
      <c r="G21" s="35"/>
      <c r="H21" s="35"/>
      <c r="I21" s="35"/>
      <c r="J21" s="35"/>
      <c r="K21" s="35"/>
      <c r="L21" s="35"/>
      <c r="M21" s="159"/>
      <c r="N21" s="36"/>
    </row>
    <row r="22" spans="1:17" ht="19.5" thickTop="1" thickBot="1" x14ac:dyDescent="0.3">
      <c r="A22" s="278" t="s">
        <v>31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0"/>
      <c r="M22" s="8"/>
      <c r="N22" s="157">
        <f>IF( SUM(N14:N20)&lt;=10,SUM(N14:N20),"EXCEDE LOS 10 PUNTOS VALIDOS")</f>
        <v>8</v>
      </c>
    </row>
    <row r="23" spans="1:17" ht="18.75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36"/>
    </row>
    <row r="24" spans="1:17" ht="24" thickBot="1" x14ac:dyDescent="0.3">
      <c r="A24" s="248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8"/>
      <c r="N24" s="36"/>
    </row>
    <row r="25" spans="1:17" ht="68.25" customHeight="1" thickBot="1" x14ac:dyDescent="0.3">
      <c r="A25" s="281" t="s">
        <v>33</v>
      </c>
      <c r="B25" s="282"/>
      <c r="C25" s="26"/>
      <c r="D25" s="283" t="s">
        <v>279</v>
      </c>
      <c r="E25" s="284"/>
      <c r="F25" s="284"/>
      <c r="G25" s="284"/>
      <c r="H25" s="284"/>
      <c r="I25" s="284"/>
      <c r="J25" s="284"/>
      <c r="K25" s="284"/>
      <c r="L25" s="285"/>
      <c r="M25" s="27"/>
      <c r="N25" s="28">
        <v>5</v>
      </c>
      <c r="P25" s="39"/>
      <c r="Q25" s="39"/>
    </row>
    <row r="26" spans="1:17" ht="16.5" thickBot="1" x14ac:dyDescent="0.3">
      <c r="A26" s="33"/>
      <c r="B26" s="34"/>
      <c r="C26" s="159"/>
      <c r="D26" s="35"/>
      <c r="E26" s="35"/>
      <c r="F26" s="35"/>
      <c r="G26" s="35"/>
      <c r="H26" s="35"/>
      <c r="I26" s="35"/>
      <c r="J26" s="35"/>
      <c r="K26" s="35"/>
      <c r="L26" s="35"/>
      <c r="M26" s="159"/>
      <c r="N26" s="36"/>
    </row>
    <row r="27" spans="1:17" ht="19.5" thickTop="1" thickBot="1" x14ac:dyDescent="0.3">
      <c r="A27" s="278" t="s">
        <v>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80"/>
      <c r="M27" s="159"/>
      <c r="N27" s="157">
        <f>IF(N25&lt;=5,N25,"EXCEDE LOS 5 PUNTOS PERMITIDOS")</f>
        <v>5</v>
      </c>
      <c r="P27" s="39"/>
      <c r="Q27" s="39"/>
    </row>
    <row r="28" spans="1:17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6"/>
    </row>
    <row r="29" spans="1:17" ht="24" thickBot="1" x14ac:dyDescent="0.3">
      <c r="A29" s="248" t="s">
        <v>35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41"/>
      <c r="N29" s="36"/>
    </row>
    <row r="30" spans="1:17" ht="289.5" customHeight="1" thickBot="1" x14ac:dyDescent="0.3">
      <c r="A30" s="281" t="s">
        <v>36</v>
      </c>
      <c r="B30" s="282"/>
      <c r="C30" s="26"/>
      <c r="D30" s="283" t="s">
        <v>280</v>
      </c>
      <c r="E30" s="284"/>
      <c r="F30" s="284"/>
      <c r="G30" s="284"/>
      <c r="H30" s="284"/>
      <c r="I30" s="284"/>
      <c r="J30" s="284"/>
      <c r="K30" s="284"/>
      <c r="L30" s="285"/>
      <c r="M30" s="27"/>
      <c r="N30" s="28">
        <f>0.3+3.13</f>
        <v>3.4299999999999997</v>
      </c>
    </row>
    <row r="31" spans="1:17" ht="6.75" customHeight="1" thickBot="1" x14ac:dyDescent="0.3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6"/>
    </row>
    <row r="32" spans="1:17" ht="19.5" thickTop="1" thickBot="1" x14ac:dyDescent="0.3">
      <c r="A32" s="278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159"/>
      <c r="N32" s="157">
        <f>IF(N30&lt;=5,N30,"EXCEDE LOS 5 PUNTOS PERMITIDOS")</f>
        <v>3.4299999999999997</v>
      </c>
    </row>
    <row r="33" spans="1:14" ht="9" customHeight="1" thickBot="1" x14ac:dyDescent="0.3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24" thickBot="1" x14ac:dyDescent="0.3">
      <c r="A34" s="248" t="s">
        <v>38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8"/>
      <c r="N34" s="36"/>
    </row>
    <row r="35" spans="1:14" ht="77.25" customHeight="1" thickBot="1" x14ac:dyDescent="0.3">
      <c r="A35" s="273" t="s">
        <v>39</v>
      </c>
      <c r="B35" s="274"/>
      <c r="C35" s="26"/>
      <c r="D35" s="283" t="s">
        <v>281</v>
      </c>
      <c r="E35" s="284"/>
      <c r="F35" s="284"/>
      <c r="G35" s="284"/>
      <c r="H35" s="284"/>
      <c r="I35" s="284"/>
      <c r="J35" s="284"/>
      <c r="K35" s="284"/>
      <c r="L35" s="285"/>
      <c r="M35" s="27"/>
      <c r="N35" s="28">
        <f>0.5+0.5+0.5</f>
        <v>1.5</v>
      </c>
    </row>
    <row r="36" spans="1:14" ht="16.5" thickBot="1" x14ac:dyDescent="0.3">
      <c r="A36" s="33"/>
      <c r="B36" s="34"/>
      <c r="C36" s="159"/>
      <c r="D36" s="35"/>
      <c r="E36" s="35"/>
      <c r="F36" s="35"/>
      <c r="G36" s="35"/>
      <c r="H36" s="35"/>
      <c r="I36" s="35"/>
      <c r="J36" s="35"/>
      <c r="K36" s="35"/>
      <c r="L36" s="35"/>
      <c r="M36" s="159"/>
      <c r="N36" s="36"/>
    </row>
    <row r="37" spans="1:14" ht="19.5" thickTop="1" thickBot="1" x14ac:dyDescent="0.3">
      <c r="A37" s="278" t="s">
        <v>40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159"/>
      <c r="N37" s="157">
        <f>IF(N35&lt;=10,N35,"EXCEDE LOS 10 PUNTOS PERMITIDOS")</f>
        <v>1.5</v>
      </c>
    </row>
    <row r="38" spans="1:14" ht="8.25" customHeight="1" x14ac:dyDescent="0.25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6"/>
    </row>
    <row r="39" spans="1:14" ht="8.25" customHeight="1" thickBot="1" x14ac:dyDescent="0.3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3"/>
    </row>
    <row r="40" spans="1:14" ht="24.75" thickTop="1" thickBot="1" x14ac:dyDescent="0.3">
      <c r="A40" s="378" t="s">
        <v>23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44"/>
      <c r="N40" s="45">
        <f>IF((N22+N27+N32+N37)&lt;=30,(N22+N27+N32+N37),"ERROR EXCEDE LOS 30 PUNTOS")</f>
        <v>17.93</v>
      </c>
    </row>
    <row r="41" spans="1:14" x14ac:dyDescent="0.25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7"/>
    </row>
    <row r="42" spans="1:14" x14ac:dyDescent="0.25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7"/>
    </row>
    <row r="43" spans="1:14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8" t="s">
        <v>41</v>
      </c>
    </row>
    <row r="44" spans="1:14" x14ac:dyDescent="0.25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7"/>
    </row>
    <row r="45" spans="1:14" ht="15.75" thickBot="1" x14ac:dyDescent="0.3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7"/>
    </row>
    <row r="46" spans="1:14" ht="27" thickBot="1" x14ac:dyDescent="0.3">
      <c r="A46" s="251" t="s">
        <v>42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3"/>
    </row>
    <row r="47" spans="1:14" ht="15.75" thickBot="1" x14ac:dyDescent="0.3">
      <c r="A47" s="4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4"/>
    </row>
    <row r="48" spans="1:14" ht="26.25" thickBot="1" x14ac:dyDescent="0.3">
      <c r="A48" s="289" t="s">
        <v>43</v>
      </c>
      <c r="B48" s="290"/>
      <c r="C48" s="290"/>
      <c r="D48" s="290"/>
      <c r="E48" s="290"/>
      <c r="F48" s="291"/>
      <c r="G48" s="292"/>
      <c r="H48" s="49" t="s">
        <v>44</v>
      </c>
      <c r="I48" s="50" t="s">
        <v>45</v>
      </c>
      <c r="J48" s="51" t="s">
        <v>46</v>
      </c>
      <c r="K48" s="52" t="s">
        <v>47</v>
      </c>
      <c r="L48" s="162"/>
      <c r="M48" s="8"/>
      <c r="N48" s="53" t="s">
        <v>48</v>
      </c>
    </row>
    <row r="49" spans="1:14" ht="33.75" customHeight="1" thickTop="1" thickBot="1" x14ac:dyDescent="0.3">
      <c r="A49" s="54">
        <v>1</v>
      </c>
      <c r="B49" s="301" t="s">
        <v>49</v>
      </c>
      <c r="C49" s="301"/>
      <c r="D49" s="301"/>
      <c r="E49" s="301"/>
      <c r="F49" s="302"/>
      <c r="G49" s="302"/>
      <c r="H49" s="55" t="s">
        <v>50</v>
      </c>
      <c r="I49" s="56">
        <v>0</v>
      </c>
      <c r="J49" s="56">
        <v>0</v>
      </c>
      <c r="K49" s="57">
        <v>0</v>
      </c>
      <c r="L49" s="41"/>
      <c r="M49" s="41"/>
      <c r="N49" s="58">
        <f>I49+J49+K49</f>
        <v>0</v>
      </c>
    </row>
    <row r="50" spans="1:14" ht="33.75" customHeight="1" thickTop="1" thickBot="1" x14ac:dyDescent="0.3">
      <c r="A50" s="59">
        <v>2</v>
      </c>
      <c r="B50" s="299" t="s">
        <v>51</v>
      </c>
      <c r="C50" s="303"/>
      <c r="D50" s="303"/>
      <c r="E50" s="303"/>
      <c r="F50" s="300"/>
      <c r="G50" s="300"/>
      <c r="H50" s="60" t="s">
        <v>50</v>
      </c>
      <c r="I50" s="61">
        <v>0</v>
      </c>
      <c r="J50" s="61">
        <v>0</v>
      </c>
      <c r="K50" s="62">
        <v>0</v>
      </c>
      <c r="L50" s="41"/>
      <c r="M50" s="41"/>
      <c r="N50" s="58">
        <f t="shared" ref="N50:N55" si="0">I50+J50+K50</f>
        <v>0</v>
      </c>
    </row>
    <row r="51" spans="1:14" ht="39" customHeight="1" thickTop="1" thickBot="1" x14ac:dyDescent="0.3">
      <c r="A51" s="59">
        <v>3</v>
      </c>
      <c r="B51" s="303" t="s">
        <v>52</v>
      </c>
      <c r="C51" s="303"/>
      <c r="D51" s="303"/>
      <c r="E51" s="303"/>
      <c r="F51" s="300"/>
      <c r="G51" s="300"/>
      <c r="H51" s="60" t="s">
        <v>53</v>
      </c>
      <c r="I51" s="61">
        <v>0</v>
      </c>
      <c r="J51" s="61">
        <v>0</v>
      </c>
      <c r="K51" s="62">
        <v>0</v>
      </c>
      <c r="L51" s="41"/>
      <c r="M51" s="41"/>
      <c r="N51" s="58">
        <f t="shared" si="0"/>
        <v>0</v>
      </c>
    </row>
    <row r="52" spans="1:14" ht="39" customHeight="1" thickTop="1" thickBot="1" x14ac:dyDescent="0.3">
      <c r="A52" s="59">
        <v>4</v>
      </c>
      <c r="B52" s="303" t="s">
        <v>54</v>
      </c>
      <c r="C52" s="303"/>
      <c r="D52" s="303"/>
      <c r="E52" s="303"/>
      <c r="F52" s="300"/>
      <c r="G52" s="300"/>
      <c r="H52" s="60" t="s">
        <v>53</v>
      </c>
      <c r="I52" s="61">
        <v>0</v>
      </c>
      <c r="J52" s="61">
        <v>0</v>
      </c>
      <c r="K52" s="62">
        <v>0</v>
      </c>
      <c r="L52" s="41"/>
      <c r="M52" s="41"/>
      <c r="N52" s="58">
        <f t="shared" si="0"/>
        <v>0</v>
      </c>
    </row>
    <row r="53" spans="1:14" ht="39" customHeight="1" thickTop="1" thickBot="1" x14ac:dyDescent="0.3">
      <c r="A53" s="59">
        <v>5</v>
      </c>
      <c r="B53" s="303" t="s">
        <v>55</v>
      </c>
      <c r="C53" s="303"/>
      <c r="D53" s="303"/>
      <c r="E53" s="303"/>
      <c r="F53" s="300"/>
      <c r="G53" s="300"/>
      <c r="H53" s="60" t="s">
        <v>53</v>
      </c>
      <c r="I53" s="61">
        <v>0</v>
      </c>
      <c r="J53" s="61">
        <v>0</v>
      </c>
      <c r="K53" s="62">
        <v>0</v>
      </c>
      <c r="L53" s="41"/>
      <c r="M53" s="41"/>
      <c r="N53" s="58">
        <f t="shared" si="0"/>
        <v>0</v>
      </c>
    </row>
    <row r="54" spans="1:14" ht="39" customHeight="1" thickTop="1" thickBot="1" x14ac:dyDescent="0.3">
      <c r="A54" s="59">
        <v>6</v>
      </c>
      <c r="B54" s="303" t="s">
        <v>56</v>
      </c>
      <c r="C54" s="303"/>
      <c r="D54" s="303"/>
      <c r="E54" s="303"/>
      <c r="F54" s="300"/>
      <c r="G54" s="300"/>
      <c r="H54" s="60" t="s">
        <v>57</v>
      </c>
      <c r="I54" s="61">
        <v>0</v>
      </c>
      <c r="J54" s="61">
        <v>0</v>
      </c>
      <c r="K54" s="62">
        <v>0</v>
      </c>
      <c r="L54" s="41"/>
      <c r="M54" s="41"/>
      <c r="N54" s="58">
        <f t="shared" si="0"/>
        <v>0</v>
      </c>
    </row>
    <row r="55" spans="1:14" ht="39" customHeight="1" thickTop="1" thickBot="1" x14ac:dyDescent="0.3">
      <c r="A55" s="63">
        <v>7</v>
      </c>
      <c r="B55" s="304" t="s">
        <v>58</v>
      </c>
      <c r="C55" s="304"/>
      <c r="D55" s="304"/>
      <c r="E55" s="304"/>
      <c r="F55" s="305"/>
      <c r="G55" s="305"/>
      <c r="H55" s="64" t="s">
        <v>57</v>
      </c>
      <c r="I55" s="65">
        <v>0</v>
      </c>
      <c r="J55" s="65">
        <v>0</v>
      </c>
      <c r="K55" s="66">
        <v>0</v>
      </c>
      <c r="L55" s="41"/>
      <c r="M55" s="41"/>
      <c r="N55" s="58">
        <f t="shared" si="0"/>
        <v>0</v>
      </c>
    </row>
    <row r="56" spans="1:14" ht="16.5" thickBot="1" x14ac:dyDescent="0.3">
      <c r="A56" s="306" t="s">
        <v>59</v>
      </c>
      <c r="B56" s="307"/>
      <c r="C56" s="307"/>
      <c r="D56" s="307"/>
      <c r="E56" s="307"/>
      <c r="F56" s="307"/>
      <c r="G56" s="307"/>
      <c r="H56" s="308"/>
      <c r="I56" s="67">
        <f>SUM(I49:I55)</f>
        <v>0</v>
      </c>
      <c r="J56" s="68">
        <f>SUM(J49:J55)</f>
        <v>0</v>
      </c>
      <c r="K56" s="69">
        <f>SUM(K49:K55)</f>
        <v>0</v>
      </c>
      <c r="L56" s="70"/>
      <c r="M56" s="41"/>
      <c r="N56" s="71">
        <f>SUM(N49:N55)</f>
        <v>0</v>
      </c>
    </row>
    <row r="57" spans="1:14" ht="19.5" thickTop="1" thickBot="1" x14ac:dyDescent="0.3">
      <c r="A57" s="309" t="s">
        <v>60</v>
      </c>
      <c r="B57" s="310"/>
      <c r="C57" s="310"/>
      <c r="D57" s="310"/>
      <c r="E57" s="310"/>
      <c r="F57" s="310"/>
      <c r="G57" s="310"/>
      <c r="H57" s="310"/>
      <c r="I57" s="311"/>
      <c r="J57" s="311"/>
      <c r="K57" s="312"/>
      <c r="L57" s="8"/>
      <c r="M57" s="72"/>
      <c r="N57" s="73">
        <f>N56/3</f>
        <v>0</v>
      </c>
    </row>
    <row r="58" spans="1:14" ht="15.75" thickBot="1" x14ac:dyDescent="0.3">
      <c r="A58" s="4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4"/>
    </row>
    <row r="59" spans="1:14" ht="26.25" thickBot="1" x14ac:dyDescent="0.3">
      <c r="A59" s="289" t="s">
        <v>61</v>
      </c>
      <c r="B59" s="290"/>
      <c r="C59" s="290"/>
      <c r="D59" s="290"/>
      <c r="E59" s="290"/>
      <c r="F59" s="290"/>
      <c r="G59" s="313"/>
      <c r="H59" s="74" t="s">
        <v>44</v>
      </c>
      <c r="I59" s="50" t="s">
        <v>45</v>
      </c>
      <c r="J59" s="51" t="s">
        <v>46</v>
      </c>
      <c r="K59" s="52" t="s">
        <v>47</v>
      </c>
      <c r="L59" s="162"/>
      <c r="M59" s="8"/>
      <c r="N59" s="53" t="s">
        <v>48</v>
      </c>
    </row>
    <row r="60" spans="1:14" ht="37.5" customHeight="1" thickTop="1" thickBot="1" x14ac:dyDescent="0.3">
      <c r="A60" s="54">
        <v>1</v>
      </c>
      <c r="B60" s="314" t="s">
        <v>62</v>
      </c>
      <c r="C60" s="314"/>
      <c r="D60" s="314"/>
      <c r="E60" s="314"/>
      <c r="F60" s="302"/>
      <c r="G60" s="302"/>
      <c r="H60" s="75" t="s">
        <v>63</v>
      </c>
      <c r="I60" s="76">
        <v>0</v>
      </c>
      <c r="J60" s="76">
        <v>0</v>
      </c>
      <c r="K60" s="77">
        <v>0</v>
      </c>
      <c r="L60" s="78"/>
      <c r="M60" s="41"/>
      <c r="N60" s="58">
        <f>I60+J60+K60</f>
        <v>0</v>
      </c>
    </row>
    <row r="61" spans="1:14" ht="37.5" customHeight="1" thickTop="1" thickBot="1" x14ac:dyDescent="0.3">
      <c r="A61" s="59">
        <v>2</v>
      </c>
      <c r="B61" s="299" t="s">
        <v>64</v>
      </c>
      <c r="C61" s="299"/>
      <c r="D61" s="299"/>
      <c r="E61" s="299"/>
      <c r="F61" s="300"/>
      <c r="G61" s="300"/>
      <c r="H61" s="79" t="s">
        <v>63</v>
      </c>
      <c r="I61" s="80">
        <v>0</v>
      </c>
      <c r="J61" s="80">
        <v>0</v>
      </c>
      <c r="K61" s="81">
        <v>0</v>
      </c>
      <c r="L61" s="78"/>
      <c r="M61" s="41"/>
      <c r="N61" s="58">
        <f>I61+J61+K61</f>
        <v>0</v>
      </c>
    </row>
    <row r="62" spans="1:14" ht="37.5" customHeight="1" thickTop="1" thickBot="1" x14ac:dyDescent="0.3">
      <c r="A62" s="63">
        <v>3</v>
      </c>
      <c r="B62" s="315" t="s">
        <v>65</v>
      </c>
      <c r="C62" s="315"/>
      <c r="D62" s="315"/>
      <c r="E62" s="315"/>
      <c r="F62" s="305"/>
      <c r="G62" s="305"/>
      <c r="H62" s="82" t="s">
        <v>63</v>
      </c>
      <c r="I62" s="83">
        <v>0</v>
      </c>
      <c r="J62" s="83">
        <v>0</v>
      </c>
      <c r="K62" s="84">
        <v>0</v>
      </c>
      <c r="L62" s="78"/>
      <c r="M62" s="41"/>
      <c r="N62" s="58">
        <f>I62+J62+K62</f>
        <v>0</v>
      </c>
    </row>
    <row r="63" spans="1:14" ht="16.5" thickTop="1" thickBot="1" x14ac:dyDescent="0.3">
      <c r="A63" s="40"/>
      <c r="B63" s="281" t="s">
        <v>66</v>
      </c>
      <c r="C63" s="316"/>
      <c r="D63" s="316"/>
      <c r="E63" s="316"/>
      <c r="F63" s="316"/>
      <c r="G63" s="316"/>
      <c r="H63" s="282"/>
      <c r="I63" s="85">
        <f>SUM(I60:I62)</f>
        <v>0</v>
      </c>
      <c r="J63" s="85">
        <f>SUM(J60:J62)</f>
        <v>0</v>
      </c>
      <c r="K63" s="86">
        <f>SUM(K60:K62)</f>
        <v>0</v>
      </c>
      <c r="L63" s="78"/>
      <c r="M63" s="41"/>
      <c r="N63" s="87">
        <f>SUM(N60:N62)</f>
        <v>0</v>
      </c>
    </row>
    <row r="64" spans="1:14" ht="19.5" thickTop="1" thickBot="1" x14ac:dyDescent="0.3">
      <c r="A64" s="317" t="s">
        <v>67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9"/>
      <c r="L64" s="78"/>
      <c r="M64" s="41"/>
      <c r="N64" s="73">
        <f>N63/3</f>
        <v>0</v>
      </c>
    </row>
    <row r="65" spans="1:14" ht="19.5" thickTop="1" thickBot="1" x14ac:dyDescent="0.3">
      <c r="A65" s="320"/>
      <c r="B65" s="321"/>
      <c r="C65" s="321"/>
      <c r="D65" s="321"/>
      <c r="E65" s="321"/>
      <c r="F65" s="321"/>
      <c r="G65" s="321"/>
      <c r="H65" s="321"/>
      <c r="I65" s="321"/>
      <c r="J65" s="322"/>
      <c r="K65" s="322"/>
      <c r="L65" s="78"/>
      <c r="M65" s="41"/>
      <c r="N65" s="164"/>
    </row>
    <row r="66" spans="1:14" ht="26.25" thickBot="1" x14ac:dyDescent="0.3">
      <c r="A66" s="323" t="s">
        <v>68</v>
      </c>
      <c r="B66" s="324"/>
      <c r="C66" s="324"/>
      <c r="D66" s="324"/>
      <c r="E66" s="324"/>
      <c r="F66" s="324"/>
      <c r="G66" s="325"/>
      <c r="H66" s="89" t="s">
        <v>44</v>
      </c>
      <c r="I66" s="53" t="s">
        <v>45</v>
      </c>
      <c r="J66" s="162"/>
      <c r="K66" s="162"/>
      <c r="L66" s="78"/>
      <c r="M66" s="41"/>
      <c r="N66" s="90" t="s">
        <v>48</v>
      </c>
    </row>
    <row r="67" spans="1:14" ht="37.5" customHeight="1" thickBot="1" x14ac:dyDescent="0.3">
      <c r="A67" s="91">
        <v>1</v>
      </c>
      <c r="B67" s="326" t="s">
        <v>69</v>
      </c>
      <c r="C67" s="326"/>
      <c r="D67" s="326"/>
      <c r="E67" s="326"/>
      <c r="F67" s="327"/>
      <c r="G67" s="328"/>
      <c r="H67" s="92" t="s">
        <v>63</v>
      </c>
      <c r="I67" s="86">
        <v>0</v>
      </c>
      <c r="J67" s="78"/>
      <c r="K67" s="78"/>
      <c r="L67" s="78"/>
      <c r="M67" s="41"/>
      <c r="N67" s="93">
        <f>I67</f>
        <v>0</v>
      </c>
    </row>
    <row r="68" spans="1:14" ht="37.5" customHeight="1" thickBot="1" x14ac:dyDescent="0.3">
      <c r="A68" s="59">
        <v>2</v>
      </c>
      <c r="B68" s="299" t="s">
        <v>70</v>
      </c>
      <c r="C68" s="299"/>
      <c r="D68" s="299"/>
      <c r="E68" s="299"/>
      <c r="F68" s="300"/>
      <c r="G68" s="329"/>
      <c r="H68" s="94" t="s">
        <v>63</v>
      </c>
      <c r="I68" s="95">
        <v>0</v>
      </c>
      <c r="J68" s="78"/>
      <c r="K68" s="78"/>
      <c r="L68" s="78"/>
      <c r="M68" s="41"/>
      <c r="N68" s="93">
        <f>I68</f>
        <v>0</v>
      </c>
    </row>
    <row r="69" spans="1:14" ht="37.5" customHeight="1" thickBot="1" x14ac:dyDescent="0.3">
      <c r="A69" s="63">
        <v>3</v>
      </c>
      <c r="B69" s="315" t="s">
        <v>71</v>
      </c>
      <c r="C69" s="315"/>
      <c r="D69" s="315"/>
      <c r="E69" s="315"/>
      <c r="F69" s="305"/>
      <c r="G69" s="330"/>
      <c r="H69" s="96" t="s">
        <v>63</v>
      </c>
      <c r="I69" s="97">
        <v>0</v>
      </c>
      <c r="J69" s="78"/>
      <c r="K69" s="78"/>
      <c r="L69" s="78"/>
      <c r="M69" s="41"/>
      <c r="N69" s="93">
        <f>I69</f>
        <v>0</v>
      </c>
    </row>
    <row r="70" spans="1:14" ht="16.5" thickBot="1" x14ac:dyDescent="0.3">
      <c r="A70" s="331" t="s">
        <v>72</v>
      </c>
      <c r="B70" s="332"/>
      <c r="C70" s="332"/>
      <c r="D70" s="332"/>
      <c r="E70" s="332"/>
      <c r="F70" s="332"/>
      <c r="G70" s="332"/>
      <c r="H70" s="333"/>
      <c r="I70" s="25">
        <f>SUM(I67:I69)</f>
        <v>0</v>
      </c>
      <c r="J70" s="70"/>
      <c r="K70" s="70"/>
      <c r="L70" s="70"/>
      <c r="M70" s="41"/>
      <c r="N70" s="36"/>
    </row>
    <row r="71" spans="1:14" ht="19.5" thickTop="1" thickBot="1" x14ac:dyDescent="0.3">
      <c r="A71" s="334" t="s">
        <v>73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6"/>
      <c r="L71" s="70"/>
      <c r="M71" s="41"/>
      <c r="N71" s="73">
        <f>SUM(N67:N69)</f>
        <v>0</v>
      </c>
    </row>
    <row r="72" spans="1:14" x14ac:dyDescent="0.25">
      <c r="A72" s="42"/>
      <c r="B72" s="8"/>
      <c r="C72" s="8"/>
      <c r="D72" s="8"/>
      <c r="E72" s="337"/>
      <c r="F72" s="337"/>
      <c r="G72" s="337"/>
      <c r="H72" s="337"/>
      <c r="I72" s="337"/>
      <c r="J72" s="337"/>
      <c r="K72" s="337"/>
      <c r="L72" s="337"/>
      <c r="M72" s="337"/>
      <c r="N72" s="338"/>
    </row>
    <row r="73" spans="1:14" ht="15.75" thickBot="1" x14ac:dyDescent="0.3">
      <c r="A73" s="4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4"/>
    </row>
    <row r="74" spans="1:14" ht="27" thickBot="1" x14ac:dyDescent="0.3">
      <c r="A74" s="251" t="s">
        <v>74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3"/>
    </row>
    <row r="75" spans="1:14" ht="15.75" thickBot="1" x14ac:dyDescent="0.3">
      <c r="A75" s="4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4"/>
    </row>
    <row r="76" spans="1:14" ht="24.75" thickBot="1" x14ac:dyDescent="0.3">
      <c r="A76" s="348" t="s">
        <v>75</v>
      </c>
      <c r="B76" s="349"/>
      <c r="C76" s="349"/>
      <c r="D76" s="349"/>
      <c r="E76" s="349"/>
      <c r="F76" s="350"/>
      <c r="G76" s="351"/>
      <c r="H76" s="89" t="s">
        <v>44</v>
      </c>
      <c r="I76" s="162"/>
      <c r="J76" s="8"/>
      <c r="K76" s="8"/>
      <c r="L76" s="8"/>
      <c r="M76" s="8"/>
      <c r="N76" s="89" t="s">
        <v>48</v>
      </c>
    </row>
    <row r="77" spans="1:14" ht="17.25" thickTop="1" thickBot="1" x14ac:dyDescent="0.3">
      <c r="A77" s="98">
        <v>1</v>
      </c>
      <c r="B77" s="352" t="s">
        <v>76</v>
      </c>
      <c r="C77" s="353"/>
      <c r="D77" s="353"/>
      <c r="E77" s="353"/>
      <c r="F77" s="354"/>
      <c r="G77" s="355"/>
      <c r="H77" s="99" t="s">
        <v>77</v>
      </c>
      <c r="I77" s="100"/>
      <c r="J77" s="47"/>
      <c r="K77" s="47"/>
      <c r="L77" s="47"/>
      <c r="M77" s="41"/>
      <c r="N77" s="101">
        <v>0</v>
      </c>
    </row>
    <row r="78" spans="1:14" ht="16.5" thickBot="1" x14ac:dyDescent="0.3">
      <c r="A78" s="102"/>
      <c r="B78" s="103"/>
      <c r="C78" s="103"/>
      <c r="D78" s="103"/>
      <c r="E78" s="103"/>
      <c r="F78" s="41"/>
      <c r="G78" s="41"/>
      <c r="H78" s="70"/>
      <c r="I78" s="70"/>
      <c r="J78" s="47"/>
      <c r="K78" s="47"/>
      <c r="L78" s="47"/>
      <c r="M78" s="41"/>
      <c r="N78" s="104"/>
    </row>
    <row r="79" spans="1:14" ht="19.5" thickTop="1" thickBot="1" x14ac:dyDescent="0.3">
      <c r="A79" s="356" t="s">
        <v>78</v>
      </c>
      <c r="B79" s="357"/>
      <c r="C79" s="357"/>
      <c r="D79" s="357"/>
      <c r="E79" s="357"/>
      <c r="F79" s="357"/>
      <c r="G79" s="357"/>
      <c r="H79" s="357"/>
      <c r="I79" s="357"/>
      <c r="J79" s="358"/>
      <c r="K79" s="100"/>
      <c r="L79" s="8"/>
      <c r="M79" s="105"/>
      <c r="N79" s="106">
        <f>N77</f>
        <v>0</v>
      </c>
    </row>
    <row r="80" spans="1:14" ht="16.5" thickTop="1" thickBot="1" x14ac:dyDescent="0.3">
      <c r="A80" s="4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4"/>
    </row>
    <row r="81" spans="1:14" ht="28.5" thickBot="1" x14ac:dyDescent="0.3">
      <c r="A81" s="359" t="s">
        <v>79</v>
      </c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1"/>
    </row>
    <row r="82" spans="1:14" ht="15.75" thickBot="1" x14ac:dyDescent="0.3">
      <c r="A82" s="4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4"/>
    </row>
    <row r="83" spans="1:14" ht="18.75" thickTop="1" x14ac:dyDescent="0.25">
      <c r="A83" s="362" t="s">
        <v>23</v>
      </c>
      <c r="B83" s="363"/>
      <c r="C83" s="363"/>
      <c r="D83" s="363"/>
      <c r="E83" s="363"/>
      <c r="F83" s="363"/>
      <c r="G83" s="363"/>
      <c r="H83" s="363"/>
      <c r="I83" s="363"/>
      <c r="J83" s="364"/>
      <c r="K83" s="107"/>
      <c r="L83" s="107"/>
      <c r="M83" s="108"/>
      <c r="N83" s="109">
        <f>N40</f>
        <v>17.93</v>
      </c>
    </row>
    <row r="84" spans="1:14" ht="18" x14ac:dyDescent="0.25">
      <c r="A84" s="339" t="s">
        <v>80</v>
      </c>
      <c r="B84" s="340"/>
      <c r="C84" s="340"/>
      <c r="D84" s="340"/>
      <c r="E84" s="340"/>
      <c r="F84" s="340"/>
      <c r="G84" s="340"/>
      <c r="H84" s="340"/>
      <c r="I84" s="340"/>
      <c r="J84" s="341"/>
      <c r="K84" s="107"/>
      <c r="L84" s="107"/>
      <c r="M84" s="108"/>
      <c r="N84" s="110">
        <f>N57</f>
        <v>0</v>
      </c>
    </row>
    <row r="85" spans="1:14" ht="18" x14ac:dyDescent="0.25">
      <c r="A85" s="339" t="s">
        <v>81</v>
      </c>
      <c r="B85" s="340"/>
      <c r="C85" s="340"/>
      <c r="D85" s="340"/>
      <c r="E85" s="340"/>
      <c r="F85" s="340"/>
      <c r="G85" s="340"/>
      <c r="H85" s="340"/>
      <c r="I85" s="340"/>
      <c r="J85" s="341"/>
      <c r="K85" s="107"/>
      <c r="L85" s="107"/>
      <c r="M85" s="108"/>
      <c r="N85" s="111">
        <f>N64</f>
        <v>0</v>
      </c>
    </row>
    <row r="86" spans="1:14" ht="18" x14ac:dyDescent="0.25">
      <c r="A86" s="339" t="s">
        <v>82</v>
      </c>
      <c r="B86" s="340"/>
      <c r="C86" s="340"/>
      <c r="D86" s="340"/>
      <c r="E86" s="340"/>
      <c r="F86" s="340"/>
      <c r="G86" s="340"/>
      <c r="H86" s="340"/>
      <c r="I86" s="340"/>
      <c r="J86" s="341"/>
      <c r="K86" s="107"/>
      <c r="L86" s="107"/>
      <c r="M86" s="108"/>
      <c r="N86" s="112">
        <f>N71</f>
        <v>0</v>
      </c>
    </row>
    <row r="87" spans="1:14" ht="18.75" thickBot="1" x14ac:dyDescent="0.3">
      <c r="A87" s="342" t="s">
        <v>83</v>
      </c>
      <c r="B87" s="343"/>
      <c r="C87" s="343"/>
      <c r="D87" s="343"/>
      <c r="E87" s="343"/>
      <c r="F87" s="343"/>
      <c r="G87" s="343"/>
      <c r="H87" s="343"/>
      <c r="I87" s="343"/>
      <c r="J87" s="344"/>
      <c r="K87" s="107"/>
      <c r="L87" s="107"/>
      <c r="M87" s="108"/>
      <c r="N87" s="112">
        <f>N77</f>
        <v>0</v>
      </c>
    </row>
    <row r="88" spans="1:14" ht="24.75" thickTop="1" thickBot="1" x14ac:dyDescent="0.3">
      <c r="A88" s="345" t="s">
        <v>84</v>
      </c>
      <c r="B88" s="346"/>
      <c r="C88" s="346"/>
      <c r="D88" s="346"/>
      <c r="E88" s="346"/>
      <c r="F88" s="346"/>
      <c r="G88" s="346"/>
      <c r="H88" s="346"/>
      <c r="I88" s="346"/>
      <c r="J88" s="347"/>
      <c r="K88" s="113"/>
      <c r="L88" s="114"/>
      <c r="M88" s="115"/>
      <c r="N88" s="116">
        <f>SUM(N83:N87)</f>
        <v>17.93</v>
      </c>
    </row>
    <row r="89" spans="1:14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</sheetData>
  <sheetProtection algorithmName="SHA-512" hashValue="axkZfAgDL2pOpxc9NDCNfx9zI5bl7TLzznWujQWc3KjGNNIwN0Flt4psQoWJ8BT+v+0jgidD5JV96KVsSNsysA==" saltValue="u9tdCofdEgxhtNe8d/7Mgw==" spinCount="100000" sheet="1" objects="1" scenarios="1" selectLockedCells="1" selectUnlockedCells="1"/>
  <mergeCells count="81">
    <mergeCell ref="A85:J85"/>
    <mergeCell ref="A86:J86"/>
    <mergeCell ref="A87:J87"/>
    <mergeCell ref="A88:J88"/>
    <mergeCell ref="A76:G76"/>
    <mergeCell ref="B77:G77"/>
    <mergeCell ref="A79:J79"/>
    <mergeCell ref="A81:N81"/>
    <mergeCell ref="A83:J83"/>
    <mergeCell ref="A84:J84"/>
    <mergeCell ref="A74:N74"/>
    <mergeCell ref="B62:G62"/>
    <mergeCell ref="B63:H63"/>
    <mergeCell ref="A64:K64"/>
    <mergeCell ref="A65:K65"/>
    <mergeCell ref="A66:G66"/>
    <mergeCell ref="B67:G67"/>
    <mergeCell ref="B68:G68"/>
    <mergeCell ref="B69:G69"/>
    <mergeCell ref="A70:H70"/>
    <mergeCell ref="A71:K71"/>
    <mergeCell ref="E72:N72"/>
    <mergeCell ref="B61:G61"/>
    <mergeCell ref="B49:G49"/>
    <mergeCell ref="B50:G50"/>
    <mergeCell ref="B51:G51"/>
    <mergeCell ref="B52:G52"/>
    <mergeCell ref="B53:G53"/>
    <mergeCell ref="B54:G54"/>
    <mergeCell ref="B55:G55"/>
    <mergeCell ref="A56:H56"/>
    <mergeCell ref="A57:K57"/>
    <mergeCell ref="A59:G59"/>
    <mergeCell ref="B60:G60"/>
    <mergeCell ref="A48:G48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46:N46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16</vt:i4>
      </vt:variant>
    </vt:vector>
  </HeadingPairs>
  <TitlesOfParts>
    <vt:vector size="37" baseType="lpstr">
      <vt:lpstr>GENERAL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EVALUACIÓN DEL PERFIL</vt:lpstr>
      <vt:lpstr>INFORMACIÓN IMPORTANTE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'2'!Área_de_impresión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'EVALUACIÓN DEL PERFIL'!Títulos_a_imprimir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2014-04-29T18:33:19Z</cp:lastPrinted>
  <dcterms:created xsi:type="dcterms:W3CDTF">2014-02-18T13:10:52Z</dcterms:created>
  <dcterms:modified xsi:type="dcterms:W3CDTF">2014-04-30T06:49:03Z</dcterms:modified>
</cp:coreProperties>
</file>