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reseleccionados\PARA PUBLICAR ESTEBAN\IA\"/>
    </mc:Choice>
  </mc:AlternateContent>
  <workbookProtection workbookPassword="E57A" lockStructure="1"/>
  <bookViews>
    <workbookView xWindow="0" yWindow="0" windowWidth="28800" windowHeight="11835" tabRatio="500" firstSheet="1" activeTab="4"/>
  </bookViews>
  <sheets>
    <sheet name="GENERAL" sheetId="1" state="hidden" r:id="rId1"/>
    <sheet name="1" sheetId="2" r:id="rId2"/>
    <sheet name="2" sheetId="18" state="hidden" r:id="rId3"/>
    <sheet name="EVALUACIÓN DEL PERFIL" sheetId="22" r:id="rId4"/>
    <sheet name="INFORMACIÓN IMPORTANTE" sheetId="23" r:id="rId5"/>
    <sheet name="3" sheetId="19" state="hidden" r:id="rId6"/>
    <sheet name="4" sheetId="20" state="hidden" r:id="rId7"/>
    <sheet name="5" sheetId="21" state="hidden" r:id="rId8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2" l="1"/>
  <c r="A8" i="22" s="1"/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40" i="21" s="1"/>
  <c r="N92" i="21" s="1"/>
  <c r="N97" i="21" s="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N10" i="19" s="1"/>
  <c r="E5" i="19"/>
  <c r="E4" i="19"/>
  <c r="P2" i="19"/>
  <c r="N96" i="18"/>
  <c r="N88" i="18"/>
  <c r="N80" i="18"/>
  <c r="N95" i="18" s="1"/>
  <c r="I79" i="18"/>
  <c r="N78" i="18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N27" i="18"/>
  <c r="N40" i="18" s="1"/>
  <c r="N92" i="18" s="1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14" i="20"/>
  <c r="E16" i="18"/>
  <c r="D20" i="2"/>
  <c r="E16" i="21"/>
  <c r="D14" i="19"/>
  <c r="N40" i="2" l="1"/>
  <c r="N10" i="21"/>
  <c r="I10" i="21"/>
  <c r="N97" i="18"/>
  <c r="H10" i="18"/>
  <c r="N10" i="18" s="1"/>
  <c r="Z2" i="1"/>
  <c r="D20" i="21"/>
  <c r="D20" i="20"/>
  <c r="E18" i="21"/>
  <c r="D14" i="21"/>
  <c r="A10" i="20"/>
  <c r="E18" i="18"/>
  <c r="A10" i="19"/>
  <c r="E16" i="19"/>
  <c r="E16" i="20"/>
  <c r="E18" i="19"/>
  <c r="E16" i="2"/>
  <c r="A10" i="21"/>
  <c r="E18" i="2"/>
  <c r="D20" i="19"/>
  <c r="A10" i="2"/>
  <c r="D20" i="18"/>
  <c r="D14" i="2"/>
  <c r="E18" i="20"/>
  <c r="D14" i="18"/>
  <c r="A10" i="18"/>
  <c r="E3" i="19" l="1"/>
  <c r="E3" i="18"/>
  <c r="E3" i="21"/>
  <c r="E3" i="20"/>
  <c r="E3" i="2"/>
  <c r="Z1" i="1"/>
  <c r="E31" i="1" l="1"/>
  <c r="E30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W6" i="1"/>
  <c r="U6" i="1"/>
  <c r="H10" i="2"/>
  <c r="G10" i="2"/>
  <c r="T6" i="1" s="1"/>
  <c r="F10" i="2"/>
  <c r="S6" i="1" s="1"/>
  <c r="E10" i="2"/>
  <c r="R6" i="1" s="1"/>
  <c r="C10" i="2"/>
  <c r="Q6" i="1" l="1"/>
  <c r="N10" i="2"/>
  <c r="I10" i="2"/>
  <c r="V6" i="1"/>
  <c r="J10" i="2"/>
  <c r="N92" i="2" l="1"/>
  <c r="N97" i="2" s="1"/>
  <c r="X6" i="1"/>
</calcChain>
</file>

<file path=xl/sharedStrings.xml><?xml version="1.0" encoding="utf-8"?>
<sst xmlns="http://schemas.openxmlformats.org/spreadsheetml/2006/main" count="568" uniqueCount="139">
  <si>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</si>
  <si>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</si>
  <si>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</si>
  <si>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</si>
  <si>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</si>
  <si>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</si>
  <si>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</si>
  <si>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</si>
  <si>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</si>
  <si>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</si>
  <si>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</si>
  <si>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</si>
  <si>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</si>
  <si>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</si>
  <si>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</si>
  <si>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</si>
  <si>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</si>
  <si>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</si>
  <si>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</si>
  <si>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</si>
  <si>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</si>
  <si>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</si>
  <si>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</si>
  <si>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</si>
  <si>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</si>
  <si>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</si>
  <si>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</si>
  <si>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</si>
  <si>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</si>
  <si>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</si>
  <si>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</si>
  <si>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</si>
  <si>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</si>
  <si>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</si>
  <si>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</si>
  <si>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</si>
  <si>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</si>
  <si>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</si>
  <si>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</si>
  <si>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</si>
  <si>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</si>
  <si>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</si>
  <si>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</si>
  <si>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</si>
  <si>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</si>
  <si>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</si>
  <si>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</si>
  <si>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</si>
  <si>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</si>
  <si>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</si>
  <si>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</si>
  <si>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</si>
  <si>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</si>
  <si>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</si>
  <si>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</si>
  <si>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</si>
  <si>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</si>
  <si>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</si>
  <si>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</si>
  <si>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</si>
  <si>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</si>
  <si>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</si>
  <si>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</si>
  <si>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</si>
  <si>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</si>
  <si>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</si>
  <si>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</si>
  <si>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</si>
  <si>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</si>
  <si>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</si>
  <si>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</si>
  <si>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</si>
  <si>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</si>
  <si>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</si>
  <si>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</si>
  <si>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</si>
  <si>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</si>
  <si>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</si>
  <si>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</si>
  <si>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</si>
  <si>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</si>
  <si>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</si>
  <si>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</si>
  <si>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</si>
  <si>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</si>
  <si>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</si>
  <si>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</si>
  <si>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</si>
  <si>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</si>
  <si>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</si>
  <si>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</si>
  <si>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</si>
  <si>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</si>
  <si>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</si>
  <si>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</si>
  <si>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Total Evaluación</t>
  </si>
  <si>
    <t>INGENIERÍA AGRONÓMICA</t>
  </si>
  <si>
    <t>IA-O-03-2</t>
  </si>
  <si>
    <t>PEREZ MONCADA</t>
  </si>
  <si>
    <t>URLEY ADRIAN</t>
  </si>
  <si>
    <t>urleyadrian@gmail.com</t>
  </si>
  <si>
    <t>CARRERA 116 B No. 72F-67 TORRE 2 APTO. 502 MONTECARLO II VOLLAS DE GRANADA</t>
  </si>
  <si>
    <t>BOGOTA D.C.</t>
  </si>
  <si>
    <t>INGENIERO DE PRODUCCIÓN BIOTECNOLÓGICA /UNIVERSIDAD FRANCISCO DE PAULA SANTANDER /2006</t>
  </si>
  <si>
    <t>NO REGISTRA</t>
  </si>
  <si>
    <t>MAGÍSTER EN CIENCIAS BIOLÓGICAS /PONTIFICIA UNIVERSIDAD JAVERIANA /2011</t>
  </si>
  <si>
    <t>FÍSICO</t>
  </si>
  <si>
    <t xml:space="preserve">MANRIQUE RAMIREZ </t>
  </si>
  <si>
    <t>PAULA CONSTANZA</t>
  </si>
  <si>
    <t>(1) 7581124 - 3114594290</t>
  </si>
  <si>
    <t>paula.constanza.pm@gmail.com</t>
  </si>
  <si>
    <t>CARRERA 56 No. 137-74 INT. 1 APTO. 502 OIKOS LA COLINA</t>
  </si>
  <si>
    <t>BOGOTÁ D.C.</t>
  </si>
  <si>
    <t>MICROBIÓLOGA INDUSTRIAL /UNIVERSIDAD JAVERIANA /2005</t>
  </si>
  <si>
    <t>MAGISTER EN CIENCIAS BIOLÓGICAS /UNIVERSIDAD JAVERIANA /2010</t>
  </si>
  <si>
    <t>DOCTORADO EN MICROBIOLOGÍA /UNIVERSIDAD AUTONOMA DE BARCELON (ESPAÑA) /2013</t>
  </si>
  <si>
    <t>NO CUMPLE PERFIL. NO ACREDITA LA FORMACION DE PREGRADO SOLICITADA EN EL PERFIL.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</si>
  <si>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</si>
  <si>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</si>
  <si>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</si>
  <si>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</si>
  <si>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</si>
  <si>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</si>
  <si>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</si>
  <si>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</si>
  <si>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</si>
  <si>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</si>
  <si>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</si>
  <si>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</si>
  <si>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VAC/BENÍTEZ/YOLANDA O.</t>
  </si>
  <si>
    <t>PEREZ MONCADA URLEY ADRIAN</t>
  </si>
  <si>
    <t>MANRIQUE RAMIREZ PAULA CONSTANZA</t>
  </si>
  <si>
    <t>MAGISTER EN CIENCIAS BIOLÓGICAS /UNIVERSIDAD JAVERIANA /2010
DOCTORADO EN MICROBIOLOGÍA /UNIVERSIDAD AUTONOMA DE BARCELON (ESPAÑA) /2013</t>
  </si>
  <si>
    <t>INGENIERO CON TÍTULO DE MAESTRÍA O DOCTORADO EN EL ÁREA DE MICROBIOLOGÍA INDUSTRIAL.</t>
  </si>
  <si>
    <t>LA CERTIFICACION ANEXADA NO ESPECIFICA TIEMPO DE DEDICACIÓN, POR LO QUE NO ES POSIBLE ASIGNAR PUNTOS. NO CUMPLEN CON LOS TÉRMINOS DE REFERENCIA DE LA CONVOCATORIA</t>
  </si>
  <si>
    <t>LA CERTIFICACION ANEXADA NO ESPECIFICA TIEMPO DE DEDICACIÓN, POR LO QUE NO ES POSIBLE ASIGNAR PUNTOS.NO CUMPLEN CON LOS TÉRMINOS DE REFERENCIA DE LA CONVOCATORIA</t>
  </si>
  <si>
    <t>ARTICULO REVISTA "CORPOICA CIENCIA Y TECNOLOGÍA Y AGROPECUARIA" / INDEXADA CATEGORIA C / 2011 /4 AUTORES /1 PUNTOS  -  ARTICULO REVISTA "UNIVERSITAS SCIENTIARUM" / INDEXADA CATEGORIA A2 / 2012 /5 AUTORES /2 PUNTOS  -  MATERIAL DIVULGATIVO DE PROYECCION SOCIAL "BIOFERTILIZANTE PARA SOYA" /CORPOICA / 2011 / 5 AUTORES / 0,25 PUNTOS.  -  LA PONENCIA PRESENTADA NO CUMPLE CON LO ESTIPULADO EN LOS TERMINOS DE REFERENCIA, NO PRESENTA PUBLICACIÓN DE LAS MEMORIAS, POR LO QUE NO ES POSIBLE ASIGNAR PUNTOS.</t>
  </si>
  <si>
    <r>
      <t xml:space="preserve">NO PRESELECCIONADO
</t>
    </r>
    <r>
      <rPr>
        <sz val="9"/>
        <rFont val="Arial"/>
        <family val="2"/>
      </rPr>
      <t xml:space="preserve">EL TÍTULO DE PREGRADO NO CORRESPONDE AL REQUERIDO EN EL PERFIL DE LA CONVOCATORIA </t>
    </r>
  </si>
  <si>
    <t xml:space="preserve">                                                 EVALUACIÓN DE LAS HOJAS DE VIDA PARA EL CUMPLIMIENTO DEL PERFIL DE LOS ASPIRANTES AL CÓDIGO DE CONCURSO IA-O-03-2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</si>
</sst>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31" fillId="0" borderId="46" xfId="0" applyFont="1" applyBorder="1" applyAlignment="1">
      <alignment horizontal="justify" vertical="center" wrapText="1"/>
    </xf>
    <xf numFmtId="0" fontId="31" fillId="0" borderId="52" xfId="0" applyFont="1" applyBorder="1" applyAlignment="1">
      <alignment horizontal="justify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0" fontId="7" fillId="0" borderId="46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2</xdr:col>
      <xdr:colOff>238125</xdr:colOff>
      <xdr:row>3</xdr:row>
      <xdr:rowOff>114300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18192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ula.constanza.pm@gmail.com" TargetMode="External"/><Relationship Id="rId1" Type="http://schemas.openxmlformats.org/officeDocument/2006/relationships/hyperlink" Target="mailto:urleyadrian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topLeftCell="F1" zoomScale="80" zoomScaleNormal="80" workbookViewId="0">
      <selection activeCell="M7" sqref="M7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24.285156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Z1" s="121">
        <f>COUNTA(C:C)-1</f>
        <v>2</v>
      </c>
    </row>
    <row r="2" spans="1:26" ht="17.25" thickBot="1" x14ac:dyDescent="0.35">
      <c r="A2" s="195" t="s">
        <v>97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202" t="s">
        <v>93</v>
      </c>
      <c r="B3" s="199" t="s">
        <v>91</v>
      </c>
      <c r="C3" s="199" t="s">
        <v>92</v>
      </c>
      <c r="D3" s="199" t="s">
        <v>89</v>
      </c>
      <c r="E3" s="199" t="s">
        <v>90</v>
      </c>
      <c r="F3" s="199" t="s">
        <v>0</v>
      </c>
      <c r="G3" s="199" t="s">
        <v>1</v>
      </c>
      <c r="H3" s="199" t="s">
        <v>2</v>
      </c>
      <c r="I3" s="192" t="s">
        <v>3</v>
      </c>
      <c r="J3" s="205" t="s">
        <v>4</v>
      </c>
      <c r="K3" s="206"/>
      <c r="L3" s="206"/>
      <c r="M3" s="207"/>
      <c r="N3" s="199" t="s">
        <v>5</v>
      </c>
      <c r="O3" s="199" t="s">
        <v>88</v>
      </c>
      <c r="P3" s="199" t="s">
        <v>6</v>
      </c>
      <c r="Q3" s="197" t="s">
        <v>16</v>
      </c>
      <c r="R3" s="197" t="s">
        <v>17</v>
      </c>
      <c r="S3" s="197" t="s">
        <v>18</v>
      </c>
      <c r="T3" s="197" t="s">
        <v>19</v>
      </c>
      <c r="U3" s="197" t="s">
        <v>20</v>
      </c>
      <c r="V3" s="197" t="s">
        <v>21</v>
      </c>
      <c r="W3" s="197" t="s">
        <v>22</v>
      </c>
      <c r="X3" s="192" t="s">
        <v>95</v>
      </c>
    </row>
    <row r="4" spans="1:26" s="1" customFormat="1" ht="15.75" customHeight="1" thickBot="1" x14ac:dyDescent="0.25">
      <c r="A4" s="203"/>
      <c r="B4" s="200"/>
      <c r="C4" s="200"/>
      <c r="D4" s="200"/>
      <c r="E4" s="200"/>
      <c r="F4" s="200"/>
      <c r="G4" s="200"/>
      <c r="H4" s="200"/>
      <c r="I4" s="193"/>
      <c r="J4" s="192" t="s">
        <v>7</v>
      </c>
      <c r="K4" s="123"/>
      <c r="L4" s="123" t="s">
        <v>8</v>
      </c>
      <c r="M4" s="124"/>
      <c r="N4" s="200"/>
      <c r="O4" s="200"/>
      <c r="P4" s="200"/>
      <c r="Q4" s="198"/>
      <c r="R4" s="198"/>
      <c r="S4" s="198"/>
      <c r="T4" s="198"/>
      <c r="U4" s="198"/>
      <c r="V4" s="198"/>
      <c r="W4" s="198"/>
      <c r="X4" s="193"/>
    </row>
    <row r="5" spans="1:26" s="1" customFormat="1" ht="13.5" customHeight="1" thickBot="1" x14ac:dyDescent="0.25">
      <c r="A5" s="204"/>
      <c r="B5" s="201"/>
      <c r="C5" s="201"/>
      <c r="D5" s="201"/>
      <c r="E5" s="201"/>
      <c r="F5" s="201"/>
      <c r="G5" s="201"/>
      <c r="H5" s="201"/>
      <c r="I5" s="194"/>
      <c r="J5" s="194"/>
      <c r="K5" s="124" t="s">
        <v>85</v>
      </c>
      <c r="L5" s="126" t="s">
        <v>86</v>
      </c>
      <c r="M5" s="126" t="s">
        <v>87</v>
      </c>
      <c r="N5" s="201"/>
      <c r="O5" s="201"/>
      <c r="P5" s="201"/>
      <c r="Q5" s="198"/>
      <c r="R5" s="198"/>
      <c r="S5" s="198"/>
      <c r="T5" s="198"/>
      <c r="U5" s="198"/>
      <c r="V5" s="198"/>
      <c r="W5" s="198"/>
      <c r="X5" s="194"/>
    </row>
    <row r="6" spans="1:26" s="1" customFormat="1" ht="51" x14ac:dyDescent="0.2">
      <c r="A6" s="130">
        <v>1</v>
      </c>
      <c r="B6" s="131" t="s">
        <v>94</v>
      </c>
      <c r="C6" s="165">
        <v>88243216</v>
      </c>
      <c r="D6" s="164" t="s">
        <v>98</v>
      </c>
      <c r="E6" s="125" t="s">
        <v>99</v>
      </c>
      <c r="F6" s="125">
        <v>3112823827</v>
      </c>
      <c r="G6" s="127" t="s">
        <v>100</v>
      </c>
      <c r="H6" s="125" t="s">
        <v>101</v>
      </c>
      <c r="I6" s="125" t="s">
        <v>102</v>
      </c>
      <c r="J6" s="125" t="s">
        <v>103</v>
      </c>
      <c r="K6" s="125" t="s">
        <v>104</v>
      </c>
      <c r="L6" s="125" t="s">
        <v>105</v>
      </c>
      <c r="M6" s="125" t="s">
        <v>104</v>
      </c>
      <c r="N6" s="125">
        <v>36</v>
      </c>
      <c r="O6" s="125" t="s">
        <v>106</v>
      </c>
      <c r="P6" s="128"/>
      <c r="Q6" s="132">
        <f>'1'!C10</f>
        <v>4</v>
      </c>
      <c r="R6" s="153">
        <f>'1'!E10</f>
        <v>0</v>
      </c>
      <c r="S6" s="153">
        <f>'1'!F10</f>
        <v>3</v>
      </c>
      <c r="T6" s="153">
        <f>'1'!G10</f>
        <v>0</v>
      </c>
      <c r="U6" s="153">
        <f>'1'!N27</f>
        <v>0</v>
      </c>
      <c r="V6" s="153">
        <f>'1'!N32</f>
        <v>0</v>
      </c>
      <c r="W6" s="153">
        <f>'1'!N37</f>
        <v>3.25</v>
      </c>
      <c r="X6" s="154">
        <f>'1'!N40</f>
        <v>10.25</v>
      </c>
    </row>
    <row r="7" spans="1:26" s="2" customFormat="1" ht="38.25" x14ac:dyDescent="0.2">
      <c r="A7" s="133">
        <v>2</v>
      </c>
      <c r="B7" s="131" t="s">
        <v>94</v>
      </c>
      <c r="C7" s="167">
        <v>52698414</v>
      </c>
      <c r="D7" s="166" t="s">
        <v>107</v>
      </c>
      <c r="E7" s="122" t="s">
        <v>108</v>
      </c>
      <c r="F7" s="122" t="s">
        <v>109</v>
      </c>
      <c r="G7" s="155" t="s">
        <v>110</v>
      </c>
      <c r="H7" s="122" t="s">
        <v>111</v>
      </c>
      <c r="I7" s="122" t="s">
        <v>112</v>
      </c>
      <c r="J7" s="122" t="s">
        <v>113</v>
      </c>
      <c r="K7" s="122" t="s">
        <v>104</v>
      </c>
      <c r="L7" s="122" t="s">
        <v>114</v>
      </c>
      <c r="M7" s="122" t="s">
        <v>115</v>
      </c>
      <c r="N7" s="122">
        <v>17</v>
      </c>
      <c r="O7" s="122" t="s">
        <v>106</v>
      </c>
      <c r="P7" s="129" t="s">
        <v>116</v>
      </c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 t="str">
        <f>TRIM(RIGHT(SUBSTITUTE(E29,"-", REPT("-",LEN(E29))),LEN(E29)))</f>
        <v/>
      </c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 t="str">
        <f>RIGHT(E29,1)</f>
        <v/>
      </c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A12" sqref="A12:M1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8.8554687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6"/>
      <c r="B1" s="327"/>
      <c r="C1" s="330" t="s">
        <v>9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6" ht="51" customHeight="1" thickBot="1" x14ac:dyDescent="0.3">
      <c r="A2" s="328"/>
      <c r="B2" s="329"/>
      <c r="C2" s="330" t="s">
        <v>10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333" t="s">
        <v>11</v>
      </c>
      <c r="B3" s="334"/>
      <c r="C3" s="334"/>
      <c r="D3" s="334"/>
      <c r="E3" s="7" t="str">
        <f>GENERAL!Z$2</f>
        <v>OCASIONAL</v>
      </c>
      <c r="F3" s="335"/>
      <c r="G3" s="335"/>
      <c r="H3" s="335"/>
      <c r="I3" s="335"/>
      <c r="J3" s="335"/>
      <c r="K3" s="335"/>
      <c r="L3" s="335"/>
      <c r="M3" s="335"/>
      <c r="N3" s="336"/>
    </row>
    <row r="4" spans="1:16" ht="15.75" x14ac:dyDescent="0.25">
      <c r="A4" s="303" t="s">
        <v>12</v>
      </c>
      <c r="B4" s="304"/>
      <c r="C4" s="304"/>
      <c r="D4" s="304"/>
      <c r="E4" s="8" t="str">
        <f>GENERAL!A$2</f>
        <v>IA-O-03-2</v>
      </c>
      <c r="F4" s="324"/>
      <c r="G4" s="324"/>
      <c r="H4" s="324"/>
      <c r="I4" s="324"/>
      <c r="J4" s="324"/>
      <c r="K4" s="324"/>
      <c r="L4" s="324"/>
      <c r="M4" s="324"/>
      <c r="N4" s="325"/>
    </row>
    <row r="5" spans="1:16" ht="15.75" x14ac:dyDescent="0.25">
      <c r="A5" s="303" t="s">
        <v>13</v>
      </c>
      <c r="B5" s="304"/>
      <c r="C5" s="304"/>
      <c r="D5" s="304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6" x14ac:dyDescent="0.25">
      <c r="A8" s="305" t="s">
        <v>15</v>
      </c>
      <c r="B8" s="306"/>
      <c r="C8" s="309" t="s">
        <v>16</v>
      </c>
      <c r="D8" s="15"/>
      <c r="E8" s="311" t="s">
        <v>17</v>
      </c>
      <c r="F8" s="311" t="s">
        <v>18</v>
      </c>
      <c r="G8" s="311" t="s">
        <v>19</v>
      </c>
      <c r="H8" s="311" t="s">
        <v>20</v>
      </c>
      <c r="I8" s="311" t="s">
        <v>21</v>
      </c>
      <c r="J8" s="313" t="s">
        <v>22</v>
      </c>
      <c r="K8" s="16"/>
      <c r="L8" s="315"/>
      <c r="M8" s="315"/>
      <c r="N8" s="317" t="s">
        <v>23</v>
      </c>
    </row>
    <row r="9" spans="1:16" ht="31.5" customHeight="1" thickBot="1" x14ac:dyDescent="0.3">
      <c r="A9" s="307"/>
      <c r="B9" s="308"/>
      <c r="C9" s="310"/>
      <c r="D9" s="17"/>
      <c r="E9" s="312"/>
      <c r="F9" s="312"/>
      <c r="G9" s="312"/>
      <c r="H9" s="312"/>
      <c r="I9" s="312"/>
      <c r="J9" s="314"/>
      <c r="K9" s="18"/>
      <c r="L9" s="316"/>
      <c r="M9" s="316"/>
      <c r="N9" s="318"/>
    </row>
    <row r="10" spans="1:16" ht="44.25" customHeight="1" thickBot="1" x14ac:dyDescent="0.3">
      <c r="A10" s="319" t="str">
        <f ca="1">CONCATENATE((INDIRECT("GENERAL!D"&amp;P2+5))," ",((INDIRECT("GENERAL!E"&amp;P2+5))))</f>
        <v>PEREZ MONCADA URLEY ADRIAN</v>
      </c>
      <c r="B10" s="320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3.25</v>
      </c>
      <c r="K10" s="23"/>
      <c r="L10" s="23"/>
      <c r="M10" s="23"/>
      <c r="N10" s="24">
        <f>IF( SUM(C10:J10)&lt;=30,SUM(C10:J10),"EXCEDE LOS 30 PUNTOS")</f>
        <v>10.25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1" t="s">
        <v>24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  <c r="N12" s="27" t="s">
        <v>25</v>
      </c>
    </row>
    <row r="13" spans="1:16" ht="24" thickBot="1" x14ac:dyDescent="0.3">
      <c r="A13" s="286" t="s">
        <v>26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8"/>
      <c r="N13" s="26"/>
    </row>
    <row r="14" spans="1:16" ht="31.5" customHeight="1" thickBot="1" x14ac:dyDescent="0.3">
      <c r="A14" s="239" t="s">
        <v>27</v>
      </c>
      <c r="B14" s="241"/>
      <c r="C14" s="28"/>
      <c r="D14" s="289" t="str">
        <f ca="1">(INDIRECT("GENERAL!J"&amp;P2+5))</f>
        <v>INGENIERO DE PRODUCCIÓN BIOTECNOLÓGICA /UNIVERSIDAD FRANCISCO DE PAULA SANTANDER /2006</v>
      </c>
      <c r="E14" s="290"/>
      <c r="F14" s="290"/>
      <c r="G14" s="290"/>
      <c r="H14" s="290"/>
      <c r="I14" s="290"/>
      <c r="J14" s="290"/>
      <c r="K14" s="290"/>
      <c r="L14" s="291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2" t="s">
        <v>28</v>
      </c>
      <c r="B16" s="293"/>
      <c r="C16" s="8"/>
      <c r="D16" s="34"/>
      <c r="E16" s="300" t="str">
        <f ca="1">(INDIRECT("GENERAL!K"&amp;P2+5))</f>
        <v>NO REGISTRA</v>
      </c>
      <c r="F16" s="301"/>
      <c r="G16" s="301"/>
      <c r="H16" s="301"/>
      <c r="I16" s="301"/>
      <c r="J16" s="301"/>
      <c r="K16" s="301"/>
      <c r="L16" s="302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2" t="s">
        <v>29</v>
      </c>
      <c r="B18" s="293"/>
      <c r="C18" s="28"/>
      <c r="D18" s="35"/>
      <c r="E18" s="301" t="str">
        <f ca="1">(INDIRECT("GENERAL!L"&amp;P2+5))</f>
        <v>MAGÍSTER EN CIENCIAS BIOLÓGICAS /PONTIFICIA UNIVERSIDAD JAVERIANA /2011</v>
      </c>
      <c r="F18" s="301"/>
      <c r="G18" s="301"/>
      <c r="H18" s="301"/>
      <c r="I18" s="301"/>
      <c r="J18" s="301"/>
      <c r="K18" s="301"/>
      <c r="L18" s="302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2" t="s">
        <v>30</v>
      </c>
      <c r="B20" s="293"/>
      <c r="C20" s="28"/>
      <c r="D20" s="297" t="str">
        <f ca="1">(INDIRECT("GENERAL!M"&amp;P2+5))</f>
        <v>NO REGISTRA</v>
      </c>
      <c r="E20" s="298"/>
      <c r="F20" s="298"/>
      <c r="G20" s="298"/>
      <c r="H20" s="298"/>
      <c r="I20" s="298"/>
      <c r="J20" s="298"/>
      <c r="K20" s="298"/>
      <c r="L20" s="299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2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6" t="s">
        <v>32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8"/>
      <c r="M24" s="8"/>
      <c r="N24" s="40"/>
    </row>
    <row r="25" spans="1:17" ht="68.25" customHeight="1" thickBot="1" x14ac:dyDescent="0.3">
      <c r="A25" s="239" t="s">
        <v>33</v>
      </c>
      <c r="B25" s="241"/>
      <c r="C25" s="28"/>
      <c r="D25" s="289" t="s">
        <v>134</v>
      </c>
      <c r="E25" s="290"/>
      <c r="F25" s="290"/>
      <c r="G25" s="290"/>
      <c r="H25" s="290"/>
      <c r="I25" s="290"/>
      <c r="J25" s="290"/>
      <c r="K25" s="290"/>
      <c r="L25" s="291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38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6" t="s">
        <v>35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8"/>
      <c r="M29" s="45"/>
      <c r="N29" s="40"/>
    </row>
    <row r="30" spans="1:17" ht="45" customHeight="1" thickBot="1" x14ac:dyDescent="0.3">
      <c r="A30" s="239" t="s">
        <v>36</v>
      </c>
      <c r="B30" s="241"/>
      <c r="C30" s="28"/>
      <c r="D30" s="289" t="s">
        <v>135</v>
      </c>
      <c r="E30" s="290"/>
      <c r="F30" s="290"/>
      <c r="G30" s="290"/>
      <c r="H30" s="290"/>
      <c r="I30" s="290"/>
      <c r="J30" s="290"/>
      <c r="K30" s="290"/>
      <c r="L30" s="291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38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6" t="s">
        <v>38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8"/>
      <c r="M34" s="8"/>
      <c r="N34" s="40"/>
    </row>
    <row r="35" spans="1:14" ht="90" customHeight="1" thickBot="1" x14ac:dyDescent="0.3">
      <c r="A35" s="292" t="s">
        <v>39</v>
      </c>
      <c r="B35" s="293"/>
      <c r="C35" s="28"/>
      <c r="D35" s="289" t="s">
        <v>136</v>
      </c>
      <c r="E35" s="290"/>
      <c r="F35" s="290"/>
      <c r="G35" s="290"/>
      <c r="H35" s="290"/>
      <c r="I35" s="290"/>
      <c r="J35" s="290"/>
      <c r="K35" s="290"/>
      <c r="L35" s="291"/>
      <c r="M35" s="29"/>
      <c r="N35" s="30">
        <v>3.25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38"/>
      <c r="N37" s="162">
        <f>IF(N35&lt;=10,N35,"EXCEDE LOS 10 PUNTOS PERMITIDOS")</f>
        <v>3.25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4" t="s">
        <v>23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6"/>
      <c r="M40" s="48"/>
      <c r="N40" s="49">
        <f>IF((N22+N27+N32+N37)&lt;=30,(N22+N27+N32+N37),"ERROR EXCEDE LOS 30 PUNTOS")</f>
        <v>10.25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4" t="s">
        <v>42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81"/>
      <c r="G57" s="282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6" t="s">
        <v>49</v>
      </c>
      <c r="C58" s="266"/>
      <c r="D58" s="266"/>
      <c r="E58" s="266"/>
      <c r="F58" s="267"/>
      <c r="G58" s="26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4" t="s">
        <v>51</v>
      </c>
      <c r="C59" s="268"/>
      <c r="D59" s="268"/>
      <c r="E59" s="268"/>
      <c r="F59" s="255"/>
      <c r="G59" s="25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8" t="s">
        <v>52</v>
      </c>
      <c r="C60" s="268"/>
      <c r="D60" s="268"/>
      <c r="E60" s="268"/>
      <c r="F60" s="255"/>
      <c r="G60" s="25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8" t="s">
        <v>54</v>
      </c>
      <c r="C61" s="268"/>
      <c r="D61" s="268"/>
      <c r="E61" s="268"/>
      <c r="F61" s="255"/>
      <c r="G61" s="25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8" t="s">
        <v>55</v>
      </c>
      <c r="C62" s="268"/>
      <c r="D62" s="268"/>
      <c r="E62" s="268"/>
      <c r="F62" s="255"/>
      <c r="G62" s="25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8" t="s">
        <v>56</v>
      </c>
      <c r="C63" s="268"/>
      <c r="D63" s="268"/>
      <c r="E63" s="268"/>
      <c r="F63" s="255"/>
      <c r="G63" s="25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9" t="s">
        <v>58</v>
      </c>
      <c r="C64" s="269"/>
      <c r="D64" s="269"/>
      <c r="E64" s="269"/>
      <c r="F64" s="238"/>
      <c r="G64" s="238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7"/>
      <c r="G69" s="26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4" t="s">
        <v>64</v>
      </c>
      <c r="C70" s="254"/>
      <c r="D70" s="254"/>
      <c r="E70" s="254"/>
      <c r="F70" s="255"/>
      <c r="G70" s="25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7" t="s">
        <v>65</v>
      </c>
      <c r="C71" s="237"/>
      <c r="D71" s="237"/>
      <c r="E71" s="237"/>
      <c r="F71" s="238"/>
      <c r="G71" s="238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9" t="s">
        <v>66</v>
      </c>
      <c r="C72" s="240"/>
      <c r="D72" s="240"/>
      <c r="E72" s="240"/>
      <c r="F72" s="240"/>
      <c r="G72" s="24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2" t="s">
        <v>67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4"/>
      <c r="L73" s="82"/>
      <c r="M73" s="45"/>
      <c r="N73" s="77">
        <f>N72/3</f>
        <v>0</v>
      </c>
    </row>
    <row r="74" spans="1:14" ht="19.5" thickTop="1" thickBot="1" x14ac:dyDescent="0.3">
      <c r="A74" s="245"/>
      <c r="B74" s="246"/>
      <c r="C74" s="246"/>
      <c r="D74" s="246"/>
      <c r="E74" s="246"/>
      <c r="F74" s="246"/>
      <c r="G74" s="246"/>
      <c r="H74" s="246"/>
      <c r="I74" s="246"/>
      <c r="J74" s="247"/>
      <c r="K74" s="247"/>
      <c r="L74" s="82"/>
      <c r="M74" s="45"/>
      <c r="N74" s="92"/>
    </row>
    <row r="75" spans="1:14" ht="26.25" thickBot="1" x14ac:dyDescent="0.3">
      <c r="A75" s="248" t="s">
        <v>68</v>
      </c>
      <c r="B75" s="249"/>
      <c r="C75" s="249"/>
      <c r="D75" s="249"/>
      <c r="E75" s="249"/>
      <c r="F75" s="249"/>
      <c r="G75" s="250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51" t="s">
        <v>69</v>
      </c>
      <c r="C76" s="251"/>
      <c r="D76" s="251"/>
      <c r="E76" s="251"/>
      <c r="F76" s="252"/>
      <c r="G76" s="25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4" t="s">
        <v>70</v>
      </c>
      <c r="C77" s="254"/>
      <c r="D77" s="254"/>
      <c r="E77" s="254"/>
      <c r="F77" s="255"/>
      <c r="G77" s="256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7" t="s">
        <v>71</v>
      </c>
      <c r="C78" s="237"/>
      <c r="D78" s="237"/>
      <c r="E78" s="237"/>
      <c r="F78" s="238"/>
      <c r="G78" s="257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8" t="s">
        <v>72</v>
      </c>
      <c r="B79" s="259"/>
      <c r="C79" s="259"/>
      <c r="D79" s="259"/>
      <c r="E79" s="259"/>
      <c r="F79" s="259"/>
      <c r="G79" s="259"/>
      <c r="H79" s="260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1" t="s">
        <v>73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4" t="s">
        <v>74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7" t="s">
        <v>75</v>
      </c>
      <c r="B85" s="218"/>
      <c r="C85" s="218"/>
      <c r="D85" s="218"/>
      <c r="E85" s="218"/>
      <c r="F85" s="219"/>
      <c r="G85" s="220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1" t="s">
        <v>76</v>
      </c>
      <c r="C86" s="222"/>
      <c r="D86" s="222"/>
      <c r="E86" s="222"/>
      <c r="F86" s="223"/>
      <c r="G86" s="22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5" t="s">
        <v>78</v>
      </c>
      <c r="B88" s="226"/>
      <c r="C88" s="226"/>
      <c r="D88" s="226"/>
      <c r="E88" s="226"/>
      <c r="F88" s="226"/>
      <c r="G88" s="226"/>
      <c r="H88" s="226"/>
      <c r="I88" s="226"/>
      <c r="J88" s="22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8" t="s">
        <v>79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3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1" t="s">
        <v>23</v>
      </c>
      <c r="B92" s="232"/>
      <c r="C92" s="232"/>
      <c r="D92" s="232"/>
      <c r="E92" s="232"/>
      <c r="F92" s="232"/>
      <c r="G92" s="232"/>
      <c r="H92" s="232"/>
      <c r="I92" s="232"/>
      <c r="J92" s="233"/>
      <c r="K92" s="111"/>
      <c r="L92" s="111"/>
      <c r="M92" s="112"/>
      <c r="N92" s="113">
        <f>N40</f>
        <v>10.25</v>
      </c>
    </row>
    <row r="93" spans="1:14" ht="18" x14ac:dyDescent="0.25">
      <c r="A93" s="208" t="s">
        <v>80</v>
      </c>
      <c r="B93" s="209"/>
      <c r="C93" s="209"/>
      <c r="D93" s="209"/>
      <c r="E93" s="209"/>
      <c r="F93" s="209"/>
      <c r="G93" s="209"/>
      <c r="H93" s="209"/>
      <c r="I93" s="209"/>
      <c r="J93" s="210"/>
      <c r="K93" s="111"/>
      <c r="L93" s="111"/>
      <c r="M93" s="112"/>
      <c r="N93" s="114">
        <f>N66</f>
        <v>0</v>
      </c>
    </row>
    <row r="94" spans="1:14" ht="18" x14ac:dyDescent="0.25">
      <c r="A94" s="208" t="s">
        <v>81</v>
      </c>
      <c r="B94" s="209"/>
      <c r="C94" s="209"/>
      <c r="D94" s="209"/>
      <c r="E94" s="209"/>
      <c r="F94" s="209"/>
      <c r="G94" s="209"/>
      <c r="H94" s="209"/>
      <c r="I94" s="209"/>
      <c r="J94" s="210"/>
      <c r="K94" s="111"/>
      <c r="L94" s="111"/>
      <c r="M94" s="112"/>
      <c r="N94" s="115">
        <f>N73</f>
        <v>0</v>
      </c>
    </row>
    <row r="95" spans="1:14" ht="18" x14ac:dyDescent="0.25">
      <c r="A95" s="208" t="s">
        <v>82</v>
      </c>
      <c r="B95" s="209"/>
      <c r="C95" s="209"/>
      <c r="D95" s="209"/>
      <c r="E95" s="209"/>
      <c r="F95" s="209"/>
      <c r="G95" s="209"/>
      <c r="H95" s="209"/>
      <c r="I95" s="209"/>
      <c r="J95" s="210"/>
      <c r="K95" s="111"/>
      <c r="L95" s="111"/>
      <c r="M95" s="112"/>
      <c r="N95" s="116">
        <f>N80</f>
        <v>0</v>
      </c>
    </row>
    <row r="96" spans="1:14" ht="18.75" thickBot="1" x14ac:dyDescent="0.3">
      <c r="A96" s="211" t="s">
        <v>83</v>
      </c>
      <c r="B96" s="212"/>
      <c r="C96" s="212"/>
      <c r="D96" s="212"/>
      <c r="E96" s="212"/>
      <c r="F96" s="212"/>
      <c r="G96" s="212"/>
      <c r="H96" s="212"/>
      <c r="I96" s="212"/>
      <c r="J96" s="213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4" t="s">
        <v>84</v>
      </c>
      <c r="B97" s="215"/>
      <c r="C97" s="215"/>
      <c r="D97" s="215"/>
      <c r="E97" s="215"/>
      <c r="F97" s="215"/>
      <c r="G97" s="215"/>
      <c r="H97" s="215"/>
      <c r="I97" s="215"/>
      <c r="J97" s="216"/>
      <c r="K97" s="117"/>
      <c r="L97" s="118"/>
      <c r="M97" s="119"/>
      <c r="N97" s="120">
        <f>SUM(N92:N96)</f>
        <v>10.25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AZLRVG1ZPt/KrVRqsf2Rko0+es80rCBJcqj3uq7MEMtCJm1iQHUa9tkPJ8BDkGGrFGAzN+wT7El1XRhdvwbDYA==" saltValue="otqbwe69HkQkRIQsZLgDpQ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51181102362204722" right="0.31496062992125984" top="0.35433070866141736" bottom="0.35433070866141736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6"/>
      <c r="B1" s="327"/>
      <c r="C1" s="330" t="s">
        <v>9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6" ht="51" customHeight="1" thickBot="1" x14ac:dyDescent="0.3">
      <c r="A2" s="328"/>
      <c r="B2" s="329"/>
      <c r="C2" s="330" t="s">
        <v>10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33" t="s">
        <v>11</v>
      </c>
      <c r="B3" s="334"/>
      <c r="C3" s="334"/>
      <c r="D3" s="334"/>
      <c r="E3" s="7" t="str">
        <f>GENERAL!Z$2</f>
        <v>OCASIONAL</v>
      </c>
      <c r="F3" s="335"/>
      <c r="G3" s="335"/>
      <c r="H3" s="335"/>
      <c r="I3" s="335"/>
      <c r="J3" s="335"/>
      <c r="K3" s="335"/>
      <c r="L3" s="335"/>
      <c r="M3" s="335"/>
      <c r="N3" s="336"/>
    </row>
    <row r="4" spans="1:16" ht="15.75" x14ac:dyDescent="0.25">
      <c r="A4" s="303" t="s">
        <v>12</v>
      </c>
      <c r="B4" s="304"/>
      <c r="C4" s="304"/>
      <c r="D4" s="304"/>
      <c r="E4" s="8" t="str">
        <f>GENERAL!A$2</f>
        <v>IA-O-03-2</v>
      </c>
      <c r="F4" s="324"/>
      <c r="G4" s="324"/>
      <c r="H4" s="324"/>
      <c r="I4" s="324"/>
      <c r="J4" s="324"/>
      <c r="K4" s="324"/>
      <c r="L4" s="324"/>
      <c r="M4" s="324"/>
      <c r="N4" s="325"/>
    </row>
    <row r="5" spans="1:16" ht="15.75" x14ac:dyDescent="0.25">
      <c r="A5" s="303" t="s">
        <v>13</v>
      </c>
      <c r="B5" s="304"/>
      <c r="C5" s="304"/>
      <c r="D5" s="304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6" x14ac:dyDescent="0.25">
      <c r="A8" s="305" t="s">
        <v>15</v>
      </c>
      <c r="B8" s="306"/>
      <c r="C8" s="309" t="s">
        <v>16</v>
      </c>
      <c r="D8" s="158"/>
      <c r="E8" s="311" t="s">
        <v>17</v>
      </c>
      <c r="F8" s="311" t="s">
        <v>18</v>
      </c>
      <c r="G8" s="311" t="s">
        <v>19</v>
      </c>
      <c r="H8" s="311" t="s">
        <v>20</v>
      </c>
      <c r="I8" s="311" t="s">
        <v>21</v>
      </c>
      <c r="J8" s="313" t="s">
        <v>22</v>
      </c>
      <c r="K8" s="159"/>
      <c r="L8" s="315"/>
      <c r="M8" s="315"/>
      <c r="N8" s="317" t="s">
        <v>23</v>
      </c>
    </row>
    <row r="9" spans="1:16" ht="31.5" customHeight="1" thickBot="1" x14ac:dyDescent="0.3">
      <c r="A9" s="307"/>
      <c r="B9" s="308"/>
      <c r="C9" s="310"/>
      <c r="D9" s="17"/>
      <c r="E9" s="312"/>
      <c r="F9" s="312"/>
      <c r="G9" s="312"/>
      <c r="H9" s="312"/>
      <c r="I9" s="312"/>
      <c r="J9" s="314"/>
      <c r="K9" s="160"/>
      <c r="L9" s="316"/>
      <c r="M9" s="316"/>
      <c r="N9" s="318"/>
    </row>
    <row r="10" spans="1:16" ht="44.25" customHeight="1" thickBot="1" x14ac:dyDescent="0.3">
      <c r="A10" s="319" t="str">
        <f ca="1">CONCATENATE((INDIRECT("GENERAL!D"&amp;P2+5))," ",((INDIRECT("GENERAL!E"&amp;P2+5))))</f>
        <v>MANRIQUE RAMIREZ  PAULA CONSTANZA</v>
      </c>
      <c r="B10" s="32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1" t="s">
        <v>24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  <c r="N12" s="27" t="s">
        <v>25</v>
      </c>
    </row>
    <row r="13" spans="1:16" ht="24" thickBot="1" x14ac:dyDescent="0.3">
      <c r="A13" s="286" t="s">
        <v>26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8"/>
      <c r="N13" s="26"/>
    </row>
    <row r="14" spans="1:16" ht="31.5" customHeight="1" thickBot="1" x14ac:dyDescent="0.3">
      <c r="A14" s="239" t="s">
        <v>27</v>
      </c>
      <c r="B14" s="241"/>
      <c r="C14" s="28"/>
      <c r="D14" s="289" t="str">
        <f ca="1">(INDIRECT("GENERAL!J"&amp;P2+5))</f>
        <v>MICROBIÓLOGA INDUSTRIAL /UNIVERSIDAD JAVERIANA /2005</v>
      </c>
      <c r="E14" s="290"/>
      <c r="F14" s="290"/>
      <c r="G14" s="290"/>
      <c r="H14" s="290"/>
      <c r="I14" s="290"/>
      <c r="J14" s="290"/>
      <c r="K14" s="290"/>
      <c r="L14" s="29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2" t="s">
        <v>28</v>
      </c>
      <c r="B16" s="293"/>
      <c r="C16" s="8"/>
      <c r="D16" s="34"/>
      <c r="E16" s="300" t="str">
        <f ca="1">(INDIRECT("GENERAL!K"&amp;P2+5))</f>
        <v>NO REGISTRA</v>
      </c>
      <c r="F16" s="301"/>
      <c r="G16" s="301"/>
      <c r="H16" s="301"/>
      <c r="I16" s="301"/>
      <c r="J16" s="301"/>
      <c r="K16" s="301"/>
      <c r="L16" s="302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2" t="s">
        <v>29</v>
      </c>
      <c r="B18" s="293"/>
      <c r="C18" s="28"/>
      <c r="D18" s="157"/>
      <c r="E18" s="301" t="str">
        <f ca="1">(INDIRECT("GENERAL!L"&amp;P2+5))</f>
        <v>MAGISTER EN CIENCIAS BIOLÓGICAS /UNIVERSIDAD JAVERIANA /2010</v>
      </c>
      <c r="F18" s="301"/>
      <c r="G18" s="301"/>
      <c r="H18" s="301"/>
      <c r="I18" s="301"/>
      <c r="J18" s="301"/>
      <c r="K18" s="301"/>
      <c r="L18" s="302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2" t="s">
        <v>30</v>
      </c>
      <c r="B20" s="293"/>
      <c r="C20" s="28"/>
      <c r="D20" s="297" t="str">
        <f ca="1">(INDIRECT("GENERAL!M"&amp;P2+5))</f>
        <v>DOCTORADO EN MICROBIOLOGÍA /UNIVERSIDAD AUTONOMA DE BARCELON (ESPAÑA) /2013</v>
      </c>
      <c r="E20" s="298"/>
      <c r="F20" s="298"/>
      <c r="G20" s="298"/>
      <c r="H20" s="298"/>
      <c r="I20" s="298"/>
      <c r="J20" s="298"/>
      <c r="K20" s="298"/>
      <c r="L20" s="299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6" t="s">
        <v>32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8"/>
      <c r="M24" s="8"/>
      <c r="N24" s="40"/>
    </row>
    <row r="25" spans="1:17" ht="68.25" customHeight="1" thickBot="1" x14ac:dyDescent="0.3">
      <c r="A25" s="239" t="s">
        <v>33</v>
      </c>
      <c r="B25" s="241"/>
      <c r="C25" s="28"/>
      <c r="D25" s="289"/>
      <c r="E25" s="290"/>
      <c r="F25" s="290"/>
      <c r="G25" s="290"/>
      <c r="H25" s="290"/>
      <c r="I25" s="290"/>
      <c r="J25" s="290"/>
      <c r="K25" s="290"/>
      <c r="L25" s="291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6" t="s">
        <v>35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8"/>
      <c r="M29" s="45"/>
      <c r="N29" s="40"/>
    </row>
    <row r="30" spans="1:17" ht="35.25" customHeight="1" thickBot="1" x14ac:dyDescent="0.3">
      <c r="A30" s="239" t="s">
        <v>36</v>
      </c>
      <c r="B30" s="241"/>
      <c r="C30" s="28"/>
      <c r="D30" s="289"/>
      <c r="E30" s="290"/>
      <c r="F30" s="290"/>
      <c r="G30" s="290"/>
      <c r="H30" s="290"/>
      <c r="I30" s="290"/>
      <c r="J30" s="290"/>
      <c r="K30" s="290"/>
      <c r="L30" s="29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6" t="s">
        <v>38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8"/>
      <c r="M34" s="8"/>
      <c r="N34" s="40"/>
    </row>
    <row r="35" spans="1:14" ht="39.75" customHeight="1" thickBot="1" x14ac:dyDescent="0.3">
      <c r="A35" s="292" t="s">
        <v>39</v>
      </c>
      <c r="B35" s="293"/>
      <c r="C35" s="28"/>
      <c r="D35" s="289"/>
      <c r="E35" s="290"/>
      <c r="F35" s="290"/>
      <c r="G35" s="290"/>
      <c r="H35" s="290"/>
      <c r="I35" s="290"/>
      <c r="J35" s="290"/>
      <c r="K35" s="290"/>
      <c r="L35" s="291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4" t="s">
        <v>23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4" t="s">
        <v>42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81"/>
      <c r="G57" s="282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6" t="s">
        <v>49</v>
      </c>
      <c r="C58" s="266"/>
      <c r="D58" s="266"/>
      <c r="E58" s="266"/>
      <c r="F58" s="267"/>
      <c r="G58" s="26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4" t="s">
        <v>51</v>
      </c>
      <c r="C59" s="268"/>
      <c r="D59" s="268"/>
      <c r="E59" s="268"/>
      <c r="F59" s="255"/>
      <c r="G59" s="25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8" t="s">
        <v>52</v>
      </c>
      <c r="C60" s="268"/>
      <c r="D60" s="268"/>
      <c r="E60" s="268"/>
      <c r="F60" s="255"/>
      <c r="G60" s="25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8" t="s">
        <v>54</v>
      </c>
      <c r="C61" s="268"/>
      <c r="D61" s="268"/>
      <c r="E61" s="268"/>
      <c r="F61" s="255"/>
      <c r="G61" s="25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8" t="s">
        <v>55</v>
      </c>
      <c r="C62" s="268"/>
      <c r="D62" s="268"/>
      <c r="E62" s="268"/>
      <c r="F62" s="255"/>
      <c r="G62" s="25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8" t="s">
        <v>56</v>
      </c>
      <c r="C63" s="268"/>
      <c r="D63" s="268"/>
      <c r="E63" s="268"/>
      <c r="F63" s="255"/>
      <c r="G63" s="25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9" t="s">
        <v>58</v>
      </c>
      <c r="C64" s="269"/>
      <c r="D64" s="269"/>
      <c r="E64" s="269"/>
      <c r="F64" s="238"/>
      <c r="G64" s="238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7"/>
      <c r="G69" s="26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4" t="s">
        <v>64</v>
      </c>
      <c r="C70" s="254"/>
      <c r="D70" s="254"/>
      <c r="E70" s="254"/>
      <c r="F70" s="255"/>
      <c r="G70" s="25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7" t="s">
        <v>65</v>
      </c>
      <c r="C71" s="237"/>
      <c r="D71" s="237"/>
      <c r="E71" s="237"/>
      <c r="F71" s="238"/>
      <c r="G71" s="238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9" t="s">
        <v>66</v>
      </c>
      <c r="C72" s="240"/>
      <c r="D72" s="240"/>
      <c r="E72" s="240"/>
      <c r="F72" s="240"/>
      <c r="G72" s="24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2" t="s">
        <v>67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4"/>
      <c r="L73" s="82"/>
      <c r="M73" s="45"/>
      <c r="N73" s="77">
        <f>N72/3</f>
        <v>0</v>
      </c>
    </row>
    <row r="74" spans="1:14" ht="19.5" thickTop="1" thickBot="1" x14ac:dyDescent="0.3">
      <c r="A74" s="245"/>
      <c r="B74" s="246"/>
      <c r="C74" s="246"/>
      <c r="D74" s="246"/>
      <c r="E74" s="246"/>
      <c r="F74" s="246"/>
      <c r="G74" s="246"/>
      <c r="H74" s="246"/>
      <c r="I74" s="246"/>
      <c r="J74" s="247"/>
      <c r="K74" s="247"/>
      <c r="L74" s="82"/>
      <c r="M74" s="45"/>
      <c r="N74" s="161"/>
    </row>
    <row r="75" spans="1:14" ht="26.25" thickBot="1" x14ac:dyDescent="0.3">
      <c r="A75" s="248" t="s">
        <v>68</v>
      </c>
      <c r="B75" s="249"/>
      <c r="C75" s="249"/>
      <c r="D75" s="249"/>
      <c r="E75" s="249"/>
      <c r="F75" s="249"/>
      <c r="G75" s="250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51" t="s">
        <v>69</v>
      </c>
      <c r="C76" s="251"/>
      <c r="D76" s="251"/>
      <c r="E76" s="251"/>
      <c r="F76" s="252"/>
      <c r="G76" s="25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4" t="s">
        <v>70</v>
      </c>
      <c r="C77" s="254"/>
      <c r="D77" s="254"/>
      <c r="E77" s="254"/>
      <c r="F77" s="255"/>
      <c r="G77" s="256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7" t="s">
        <v>71</v>
      </c>
      <c r="C78" s="237"/>
      <c r="D78" s="237"/>
      <c r="E78" s="237"/>
      <c r="F78" s="238"/>
      <c r="G78" s="257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8" t="s">
        <v>72</v>
      </c>
      <c r="B79" s="259"/>
      <c r="C79" s="259"/>
      <c r="D79" s="259"/>
      <c r="E79" s="259"/>
      <c r="F79" s="259"/>
      <c r="G79" s="259"/>
      <c r="H79" s="260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1" t="s">
        <v>73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4" t="s">
        <v>74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7" t="s">
        <v>75</v>
      </c>
      <c r="B85" s="218"/>
      <c r="C85" s="218"/>
      <c r="D85" s="218"/>
      <c r="E85" s="218"/>
      <c r="F85" s="219"/>
      <c r="G85" s="22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1" t="s">
        <v>76</v>
      </c>
      <c r="C86" s="222"/>
      <c r="D86" s="222"/>
      <c r="E86" s="222"/>
      <c r="F86" s="223"/>
      <c r="G86" s="22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5" t="s">
        <v>78</v>
      </c>
      <c r="B88" s="226"/>
      <c r="C88" s="226"/>
      <c r="D88" s="226"/>
      <c r="E88" s="226"/>
      <c r="F88" s="226"/>
      <c r="G88" s="226"/>
      <c r="H88" s="226"/>
      <c r="I88" s="226"/>
      <c r="J88" s="22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8" t="s">
        <v>79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3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1" t="s">
        <v>23</v>
      </c>
      <c r="B92" s="232"/>
      <c r="C92" s="232"/>
      <c r="D92" s="232"/>
      <c r="E92" s="232"/>
      <c r="F92" s="232"/>
      <c r="G92" s="232"/>
      <c r="H92" s="232"/>
      <c r="I92" s="232"/>
      <c r="J92" s="233"/>
      <c r="K92" s="111"/>
      <c r="L92" s="111"/>
      <c r="M92" s="112"/>
      <c r="N92" s="113">
        <f>N40</f>
        <v>0</v>
      </c>
    </row>
    <row r="93" spans="1:14" ht="18" x14ac:dyDescent="0.25">
      <c r="A93" s="208" t="s">
        <v>80</v>
      </c>
      <c r="B93" s="209"/>
      <c r="C93" s="209"/>
      <c r="D93" s="209"/>
      <c r="E93" s="209"/>
      <c r="F93" s="209"/>
      <c r="G93" s="209"/>
      <c r="H93" s="209"/>
      <c r="I93" s="209"/>
      <c r="J93" s="210"/>
      <c r="K93" s="111"/>
      <c r="L93" s="111"/>
      <c r="M93" s="112"/>
      <c r="N93" s="114">
        <f>N66</f>
        <v>0</v>
      </c>
    </row>
    <row r="94" spans="1:14" ht="18" x14ac:dyDescent="0.25">
      <c r="A94" s="208" t="s">
        <v>81</v>
      </c>
      <c r="B94" s="209"/>
      <c r="C94" s="209"/>
      <c r="D94" s="209"/>
      <c r="E94" s="209"/>
      <c r="F94" s="209"/>
      <c r="G94" s="209"/>
      <c r="H94" s="209"/>
      <c r="I94" s="209"/>
      <c r="J94" s="210"/>
      <c r="K94" s="111"/>
      <c r="L94" s="111"/>
      <c r="M94" s="112"/>
      <c r="N94" s="115">
        <f>N73</f>
        <v>0</v>
      </c>
    </row>
    <row r="95" spans="1:14" ht="18" x14ac:dyDescent="0.25">
      <c r="A95" s="208" t="s">
        <v>82</v>
      </c>
      <c r="B95" s="209"/>
      <c r="C95" s="209"/>
      <c r="D95" s="209"/>
      <c r="E95" s="209"/>
      <c r="F95" s="209"/>
      <c r="G95" s="209"/>
      <c r="H95" s="209"/>
      <c r="I95" s="209"/>
      <c r="J95" s="210"/>
      <c r="K95" s="111"/>
      <c r="L95" s="111"/>
      <c r="M95" s="112"/>
      <c r="N95" s="116">
        <f>N80</f>
        <v>0</v>
      </c>
    </row>
    <row r="96" spans="1:14" ht="18.75" thickBot="1" x14ac:dyDescent="0.3">
      <c r="A96" s="211" t="s">
        <v>83</v>
      </c>
      <c r="B96" s="212"/>
      <c r="C96" s="212"/>
      <c r="D96" s="212"/>
      <c r="E96" s="212"/>
      <c r="F96" s="212"/>
      <c r="G96" s="212"/>
      <c r="H96" s="212"/>
      <c r="I96" s="212"/>
      <c r="J96" s="213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4" t="s">
        <v>84</v>
      </c>
      <c r="B97" s="215"/>
      <c r="C97" s="215"/>
      <c r="D97" s="215"/>
      <c r="E97" s="215"/>
      <c r="F97" s="215"/>
      <c r="G97" s="215"/>
      <c r="H97" s="215"/>
      <c r="I97" s="215"/>
      <c r="J97" s="21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"/>
  <sheetViews>
    <sheetView workbookViewId="0">
      <selection activeCell="F11" sqref="F11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6" customWidth="1"/>
    <col min="4" max="4" width="23.5703125" customWidth="1"/>
    <col min="5" max="5" width="24.42578125" customWidth="1"/>
    <col min="6" max="6" width="20.7109375" customWidth="1"/>
    <col min="7" max="8" width="9.7109375" customWidth="1"/>
    <col min="9" max="9" width="14.7109375" customWidth="1"/>
    <col min="10" max="10" width="25.5703125" customWidth="1"/>
  </cols>
  <sheetData>
    <row r="1" spans="1:10" ht="18" x14ac:dyDescent="0.25">
      <c r="A1" s="341" t="s">
        <v>117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x14ac:dyDescent="0.25">
      <c r="A2" s="342" t="s">
        <v>138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5.75" x14ac:dyDescent="0.25">
      <c r="A3" s="168"/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8.75" thickBot="1" x14ac:dyDescent="0.3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0" ht="41.25" customHeight="1" thickBot="1" x14ac:dyDescent="0.3">
      <c r="A5" s="343" t="s">
        <v>118</v>
      </c>
      <c r="B5" s="343" t="s">
        <v>119</v>
      </c>
      <c r="C5" s="343" t="s">
        <v>120</v>
      </c>
      <c r="D5" s="345" t="s">
        <v>121</v>
      </c>
      <c r="E5" s="346"/>
      <c r="F5" s="347" t="s">
        <v>122</v>
      </c>
      <c r="G5" s="345" t="s">
        <v>123</v>
      </c>
      <c r="H5" s="346"/>
      <c r="I5" s="349" t="s">
        <v>124</v>
      </c>
      <c r="J5" s="347" t="s">
        <v>6</v>
      </c>
    </row>
    <row r="6" spans="1:10" ht="15.75" thickBot="1" x14ac:dyDescent="0.3">
      <c r="A6" s="344"/>
      <c r="B6" s="344"/>
      <c r="C6" s="344"/>
      <c r="D6" s="170" t="s">
        <v>7</v>
      </c>
      <c r="E6" s="170" t="s">
        <v>8</v>
      </c>
      <c r="F6" s="348"/>
      <c r="G6" s="171" t="s">
        <v>125</v>
      </c>
      <c r="H6" s="171" t="s">
        <v>126</v>
      </c>
      <c r="I6" s="350"/>
      <c r="J6" s="348"/>
    </row>
    <row r="7" spans="1:10" ht="65.25" customHeight="1" x14ac:dyDescent="0.25">
      <c r="A7" s="172">
        <f>+A6+1</f>
        <v>1</v>
      </c>
      <c r="B7" s="190" t="s">
        <v>130</v>
      </c>
      <c r="C7" s="337" t="s">
        <v>96</v>
      </c>
      <c r="D7" s="173" t="s">
        <v>103</v>
      </c>
      <c r="E7" s="173" t="s">
        <v>105</v>
      </c>
      <c r="F7" s="339" t="s">
        <v>133</v>
      </c>
      <c r="G7" s="174" t="s">
        <v>127</v>
      </c>
      <c r="H7" s="174"/>
      <c r="I7" s="175">
        <v>10.25</v>
      </c>
      <c r="J7" s="176" t="s">
        <v>128</v>
      </c>
    </row>
    <row r="8" spans="1:10" ht="105" customHeight="1" thickBot="1" x14ac:dyDescent="0.3">
      <c r="A8" s="177">
        <f>+A7+1</f>
        <v>2</v>
      </c>
      <c r="B8" s="191" t="s">
        <v>131</v>
      </c>
      <c r="C8" s="338"/>
      <c r="D8" s="178" t="s">
        <v>113</v>
      </c>
      <c r="E8" s="178" t="s">
        <v>132</v>
      </c>
      <c r="F8" s="340"/>
      <c r="G8" s="179"/>
      <c r="H8" s="179" t="s">
        <v>127</v>
      </c>
      <c r="I8" s="180">
        <v>0</v>
      </c>
      <c r="J8" s="181" t="s">
        <v>137</v>
      </c>
    </row>
    <row r="9" spans="1:10" ht="18" x14ac:dyDescent="0.25">
      <c r="A9" s="182" t="s">
        <v>129</v>
      </c>
      <c r="B9" s="183"/>
      <c r="C9" s="183"/>
      <c r="D9" s="183"/>
      <c r="E9" s="183"/>
      <c r="F9" s="184"/>
      <c r="G9" s="185"/>
      <c r="H9" s="186"/>
      <c r="I9" s="187"/>
      <c r="J9" s="188"/>
    </row>
    <row r="10" spans="1:10" x14ac:dyDescent="0.25">
      <c r="B10" s="189"/>
    </row>
    <row r="13" spans="1:10" x14ac:dyDescent="0.25">
      <c r="B13" s="189"/>
    </row>
  </sheetData>
  <sheetProtection algorithmName="SHA-512" hashValue="8DV4aiFkmNXVeiODvpHaU0J94NJnl0geQQP1N+JuxPWF3SL1LL4CfMnrdLN01gPOK0vVnFKVYQH/V8lyywctMw==" saltValue="PvmWHgevpD8+fUzoQDUw7A==" spinCount="100000" sheet="1" objects="1" scenarios="1" selectLockedCells="1" selectUnlockedCells="1"/>
  <mergeCells count="12">
    <mergeCell ref="C7:C8"/>
    <mergeCell ref="F7:F8"/>
    <mergeCell ref="A1:J1"/>
    <mergeCell ref="A2:J2"/>
    <mergeCell ref="A5:A6"/>
    <mergeCell ref="B5:B6"/>
    <mergeCell ref="C5:C6"/>
    <mergeCell ref="D5:E5"/>
    <mergeCell ref="F5:F6"/>
    <mergeCell ref="G5:H5"/>
    <mergeCell ref="I5:I6"/>
    <mergeCell ref="J5:J6"/>
  </mergeCells>
  <pageMargins left="0.31496062992125984" right="0" top="0.74803149606299213" bottom="0.74803149606299213" header="0" footer="0"/>
  <pageSetup paperSize="14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0"/>
  <sheetViews>
    <sheetView tabSelected="1" workbookViewId="0">
      <selection activeCell="K17" sqref="K17"/>
    </sheetView>
  </sheetViews>
  <sheetFormatPr baseColWidth="10" defaultRowHeight="15" x14ac:dyDescent="0.25"/>
  <sheetData>
    <row r="70" spans="1:1" x14ac:dyDescent="0.25">
      <c r="A70" s="182" t="s">
        <v>129</v>
      </c>
    </row>
  </sheetData>
  <sheetProtection algorithmName="SHA-512" hashValue="6ZCPOysFqXPLKOvh4mnEVhAnzh5Fik0g5OI0Iq/DDTJ+hk2gtELsbN5TacFiQ6jbv7XkALcyVraG9wLgdpVQ2Q==" saltValue="2wyHelYm8GgnzwGk8LVA5w==" spinCount="100000" sheet="1" objects="1" scenarios="1" selectLockedCells="1" selectUnlockedCell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6"/>
      <c r="B1" s="327"/>
      <c r="C1" s="330" t="s">
        <v>9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6" ht="51" customHeight="1" thickBot="1" x14ac:dyDescent="0.3">
      <c r="A2" s="328"/>
      <c r="B2" s="329"/>
      <c r="C2" s="330" t="s">
        <v>10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33" t="s">
        <v>11</v>
      </c>
      <c r="B3" s="334"/>
      <c r="C3" s="334"/>
      <c r="D3" s="334"/>
      <c r="E3" s="7" t="str">
        <f>GENERAL!Z$2</f>
        <v>OCASIONAL</v>
      </c>
      <c r="F3" s="335"/>
      <c r="G3" s="335"/>
      <c r="H3" s="335"/>
      <c r="I3" s="335"/>
      <c r="J3" s="335"/>
      <c r="K3" s="335"/>
      <c r="L3" s="335"/>
      <c r="M3" s="335"/>
      <c r="N3" s="336"/>
    </row>
    <row r="4" spans="1:16" ht="15.75" x14ac:dyDescent="0.25">
      <c r="A4" s="303" t="s">
        <v>12</v>
      </c>
      <c r="B4" s="304"/>
      <c r="C4" s="304"/>
      <c r="D4" s="304"/>
      <c r="E4" s="8" t="str">
        <f>GENERAL!A$2</f>
        <v>IA-O-03-2</v>
      </c>
      <c r="F4" s="324"/>
      <c r="G4" s="324"/>
      <c r="H4" s="324"/>
      <c r="I4" s="324"/>
      <c r="J4" s="324"/>
      <c r="K4" s="324"/>
      <c r="L4" s="324"/>
      <c r="M4" s="324"/>
      <c r="N4" s="325"/>
    </row>
    <row r="5" spans="1:16" ht="15.75" x14ac:dyDescent="0.25">
      <c r="A5" s="303" t="s">
        <v>13</v>
      </c>
      <c r="B5" s="304"/>
      <c r="C5" s="304"/>
      <c r="D5" s="304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6" x14ac:dyDescent="0.25">
      <c r="A8" s="305" t="s">
        <v>15</v>
      </c>
      <c r="B8" s="306"/>
      <c r="C8" s="309" t="s">
        <v>16</v>
      </c>
      <c r="D8" s="158"/>
      <c r="E8" s="311" t="s">
        <v>17</v>
      </c>
      <c r="F8" s="311" t="s">
        <v>18</v>
      </c>
      <c r="G8" s="311" t="s">
        <v>19</v>
      </c>
      <c r="H8" s="311" t="s">
        <v>20</v>
      </c>
      <c r="I8" s="311" t="s">
        <v>21</v>
      </c>
      <c r="J8" s="313" t="s">
        <v>22</v>
      </c>
      <c r="K8" s="159"/>
      <c r="L8" s="315"/>
      <c r="M8" s="315"/>
      <c r="N8" s="317" t="s">
        <v>23</v>
      </c>
    </row>
    <row r="9" spans="1:16" ht="31.5" customHeight="1" thickBot="1" x14ac:dyDescent="0.3">
      <c r="A9" s="307"/>
      <c r="B9" s="308"/>
      <c r="C9" s="310"/>
      <c r="D9" s="17"/>
      <c r="E9" s="312"/>
      <c r="F9" s="312"/>
      <c r="G9" s="312"/>
      <c r="H9" s="312"/>
      <c r="I9" s="312"/>
      <c r="J9" s="314"/>
      <c r="K9" s="160"/>
      <c r="L9" s="316"/>
      <c r="M9" s="316"/>
      <c r="N9" s="318"/>
    </row>
    <row r="10" spans="1:16" ht="44.25" customHeight="1" thickBot="1" x14ac:dyDescent="0.3">
      <c r="A10" s="319" t="str">
        <f ca="1">CONCATENATE((INDIRECT("GENERAL!D"&amp;P2+5))," ",((INDIRECT("GENERAL!E"&amp;P2+5))))</f>
        <v xml:space="preserve"> </v>
      </c>
      <c r="B10" s="32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1" t="s">
        <v>24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  <c r="N12" s="27" t="s">
        <v>25</v>
      </c>
    </row>
    <row r="13" spans="1:16" ht="24" thickBot="1" x14ac:dyDescent="0.3">
      <c r="A13" s="286" t="s">
        <v>26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8"/>
      <c r="N13" s="26"/>
    </row>
    <row r="14" spans="1:16" ht="31.5" customHeight="1" thickBot="1" x14ac:dyDescent="0.3">
      <c r="A14" s="239" t="s">
        <v>27</v>
      </c>
      <c r="B14" s="241"/>
      <c r="C14" s="28"/>
      <c r="D14" s="289">
        <f ca="1">(INDIRECT("GENERAL!J"&amp;P2+5))</f>
        <v>0</v>
      </c>
      <c r="E14" s="290"/>
      <c r="F14" s="290"/>
      <c r="G14" s="290"/>
      <c r="H14" s="290"/>
      <c r="I14" s="290"/>
      <c r="J14" s="290"/>
      <c r="K14" s="290"/>
      <c r="L14" s="29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2" t="s">
        <v>28</v>
      </c>
      <c r="B16" s="293"/>
      <c r="C16" s="8"/>
      <c r="D16" s="34"/>
      <c r="E16" s="300">
        <f ca="1">(INDIRECT("GENERAL!K"&amp;P2+5))</f>
        <v>0</v>
      </c>
      <c r="F16" s="301"/>
      <c r="G16" s="301"/>
      <c r="H16" s="301"/>
      <c r="I16" s="301"/>
      <c r="J16" s="301"/>
      <c r="K16" s="301"/>
      <c r="L16" s="302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2" t="s">
        <v>29</v>
      </c>
      <c r="B18" s="293"/>
      <c r="C18" s="28"/>
      <c r="D18" s="157"/>
      <c r="E18" s="301">
        <f ca="1">(INDIRECT("GENERAL!L"&amp;P2+5))</f>
        <v>0</v>
      </c>
      <c r="F18" s="301"/>
      <c r="G18" s="301"/>
      <c r="H18" s="301"/>
      <c r="I18" s="301"/>
      <c r="J18" s="301"/>
      <c r="K18" s="301"/>
      <c r="L18" s="302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2" t="s">
        <v>30</v>
      </c>
      <c r="B20" s="293"/>
      <c r="C20" s="28"/>
      <c r="D20" s="297">
        <f ca="1">(INDIRECT("GENERAL!M"&amp;P2+5))</f>
        <v>0</v>
      </c>
      <c r="E20" s="298"/>
      <c r="F20" s="298"/>
      <c r="G20" s="298"/>
      <c r="H20" s="298"/>
      <c r="I20" s="298"/>
      <c r="J20" s="298"/>
      <c r="K20" s="298"/>
      <c r="L20" s="299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6" t="s">
        <v>32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8"/>
      <c r="M24" s="8"/>
      <c r="N24" s="40"/>
    </row>
    <row r="25" spans="1:17" ht="68.25" customHeight="1" thickBot="1" x14ac:dyDescent="0.3">
      <c r="A25" s="239" t="s">
        <v>33</v>
      </c>
      <c r="B25" s="241"/>
      <c r="C25" s="28"/>
      <c r="D25" s="289"/>
      <c r="E25" s="290"/>
      <c r="F25" s="290"/>
      <c r="G25" s="290"/>
      <c r="H25" s="290"/>
      <c r="I25" s="290"/>
      <c r="J25" s="290"/>
      <c r="K25" s="290"/>
      <c r="L25" s="291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6" t="s">
        <v>35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8"/>
      <c r="M29" s="45"/>
      <c r="N29" s="40"/>
    </row>
    <row r="30" spans="1:17" ht="35.25" customHeight="1" thickBot="1" x14ac:dyDescent="0.3">
      <c r="A30" s="239" t="s">
        <v>36</v>
      </c>
      <c r="B30" s="241"/>
      <c r="C30" s="28"/>
      <c r="D30" s="289"/>
      <c r="E30" s="290"/>
      <c r="F30" s="290"/>
      <c r="G30" s="290"/>
      <c r="H30" s="290"/>
      <c r="I30" s="290"/>
      <c r="J30" s="290"/>
      <c r="K30" s="290"/>
      <c r="L30" s="29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6" t="s">
        <v>38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8"/>
      <c r="M34" s="8"/>
      <c r="N34" s="40"/>
    </row>
    <row r="35" spans="1:14" ht="39.75" customHeight="1" thickBot="1" x14ac:dyDescent="0.3">
      <c r="A35" s="292" t="s">
        <v>39</v>
      </c>
      <c r="B35" s="293"/>
      <c r="C35" s="28"/>
      <c r="D35" s="289"/>
      <c r="E35" s="290"/>
      <c r="F35" s="290"/>
      <c r="G35" s="290"/>
      <c r="H35" s="290"/>
      <c r="I35" s="290"/>
      <c r="J35" s="290"/>
      <c r="K35" s="290"/>
      <c r="L35" s="291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4" t="s">
        <v>23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4" t="s">
        <v>42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81"/>
      <c r="G57" s="282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6" t="s">
        <v>49</v>
      </c>
      <c r="C58" s="266"/>
      <c r="D58" s="266"/>
      <c r="E58" s="266"/>
      <c r="F58" s="267"/>
      <c r="G58" s="26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4" t="s">
        <v>51</v>
      </c>
      <c r="C59" s="268"/>
      <c r="D59" s="268"/>
      <c r="E59" s="268"/>
      <c r="F59" s="255"/>
      <c r="G59" s="25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8" t="s">
        <v>52</v>
      </c>
      <c r="C60" s="268"/>
      <c r="D60" s="268"/>
      <c r="E60" s="268"/>
      <c r="F60" s="255"/>
      <c r="G60" s="25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8" t="s">
        <v>54</v>
      </c>
      <c r="C61" s="268"/>
      <c r="D61" s="268"/>
      <c r="E61" s="268"/>
      <c r="F61" s="255"/>
      <c r="G61" s="25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8" t="s">
        <v>55</v>
      </c>
      <c r="C62" s="268"/>
      <c r="D62" s="268"/>
      <c r="E62" s="268"/>
      <c r="F62" s="255"/>
      <c r="G62" s="25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8" t="s">
        <v>56</v>
      </c>
      <c r="C63" s="268"/>
      <c r="D63" s="268"/>
      <c r="E63" s="268"/>
      <c r="F63" s="255"/>
      <c r="G63" s="25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9" t="s">
        <v>58</v>
      </c>
      <c r="C64" s="269"/>
      <c r="D64" s="269"/>
      <c r="E64" s="269"/>
      <c r="F64" s="238"/>
      <c r="G64" s="238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7"/>
      <c r="G69" s="26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4" t="s">
        <v>64</v>
      </c>
      <c r="C70" s="254"/>
      <c r="D70" s="254"/>
      <c r="E70" s="254"/>
      <c r="F70" s="255"/>
      <c r="G70" s="25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7" t="s">
        <v>65</v>
      </c>
      <c r="C71" s="237"/>
      <c r="D71" s="237"/>
      <c r="E71" s="237"/>
      <c r="F71" s="238"/>
      <c r="G71" s="238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9" t="s">
        <v>66</v>
      </c>
      <c r="C72" s="240"/>
      <c r="D72" s="240"/>
      <c r="E72" s="240"/>
      <c r="F72" s="240"/>
      <c r="G72" s="24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2" t="s">
        <v>67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4"/>
      <c r="L73" s="82"/>
      <c r="M73" s="45"/>
      <c r="N73" s="77">
        <f>N72/3</f>
        <v>0</v>
      </c>
    </row>
    <row r="74" spans="1:14" ht="19.5" thickTop="1" thickBot="1" x14ac:dyDescent="0.3">
      <c r="A74" s="245"/>
      <c r="B74" s="246"/>
      <c r="C74" s="246"/>
      <c r="D74" s="246"/>
      <c r="E74" s="246"/>
      <c r="F74" s="246"/>
      <c r="G74" s="246"/>
      <c r="H74" s="246"/>
      <c r="I74" s="246"/>
      <c r="J74" s="247"/>
      <c r="K74" s="247"/>
      <c r="L74" s="82"/>
      <c r="M74" s="45"/>
      <c r="N74" s="161"/>
    </row>
    <row r="75" spans="1:14" ht="26.25" thickBot="1" x14ac:dyDescent="0.3">
      <c r="A75" s="248" t="s">
        <v>68</v>
      </c>
      <c r="B75" s="249"/>
      <c r="C75" s="249"/>
      <c r="D75" s="249"/>
      <c r="E75" s="249"/>
      <c r="F75" s="249"/>
      <c r="G75" s="250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51" t="s">
        <v>69</v>
      </c>
      <c r="C76" s="251"/>
      <c r="D76" s="251"/>
      <c r="E76" s="251"/>
      <c r="F76" s="252"/>
      <c r="G76" s="25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4" t="s">
        <v>70</v>
      </c>
      <c r="C77" s="254"/>
      <c r="D77" s="254"/>
      <c r="E77" s="254"/>
      <c r="F77" s="255"/>
      <c r="G77" s="256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7" t="s">
        <v>71</v>
      </c>
      <c r="C78" s="237"/>
      <c r="D78" s="237"/>
      <c r="E78" s="237"/>
      <c r="F78" s="238"/>
      <c r="G78" s="257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8" t="s">
        <v>72</v>
      </c>
      <c r="B79" s="259"/>
      <c r="C79" s="259"/>
      <c r="D79" s="259"/>
      <c r="E79" s="259"/>
      <c r="F79" s="259"/>
      <c r="G79" s="259"/>
      <c r="H79" s="260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1" t="s">
        <v>73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4" t="s">
        <v>74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7" t="s">
        <v>75</v>
      </c>
      <c r="B85" s="218"/>
      <c r="C85" s="218"/>
      <c r="D85" s="218"/>
      <c r="E85" s="218"/>
      <c r="F85" s="219"/>
      <c r="G85" s="22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1" t="s">
        <v>76</v>
      </c>
      <c r="C86" s="222"/>
      <c r="D86" s="222"/>
      <c r="E86" s="222"/>
      <c r="F86" s="223"/>
      <c r="G86" s="22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5" t="s">
        <v>78</v>
      </c>
      <c r="B88" s="226"/>
      <c r="C88" s="226"/>
      <c r="D88" s="226"/>
      <c r="E88" s="226"/>
      <c r="F88" s="226"/>
      <c r="G88" s="226"/>
      <c r="H88" s="226"/>
      <c r="I88" s="226"/>
      <c r="J88" s="22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8" t="s">
        <v>79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3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1" t="s">
        <v>23</v>
      </c>
      <c r="B92" s="232"/>
      <c r="C92" s="232"/>
      <c r="D92" s="232"/>
      <c r="E92" s="232"/>
      <c r="F92" s="232"/>
      <c r="G92" s="232"/>
      <c r="H92" s="232"/>
      <c r="I92" s="232"/>
      <c r="J92" s="233"/>
      <c r="K92" s="111"/>
      <c r="L92" s="111"/>
      <c r="M92" s="112"/>
      <c r="N92" s="113">
        <f>N40</f>
        <v>0</v>
      </c>
    </row>
    <row r="93" spans="1:14" ht="18" x14ac:dyDescent="0.25">
      <c r="A93" s="208" t="s">
        <v>80</v>
      </c>
      <c r="B93" s="209"/>
      <c r="C93" s="209"/>
      <c r="D93" s="209"/>
      <c r="E93" s="209"/>
      <c r="F93" s="209"/>
      <c r="G93" s="209"/>
      <c r="H93" s="209"/>
      <c r="I93" s="209"/>
      <c r="J93" s="210"/>
      <c r="K93" s="111"/>
      <c r="L93" s="111"/>
      <c r="M93" s="112"/>
      <c r="N93" s="114">
        <f>N66</f>
        <v>0</v>
      </c>
    </row>
    <row r="94" spans="1:14" ht="18" x14ac:dyDescent="0.25">
      <c r="A94" s="208" t="s">
        <v>81</v>
      </c>
      <c r="B94" s="209"/>
      <c r="C94" s="209"/>
      <c r="D94" s="209"/>
      <c r="E94" s="209"/>
      <c r="F94" s="209"/>
      <c r="G94" s="209"/>
      <c r="H94" s="209"/>
      <c r="I94" s="209"/>
      <c r="J94" s="210"/>
      <c r="K94" s="111"/>
      <c r="L94" s="111"/>
      <c r="M94" s="112"/>
      <c r="N94" s="115">
        <f>N73</f>
        <v>0</v>
      </c>
    </row>
    <row r="95" spans="1:14" ht="18" x14ac:dyDescent="0.25">
      <c r="A95" s="208" t="s">
        <v>82</v>
      </c>
      <c r="B95" s="209"/>
      <c r="C95" s="209"/>
      <c r="D95" s="209"/>
      <c r="E95" s="209"/>
      <c r="F95" s="209"/>
      <c r="G95" s="209"/>
      <c r="H95" s="209"/>
      <c r="I95" s="209"/>
      <c r="J95" s="210"/>
      <c r="K95" s="111"/>
      <c r="L95" s="111"/>
      <c r="M95" s="112"/>
      <c r="N95" s="116">
        <f>N80</f>
        <v>0</v>
      </c>
    </row>
    <row r="96" spans="1:14" ht="18.75" thickBot="1" x14ac:dyDescent="0.3">
      <c r="A96" s="211" t="s">
        <v>83</v>
      </c>
      <c r="B96" s="212"/>
      <c r="C96" s="212"/>
      <c r="D96" s="212"/>
      <c r="E96" s="212"/>
      <c r="F96" s="212"/>
      <c r="G96" s="212"/>
      <c r="H96" s="212"/>
      <c r="I96" s="212"/>
      <c r="J96" s="213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4" t="s">
        <v>84</v>
      </c>
      <c r="B97" s="215"/>
      <c r="C97" s="215"/>
      <c r="D97" s="215"/>
      <c r="E97" s="215"/>
      <c r="F97" s="215"/>
      <c r="G97" s="215"/>
      <c r="H97" s="215"/>
      <c r="I97" s="215"/>
      <c r="J97" s="21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6"/>
      <c r="B1" s="327"/>
      <c r="C1" s="330" t="s">
        <v>9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6" ht="51" customHeight="1" thickBot="1" x14ac:dyDescent="0.3">
      <c r="A2" s="328"/>
      <c r="B2" s="329"/>
      <c r="C2" s="330" t="s">
        <v>10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33" t="s">
        <v>11</v>
      </c>
      <c r="B3" s="334"/>
      <c r="C3" s="334"/>
      <c r="D3" s="334"/>
      <c r="E3" s="7" t="str">
        <f>GENERAL!Z$2</f>
        <v>OCASIONAL</v>
      </c>
      <c r="F3" s="335"/>
      <c r="G3" s="335"/>
      <c r="H3" s="335"/>
      <c r="I3" s="335"/>
      <c r="J3" s="335"/>
      <c r="K3" s="335"/>
      <c r="L3" s="335"/>
      <c r="M3" s="335"/>
      <c r="N3" s="336"/>
    </row>
    <row r="4" spans="1:16" ht="15.75" x14ac:dyDescent="0.25">
      <c r="A4" s="303" t="s">
        <v>12</v>
      </c>
      <c r="B4" s="304"/>
      <c r="C4" s="304"/>
      <c r="D4" s="304"/>
      <c r="E4" s="8" t="str">
        <f>GENERAL!A$2</f>
        <v>IA-O-03-2</v>
      </c>
      <c r="F4" s="324"/>
      <c r="G4" s="324"/>
      <c r="H4" s="324"/>
      <c r="I4" s="324"/>
      <c r="J4" s="324"/>
      <c r="K4" s="324"/>
      <c r="L4" s="324"/>
      <c r="M4" s="324"/>
      <c r="N4" s="325"/>
    </row>
    <row r="5" spans="1:16" ht="15.75" x14ac:dyDescent="0.25">
      <c r="A5" s="303" t="s">
        <v>13</v>
      </c>
      <c r="B5" s="304"/>
      <c r="C5" s="304"/>
      <c r="D5" s="304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6" x14ac:dyDescent="0.25">
      <c r="A8" s="305" t="s">
        <v>15</v>
      </c>
      <c r="B8" s="306"/>
      <c r="C8" s="309" t="s">
        <v>16</v>
      </c>
      <c r="D8" s="158"/>
      <c r="E8" s="311" t="s">
        <v>17</v>
      </c>
      <c r="F8" s="311" t="s">
        <v>18</v>
      </c>
      <c r="G8" s="311" t="s">
        <v>19</v>
      </c>
      <c r="H8" s="311" t="s">
        <v>20</v>
      </c>
      <c r="I8" s="311" t="s">
        <v>21</v>
      </c>
      <c r="J8" s="313" t="s">
        <v>22</v>
      </c>
      <c r="K8" s="159"/>
      <c r="L8" s="315"/>
      <c r="M8" s="315"/>
      <c r="N8" s="317" t="s">
        <v>23</v>
      </c>
    </row>
    <row r="9" spans="1:16" ht="31.5" customHeight="1" thickBot="1" x14ac:dyDescent="0.3">
      <c r="A9" s="307"/>
      <c r="B9" s="308"/>
      <c r="C9" s="310"/>
      <c r="D9" s="17"/>
      <c r="E9" s="312"/>
      <c r="F9" s="312"/>
      <c r="G9" s="312"/>
      <c r="H9" s="312"/>
      <c r="I9" s="312"/>
      <c r="J9" s="314"/>
      <c r="K9" s="160"/>
      <c r="L9" s="316"/>
      <c r="M9" s="316"/>
      <c r="N9" s="318"/>
    </row>
    <row r="10" spans="1:16" ht="44.25" customHeight="1" thickBot="1" x14ac:dyDescent="0.3">
      <c r="A10" s="319" t="str">
        <f ca="1">CONCATENATE((INDIRECT("GENERAL!D"&amp;P2+5))," ",((INDIRECT("GENERAL!E"&amp;P2+5))))</f>
        <v xml:space="preserve"> </v>
      </c>
      <c r="B10" s="32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1" t="s">
        <v>24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  <c r="N12" s="27" t="s">
        <v>25</v>
      </c>
    </row>
    <row r="13" spans="1:16" ht="24" thickBot="1" x14ac:dyDescent="0.3">
      <c r="A13" s="286" t="s">
        <v>26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8"/>
      <c r="N13" s="26"/>
    </row>
    <row r="14" spans="1:16" ht="31.5" customHeight="1" thickBot="1" x14ac:dyDescent="0.3">
      <c r="A14" s="239" t="s">
        <v>27</v>
      </c>
      <c r="B14" s="241"/>
      <c r="C14" s="28"/>
      <c r="D14" s="289">
        <f ca="1">(INDIRECT("GENERAL!J"&amp;P2+5))</f>
        <v>0</v>
      </c>
      <c r="E14" s="290"/>
      <c r="F14" s="290"/>
      <c r="G14" s="290"/>
      <c r="H14" s="290"/>
      <c r="I14" s="290"/>
      <c r="J14" s="290"/>
      <c r="K14" s="290"/>
      <c r="L14" s="29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2" t="s">
        <v>28</v>
      </c>
      <c r="B16" s="293"/>
      <c r="C16" s="8"/>
      <c r="D16" s="34"/>
      <c r="E16" s="300">
        <f ca="1">(INDIRECT("GENERAL!K"&amp;P2+5))</f>
        <v>0</v>
      </c>
      <c r="F16" s="301"/>
      <c r="G16" s="301"/>
      <c r="H16" s="301"/>
      <c r="I16" s="301"/>
      <c r="J16" s="301"/>
      <c r="K16" s="301"/>
      <c r="L16" s="302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2" t="s">
        <v>29</v>
      </c>
      <c r="B18" s="293"/>
      <c r="C18" s="28"/>
      <c r="D18" s="157"/>
      <c r="E18" s="301">
        <f ca="1">(INDIRECT("GENERAL!L"&amp;P2+5))</f>
        <v>0</v>
      </c>
      <c r="F18" s="301"/>
      <c r="G18" s="301"/>
      <c r="H18" s="301"/>
      <c r="I18" s="301"/>
      <c r="J18" s="301"/>
      <c r="K18" s="301"/>
      <c r="L18" s="302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2" t="s">
        <v>30</v>
      </c>
      <c r="B20" s="293"/>
      <c r="C20" s="28"/>
      <c r="D20" s="297">
        <f ca="1">(INDIRECT("GENERAL!M"&amp;P2+5))</f>
        <v>0</v>
      </c>
      <c r="E20" s="298"/>
      <c r="F20" s="298"/>
      <c r="G20" s="298"/>
      <c r="H20" s="298"/>
      <c r="I20" s="298"/>
      <c r="J20" s="298"/>
      <c r="K20" s="298"/>
      <c r="L20" s="299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6" t="s">
        <v>32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8"/>
      <c r="M24" s="8"/>
      <c r="N24" s="40"/>
    </row>
    <row r="25" spans="1:17" ht="68.25" customHeight="1" thickBot="1" x14ac:dyDescent="0.3">
      <c r="A25" s="239" t="s">
        <v>33</v>
      </c>
      <c r="B25" s="241"/>
      <c r="C25" s="28"/>
      <c r="D25" s="289"/>
      <c r="E25" s="290"/>
      <c r="F25" s="290"/>
      <c r="G25" s="290"/>
      <c r="H25" s="290"/>
      <c r="I25" s="290"/>
      <c r="J25" s="290"/>
      <c r="K25" s="290"/>
      <c r="L25" s="291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6" t="s">
        <v>35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8"/>
      <c r="M29" s="45"/>
      <c r="N29" s="40"/>
    </row>
    <row r="30" spans="1:17" ht="35.25" customHeight="1" thickBot="1" x14ac:dyDescent="0.3">
      <c r="A30" s="239" t="s">
        <v>36</v>
      </c>
      <c r="B30" s="241"/>
      <c r="C30" s="28"/>
      <c r="D30" s="289"/>
      <c r="E30" s="290"/>
      <c r="F30" s="290"/>
      <c r="G30" s="290"/>
      <c r="H30" s="290"/>
      <c r="I30" s="290"/>
      <c r="J30" s="290"/>
      <c r="K30" s="290"/>
      <c r="L30" s="29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6" t="s">
        <v>38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8"/>
      <c r="M34" s="8"/>
      <c r="N34" s="40"/>
    </row>
    <row r="35" spans="1:14" ht="39.75" customHeight="1" thickBot="1" x14ac:dyDescent="0.3">
      <c r="A35" s="292" t="s">
        <v>39</v>
      </c>
      <c r="B35" s="293"/>
      <c r="C35" s="28"/>
      <c r="D35" s="289"/>
      <c r="E35" s="290"/>
      <c r="F35" s="290"/>
      <c r="G35" s="290"/>
      <c r="H35" s="290"/>
      <c r="I35" s="290"/>
      <c r="J35" s="290"/>
      <c r="K35" s="290"/>
      <c r="L35" s="291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4" t="s">
        <v>23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4" t="s">
        <v>42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81"/>
      <c r="G57" s="282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6" t="s">
        <v>49</v>
      </c>
      <c r="C58" s="266"/>
      <c r="D58" s="266"/>
      <c r="E58" s="266"/>
      <c r="F58" s="267"/>
      <c r="G58" s="26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4" t="s">
        <v>51</v>
      </c>
      <c r="C59" s="268"/>
      <c r="D59" s="268"/>
      <c r="E59" s="268"/>
      <c r="F59" s="255"/>
      <c r="G59" s="25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8" t="s">
        <v>52</v>
      </c>
      <c r="C60" s="268"/>
      <c r="D60" s="268"/>
      <c r="E60" s="268"/>
      <c r="F60" s="255"/>
      <c r="G60" s="25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8" t="s">
        <v>54</v>
      </c>
      <c r="C61" s="268"/>
      <c r="D61" s="268"/>
      <c r="E61" s="268"/>
      <c r="F61" s="255"/>
      <c r="G61" s="25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8" t="s">
        <v>55</v>
      </c>
      <c r="C62" s="268"/>
      <c r="D62" s="268"/>
      <c r="E62" s="268"/>
      <c r="F62" s="255"/>
      <c r="G62" s="25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8" t="s">
        <v>56</v>
      </c>
      <c r="C63" s="268"/>
      <c r="D63" s="268"/>
      <c r="E63" s="268"/>
      <c r="F63" s="255"/>
      <c r="G63" s="25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9" t="s">
        <v>58</v>
      </c>
      <c r="C64" s="269"/>
      <c r="D64" s="269"/>
      <c r="E64" s="269"/>
      <c r="F64" s="238"/>
      <c r="G64" s="238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7"/>
      <c r="G69" s="26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4" t="s">
        <v>64</v>
      </c>
      <c r="C70" s="254"/>
      <c r="D70" s="254"/>
      <c r="E70" s="254"/>
      <c r="F70" s="255"/>
      <c r="G70" s="25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7" t="s">
        <v>65</v>
      </c>
      <c r="C71" s="237"/>
      <c r="D71" s="237"/>
      <c r="E71" s="237"/>
      <c r="F71" s="238"/>
      <c r="G71" s="238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9" t="s">
        <v>66</v>
      </c>
      <c r="C72" s="240"/>
      <c r="D72" s="240"/>
      <c r="E72" s="240"/>
      <c r="F72" s="240"/>
      <c r="G72" s="24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2" t="s">
        <v>67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4"/>
      <c r="L73" s="82"/>
      <c r="M73" s="45"/>
      <c r="N73" s="77">
        <f>N72/3</f>
        <v>0</v>
      </c>
    </row>
    <row r="74" spans="1:14" ht="19.5" thickTop="1" thickBot="1" x14ac:dyDescent="0.3">
      <c r="A74" s="245"/>
      <c r="B74" s="246"/>
      <c r="C74" s="246"/>
      <c r="D74" s="246"/>
      <c r="E74" s="246"/>
      <c r="F74" s="246"/>
      <c r="G74" s="246"/>
      <c r="H74" s="246"/>
      <c r="I74" s="246"/>
      <c r="J74" s="247"/>
      <c r="K74" s="247"/>
      <c r="L74" s="82"/>
      <c r="M74" s="45"/>
      <c r="N74" s="161"/>
    </row>
    <row r="75" spans="1:14" ht="26.25" thickBot="1" x14ac:dyDescent="0.3">
      <c r="A75" s="248" t="s">
        <v>68</v>
      </c>
      <c r="B75" s="249"/>
      <c r="C75" s="249"/>
      <c r="D75" s="249"/>
      <c r="E75" s="249"/>
      <c r="F75" s="249"/>
      <c r="G75" s="250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51" t="s">
        <v>69</v>
      </c>
      <c r="C76" s="251"/>
      <c r="D76" s="251"/>
      <c r="E76" s="251"/>
      <c r="F76" s="252"/>
      <c r="G76" s="25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4" t="s">
        <v>70</v>
      </c>
      <c r="C77" s="254"/>
      <c r="D77" s="254"/>
      <c r="E77" s="254"/>
      <c r="F77" s="255"/>
      <c r="G77" s="256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7" t="s">
        <v>71</v>
      </c>
      <c r="C78" s="237"/>
      <c r="D78" s="237"/>
      <c r="E78" s="237"/>
      <c r="F78" s="238"/>
      <c r="G78" s="257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8" t="s">
        <v>72</v>
      </c>
      <c r="B79" s="259"/>
      <c r="C79" s="259"/>
      <c r="D79" s="259"/>
      <c r="E79" s="259"/>
      <c r="F79" s="259"/>
      <c r="G79" s="259"/>
      <c r="H79" s="260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1" t="s">
        <v>73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4" t="s">
        <v>74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7" t="s">
        <v>75</v>
      </c>
      <c r="B85" s="218"/>
      <c r="C85" s="218"/>
      <c r="D85" s="218"/>
      <c r="E85" s="218"/>
      <c r="F85" s="219"/>
      <c r="G85" s="22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1" t="s">
        <v>76</v>
      </c>
      <c r="C86" s="222"/>
      <c r="D86" s="222"/>
      <c r="E86" s="222"/>
      <c r="F86" s="223"/>
      <c r="G86" s="22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5" t="s">
        <v>78</v>
      </c>
      <c r="B88" s="226"/>
      <c r="C88" s="226"/>
      <c r="D88" s="226"/>
      <c r="E88" s="226"/>
      <c r="F88" s="226"/>
      <c r="G88" s="226"/>
      <c r="H88" s="226"/>
      <c r="I88" s="226"/>
      <c r="J88" s="22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8" t="s">
        <v>79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3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1" t="s">
        <v>23</v>
      </c>
      <c r="B92" s="232"/>
      <c r="C92" s="232"/>
      <c r="D92" s="232"/>
      <c r="E92" s="232"/>
      <c r="F92" s="232"/>
      <c r="G92" s="232"/>
      <c r="H92" s="232"/>
      <c r="I92" s="232"/>
      <c r="J92" s="233"/>
      <c r="K92" s="111"/>
      <c r="L92" s="111"/>
      <c r="M92" s="112"/>
      <c r="N92" s="113">
        <f>N40</f>
        <v>0</v>
      </c>
    </row>
    <row r="93" spans="1:14" ht="18" x14ac:dyDescent="0.25">
      <c r="A93" s="208" t="s">
        <v>80</v>
      </c>
      <c r="B93" s="209"/>
      <c r="C93" s="209"/>
      <c r="D93" s="209"/>
      <c r="E93" s="209"/>
      <c r="F93" s="209"/>
      <c r="G93" s="209"/>
      <c r="H93" s="209"/>
      <c r="I93" s="209"/>
      <c r="J93" s="210"/>
      <c r="K93" s="111"/>
      <c r="L93" s="111"/>
      <c r="M93" s="112"/>
      <c r="N93" s="114">
        <f>N66</f>
        <v>0</v>
      </c>
    </row>
    <row r="94" spans="1:14" ht="18" x14ac:dyDescent="0.25">
      <c r="A94" s="208" t="s">
        <v>81</v>
      </c>
      <c r="B94" s="209"/>
      <c r="C94" s="209"/>
      <c r="D94" s="209"/>
      <c r="E94" s="209"/>
      <c r="F94" s="209"/>
      <c r="G94" s="209"/>
      <c r="H94" s="209"/>
      <c r="I94" s="209"/>
      <c r="J94" s="210"/>
      <c r="K94" s="111"/>
      <c r="L94" s="111"/>
      <c r="M94" s="112"/>
      <c r="N94" s="115">
        <f>N73</f>
        <v>0</v>
      </c>
    </row>
    <row r="95" spans="1:14" ht="18" x14ac:dyDescent="0.25">
      <c r="A95" s="208" t="s">
        <v>82</v>
      </c>
      <c r="B95" s="209"/>
      <c r="C95" s="209"/>
      <c r="D95" s="209"/>
      <c r="E95" s="209"/>
      <c r="F95" s="209"/>
      <c r="G95" s="209"/>
      <c r="H95" s="209"/>
      <c r="I95" s="209"/>
      <c r="J95" s="210"/>
      <c r="K95" s="111"/>
      <c r="L95" s="111"/>
      <c r="M95" s="112"/>
      <c r="N95" s="116">
        <f>N80</f>
        <v>0</v>
      </c>
    </row>
    <row r="96" spans="1:14" ht="18.75" thickBot="1" x14ac:dyDescent="0.3">
      <c r="A96" s="211" t="s">
        <v>83</v>
      </c>
      <c r="B96" s="212"/>
      <c r="C96" s="212"/>
      <c r="D96" s="212"/>
      <c r="E96" s="212"/>
      <c r="F96" s="212"/>
      <c r="G96" s="212"/>
      <c r="H96" s="212"/>
      <c r="I96" s="212"/>
      <c r="J96" s="213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4" t="s">
        <v>84</v>
      </c>
      <c r="B97" s="215"/>
      <c r="C97" s="215"/>
      <c r="D97" s="215"/>
      <c r="E97" s="215"/>
      <c r="F97" s="215"/>
      <c r="G97" s="215"/>
      <c r="H97" s="215"/>
      <c r="I97" s="215"/>
      <c r="J97" s="21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26"/>
      <c r="B1" s="327"/>
      <c r="C1" s="330" t="s">
        <v>9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6" ht="51" customHeight="1" thickBot="1" x14ac:dyDescent="0.3">
      <c r="A2" s="328"/>
      <c r="B2" s="329"/>
      <c r="C2" s="330" t="s">
        <v>10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33" t="s">
        <v>11</v>
      </c>
      <c r="B3" s="334"/>
      <c r="C3" s="334"/>
      <c r="D3" s="334"/>
      <c r="E3" s="7" t="str">
        <f>GENERAL!Z$2</f>
        <v>OCASIONAL</v>
      </c>
      <c r="F3" s="335"/>
      <c r="G3" s="335"/>
      <c r="H3" s="335"/>
      <c r="I3" s="335"/>
      <c r="J3" s="335"/>
      <c r="K3" s="335"/>
      <c r="L3" s="335"/>
      <c r="M3" s="335"/>
      <c r="N3" s="336"/>
    </row>
    <row r="4" spans="1:16" ht="15.75" x14ac:dyDescent="0.25">
      <c r="A4" s="303" t="s">
        <v>12</v>
      </c>
      <c r="B4" s="304"/>
      <c r="C4" s="304"/>
      <c r="D4" s="304"/>
      <c r="E4" s="8" t="str">
        <f>GENERAL!A$2</f>
        <v>IA-O-03-2</v>
      </c>
      <c r="F4" s="324"/>
      <c r="G4" s="324"/>
      <c r="H4" s="324"/>
      <c r="I4" s="324"/>
      <c r="J4" s="324"/>
      <c r="K4" s="324"/>
      <c r="L4" s="324"/>
      <c r="M4" s="324"/>
      <c r="N4" s="325"/>
    </row>
    <row r="5" spans="1:16" ht="15.75" x14ac:dyDescent="0.25">
      <c r="A5" s="303" t="s">
        <v>13</v>
      </c>
      <c r="B5" s="304"/>
      <c r="C5" s="304"/>
      <c r="D5" s="304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6" x14ac:dyDescent="0.25">
      <c r="A8" s="305" t="s">
        <v>15</v>
      </c>
      <c r="B8" s="306"/>
      <c r="C8" s="309" t="s">
        <v>16</v>
      </c>
      <c r="D8" s="158"/>
      <c r="E8" s="311" t="s">
        <v>17</v>
      </c>
      <c r="F8" s="311" t="s">
        <v>18</v>
      </c>
      <c r="G8" s="311" t="s">
        <v>19</v>
      </c>
      <c r="H8" s="311" t="s">
        <v>20</v>
      </c>
      <c r="I8" s="311" t="s">
        <v>21</v>
      </c>
      <c r="J8" s="313" t="s">
        <v>22</v>
      </c>
      <c r="K8" s="159"/>
      <c r="L8" s="315"/>
      <c r="M8" s="315"/>
      <c r="N8" s="317" t="s">
        <v>23</v>
      </c>
    </row>
    <row r="9" spans="1:16" ht="31.5" customHeight="1" thickBot="1" x14ac:dyDescent="0.3">
      <c r="A9" s="307"/>
      <c r="B9" s="308"/>
      <c r="C9" s="310"/>
      <c r="D9" s="17"/>
      <c r="E9" s="312"/>
      <c r="F9" s="312"/>
      <c r="G9" s="312"/>
      <c r="H9" s="312"/>
      <c r="I9" s="312"/>
      <c r="J9" s="314"/>
      <c r="K9" s="160"/>
      <c r="L9" s="316"/>
      <c r="M9" s="316"/>
      <c r="N9" s="318"/>
    </row>
    <row r="10" spans="1:16" ht="44.25" customHeight="1" thickBot="1" x14ac:dyDescent="0.3">
      <c r="A10" s="319" t="str">
        <f ca="1">CONCATENATE((INDIRECT("GENERAL!D"&amp;P2+5))," ",((INDIRECT("GENERAL!E"&amp;P2+5))))</f>
        <v xml:space="preserve"> </v>
      </c>
      <c r="B10" s="32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1" t="s">
        <v>24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3"/>
      <c r="N12" s="27" t="s">
        <v>25</v>
      </c>
    </row>
    <row r="13" spans="1:16" ht="24" thickBot="1" x14ac:dyDescent="0.3">
      <c r="A13" s="286" t="s">
        <v>26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8"/>
      <c r="N13" s="26"/>
    </row>
    <row r="14" spans="1:16" ht="31.5" customHeight="1" thickBot="1" x14ac:dyDescent="0.3">
      <c r="A14" s="239" t="s">
        <v>27</v>
      </c>
      <c r="B14" s="241"/>
      <c r="C14" s="28"/>
      <c r="D14" s="289">
        <f ca="1">(INDIRECT("GENERAL!J"&amp;P2+5))</f>
        <v>0</v>
      </c>
      <c r="E14" s="290"/>
      <c r="F14" s="290"/>
      <c r="G14" s="290"/>
      <c r="H14" s="290"/>
      <c r="I14" s="290"/>
      <c r="J14" s="290"/>
      <c r="K14" s="290"/>
      <c r="L14" s="291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2" t="s">
        <v>28</v>
      </c>
      <c r="B16" s="293"/>
      <c r="C16" s="8"/>
      <c r="D16" s="34"/>
      <c r="E16" s="300">
        <f ca="1">(INDIRECT("GENERAL!K"&amp;P2+5))</f>
        <v>0</v>
      </c>
      <c r="F16" s="301"/>
      <c r="G16" s="301"/>
      <c r="H16" s="301"/>
      <c r="I16" s="301"/>
      <c r="J16" s="301"/>
      <c r="K16" s="301"/>
      <c r="L16" s="302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2" t="s">
        <v>29</v>
      </c>
      <c r="B18" s="293"/>
      <c r="C18" s="28"/>
      <c r="D18" s="157"/>
      <c r="E18" s="301">
        <f ca="1">(INDIRECT("GENERAL!L"&amp;P2+5))</f>
        <v>0</v>
      </c>
      <c r="F18" s="301"/>
      <c r="G18" s="301"/>
      <c r="H18" s="301"/>
      <c r="I18" s="301"/>
      <c r="J18" s="301"/>
      <c r="K18" s="301"/>
      <c r="L18" s="302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2" t="s">
        <v>30</v>
      </c>
      <c r="B20" s="293"/>
      <c r="C20" s="28"/>
      <c r="D20" s="297">
        <f ca="1">(INDIRECT("GENERAL!M"&amp;P2+5))</f>
        <v>0</v>
      </c>
      <c r="E20" s="298"/>
      <c r="F20" s="298"/>
      <c r="G20" s="298"/>
      <c r="H20" s="298"/>
      <c r="I20" s="298"/>
      <c r="J20" s="298"/>
      <c r="K20" s="298"/>
      <c r="L20" s="299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86" t="s">
        <v>32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8"/>
      <c r="M24" s="8"/>
      <c r="N24" s="40"/>
    </row>
    <row r="25" spans="1:17" ht="68.25" customHeight="1" thickBot="1" x14ac:dyDescent="0.3">
      <c r="A25" s="239" t="s">
        <v>33</v>
      </c>
      <c r="B25" s="241"/>
      <c r="C25" s="28"/>
      <c r="D25" s="289"/>
      <c r="E25" s="290"/>
      <c r="F25" s="290"/>
      <c r="G25" s="290"/>
      <c r="H25" s="290"/>
      <c r="I25" s="290"/>
      <c r="J25" s="290"/>
      <c r="K25" s="290"/>
      <c r="L25" s="291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86" t="s">
        <v>35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8"/>
      <c r="M29" s="45"/>
      <c r="N29" s="40"/>
    </row>
    <row r="30" spans="1:17" ht="35.25" customHeight="1" thickBot="1" x14ac:dyDescent="0.3">
      <c r="A30" s="239" t="s">
        <v>36</v>
      </c>
      <c r="B30" s="241"/>
      <c r="C30" s="28"/>
      <c r="D30" s="289"/>
      <c r="E30" s="290"/>
      <c r="F30" s="290"/>
      <c r="G30" s="290"/>
      <c r="H30" s="290"/>
      <c r="I30" s="290"/>
      <c r="J30" s="290"/>
      <c r="K30" s="290"/>
      <c r="L30" s="291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86" t="s">
        <v>38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8"/>
      <c r="M34" s="8"/>
      <c r="N34" s="40"/>
    </row>
    <row r="35" spans="1:14" ht="39.75" customHeight="1" thickBot="1" x14ac:dyDescent="0.3">
      <c r="A35" s="292" t="s">
        <v>39</v>
      </c>
      <c r="B35" s="293"/>
      <c r="C35" s="28"/>
      <c r="D35" s="289"/>
      <c r="E35" s="290"/>
      <c r="F35" s="290"/>
      <c r="G35" s="290"/>
      <c r="H35" s="290"/>
      <c r="I35" s="290"/>
      <c r="J35" s="290"/>
      <c r="K35" s="290"/>
      <c r="L35" s="291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4" t="s">
        <v>23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4" t="s">
        <v>42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7" t="s">
        <v>43</v>
      </c>
      <c r="B57" s="278"/>
      <c r="C57" s="278"/>
      <c r="D57" s="278"/>
      <c r="E57" s="278"/>
      <c r="F57" s="281"/>
      <c r="G57" s="282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6" t="s">
        <v>49</v>
      </c>
      <c r="C58" s="266"/>
      <c r="D58" s="266"/>
      <c r="E58" s="266"/>
      <c r="F58" s="267"/>
      <c r="G58" s="267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4" t="s">
        <v>51</v>
      </c>
      <c r="C59" s="268"/>
      <c r="D59" s="268"/>
      <c r="E59" s="268"/>
      <c r="F59" s="255"/>
      <c r="G59" s="255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8" t="s">
        <v>52</v>
      </c>
      <c r="C60" s="268"/>
      <c r="D60" s="268"/>
      <c r="E60" s="268"/>
      <c r="F60" s="255"/>
      <c r="G60" s="255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8" t="s">
        <v>54</v>
      </c>
      <c r="C61" s="268"/>
      <c r="D61" s="268"/>
      <c r="E61" s="268"/>
      <c r="F61" s="255"/>
      <c r="G61" s="255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8" t="s">
        <v>55</v>
      </c>
      <c r="C62" s="268"/>
      <c r="D62" s="268"/>
      <c r="E62" s="268"/>
      <c r="F62" s="255"/>
      <c r="G62" s="255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8" t="s">
        <v>56</v>
      </c>
      <c r="C63" s="268"/>
      <c r="D63" s="268"/>
      <c r="E63" s="268"/>
      <c r="F63" s="255"/>
      <c r="G63" s="255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69" t="s">
        <v>58</v>
      </c>
      <c r="C64" s="269"/>
      <c r="D64" s="269"/>
      <c r="E64" s="269"/>
      <c r="F64" s="238"/>
      <c r="G64" s="238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0" t="s">
        <v>59</v>
      </c>
      <c r="B65" s="271"/>
      <c r="C65" s="271"/>
      <c r="D65" s="271"/>
      <c r="E65" s="271"/>
      <c r="F65" s="271"/>
      <c r="G65" s="271"/>
      <c r="H65" s="27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3" t="s">
        <v>60</v>
      </c>
      <c r="B66" s="274"/>
      <c r="C66" s="274"/>
      <c r="D66" s="274"/>
      <c r="E66" s="274"/>
      <c r="F66" s="274"/>
      <c r="G66" s="274"/>
      <c r="H66" s="274"/>
      <c r="I66" s="275"/>
      <c r="J66" s="275"/>
      <c r="K66" s="27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7" t="s">
        <v>61</v>
      </c>
      <c r="B68" s="278"/>
      <c r="C68" s="278"/>
      <c r="D68" s="278"/>
      <c r="E68" s="278"/>
      <c r="F68" s="278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7"/>
      <c r="G69" s="267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4" t="s">
        <v>64</v>
      </c>
      <c r="C70" s="254"/>
      <c r="D70" s="254"/>
      <c r="E70" s="254"/>
      <c r="F70" s="255"/>
      <c r="G70" s="255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37" t="s">
        <v>65</v>
      </c>
      <c r="C71" s="237"/>
      <c r="D71" s="237"/>
      <c r="E71" s="237"/>
      <c r="F71" s="238"/>
      <c r="G71" s="238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39" t="s">
        <v>66</v>
      </c>
      <c r="C72" s="240"/>
      <c r="D72" s="240"/>
      <c r="E72" s="240"/>
      <c r="F72" s="240"/>
      <c r="G72" s="240"/>
      <c r="H72" s="24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2" t="s">
        <v>67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4"/>
      <c r="L73" s="82"/>
      <c r="M73" s="45"/>
      <c r="N73" s="77">
        <f>N72/3</f>
        <v>0</v>
      </c>
    </row>
    <row r="74" spans="1:14" ht="19.5" thickTop="1" thickBot="1" x14ac:dyDescent="0.3">
      <c r="A74" s="245"/>
      <c r="B74" s="246"/>
      <c r="C74" s="246"/>
      <c r="D74" s="246"/>
      <c r="E74" s="246"/>
      <c r="F74" s="246"/>
      <c r="G74" s="246"/>
      <c r="H74" s="246"/>
      <c r="I74" s="246"/>
      <c r="J74" s="247"/>
      <c r="K74" s="247"/>
      <c r="L74" s="82"/>
      <c r="M74" s="45"/>
      <c r="N74" s="161"/>
    </row>
    <row r="75" spans="1:14" ht="26.25" thickBot="1" x14ac:dyDescent="0.3">
      <c r="A75" s="248" t="s">
        <v>68</v>
      </c>
      <c r="B75" s="249"/>
      <c r="C75" s="249"/>
      <c r="D75" s="249"/>
      <c r="E75" s="249"/>
      <c r="F75" s="249"/>
      <c r="G75" s="250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51" t="s">
        <v>69</v>
      </c>
      <c r="C76" s="251"/>
      <c r="D76" s="251"/>
      <c r="E76" s="251"/>
      <c r="F76" s="252"/>
      <c r="G76" s="253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4" t="s">
        <v>70</v>
      </c>
      <c r="C77" s="254"/>
      <c r="D77" s="254"/>
      <c r="E77" s="254"/>
      <c r="F77" s="255"/>
      <c r="G77" s="256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37" t="s">
        <v>71</v>
      </c>
      <c r="C78" s="237"/>
      <c r="D78" s="237"/>
      <c r="E78" s="237"/>
      <c r="F78" s="238"/>
      <c r="G78" s="257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58" t="s">
        <v>72</v>
      </c>
      <c r="B79" s="259"/>
      <c r="C79" s="259"/>
      <c r="D79" s="259"/>
      <c r="E79" s="259"/>
      <c r="F79" s="259"/>
      <c r="G79" s="259"/>
      <c r="H79" s="260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1" t="s">
        <v>73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3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4" t="s">
        <v>74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17" t="s">
        <v>75</v>
      </c>
      <c r="B85" s="218"/>
      <c r="C85" s="218"/>
      <c r="D85" s="218"/>
      <c r="E85" s="218"/>
      <c r="F85" s="219"/>
      <c r="G85" s="220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1" t="s">
        <v>76</v>
      </c>
      <c r="C86" s="222"/>
      <c r="D86" s="222"/>
      <c r="E86" s="222"/>
      <c r="F86" s="223"/>
      <c r="G86" s="224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5" t="s">
        <v>78</v>
      </c>
      <c r="B88" s="226"/>
      <c r="C88" s="226"/>
      <c r="D88" s="226"/>
      <c r="E88" s="226"/>
      <c r="F88" s="226"/>
      <c r="G88" s="226"/>
      <c r="H88" s="226"/>
      <c r="I88" s="226"/>
      <c r="J88" s="227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28" t="s">
        <v>79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30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1" t="s">
        <v>23</v>
      </c>
      <c r="B92" s="232"/>
      <c r="C92" s="232"/>
      <c r="D92" s="232"/>
      <c r="E92" s="232"/>
      <c r="F92" s="232"/>
      <c r="G92" s="232"/>
      <c r="H92" s="232"/>
      <c r="I92" s="232"/>
      <c r="J92" s="233"/>
      <c r="K92" s="111"/>
      <c r="L92" s="111"/>
      <c r="M92" s="112"/>
      <c r="N92" s="113">
        <f>N40</f>
        <v>0</v>
      </c>
    </row>
    <row r="93" spans="1:14" ht="18" x14ac:dyDescent="0.25">
      <c r="A93" s="208" t="s">
        <v>80</v>
      </c>
      <c r="B93" s="209"/>
      <c r="C93" s="209"/>
      <c r="D93" s="209"/>
      <c r="E93" s="209"/>
      <c r="F93" s="209"/>
      <c r="G93" s="209"/>
      <c r="H93" s="209"/>
      <c r="I93" s="209"/>
      <c r="J93" s="210"/>
      <c r="K93" s="111"/>
      <c r="L93" s="111"/>
      <c r="M93" s="112"/>
      <c r="N93" s="114">
        <f>N66</f>
        <v>0</v>
      </c>
    </row>
    <row r="94" spans="1:14" ht="18" x14ac:dyDescent="0.25">
      <c r="A94" s="208" t="s">
        <v>81</v>
      </c>
      <c r="B94" s="209"/>
      <c r="C94" s="209"/>
      <c r="D94" s="209"/>
      <c r="E94" s="209"/>
      <c r="F94" s="209"/>
      <c r="G94" s="209"/>
      <c r="H94" s="209"/>
      <c r="I94" s="209"/>
      <c r="J94" s="210"/>
      <c r="K94" s="111"/>
      <c r="L94" s="111"/>
      <c r="M94" s="112"/>
      <c r="N94" s="115">
        <f>N73</f>
        <v>0</v>
      </c>
    </row>
    <row r="95" spans="1:14" ht="18" x14ac:dyDescent="0.25">
      <c r="A95" s="208" t="s">
        <v>82</v>
      </c>
      <c r="B95" s="209"/>
      <c r="C95" s="209"/>
      <c r="D95" s="209"/>
      <c r="E95" s="209"/>
      <c r="F95" s="209"/>
      <c r="G95" s="209"/>
      <c r="H95" s="209"/>
      <c r="I95" s="209"/>
      <c r="J95" s="210"/>
      <c r="K95" s="111"/>
      <c r="L95" s="111"/>
      <c r="M95" s="112"/>
      <c r="N95" s="116">
        <f>N80</f>
        <v>0</v>
      </c>
    </row>
    <row r="96" spans="1:14" ht="18.75" thickBot="1" x14ac:dyDescent="0.3">
      <c r="A96" s="211" t="s">
        <v>83</v>
      </c>
      <c r="B96" s="212"/>
      <c r="C96" s="212"/>
      <c r="D96" s="212"/>
      <c r="E96" s="212"/>
      <c r="F96" s="212"/>
      <c r="G96" s="212"/>
      <c r="H96" s="212"/>
      <c r="I96" s="212"/>
      <c r="J96" s="213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4" t="s">
        <v>84</v>
      </c>
      <c r="B97" s="215"/>
      <c r="C97" s="215"/>
      <c r="D97" s="215"/>
      <c r="E97" s="215"/>
      <c r="F97" s="215"/>
      <c r="G97" s="215"/>
      <c r="H97" s="215"/>
      <c r="I97" s="215"/>
      <c r="J97" s="216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1</vt:lpstr>
      <vt:lpstr>2</vt:lpstr>
      <vt:lpstr>EVALUACIÓN DEL PERFIL</vt:lpstr>
      <vt:lpstr>INFORMACIÓN IMPORTANTE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2014-04-26T14:52:10Z</cp:lastPrinted>
  <dcterms:created xsi:type="dcterms:W3CDTF">2014-02-18T13:10:52Z</dcterms:created>
  <dcterms:modified xsi:type="dcterms:W3CDTF">2014-04-30T02:53:20Z</dcterms:modified>
</cp:coreProperties>
</file>