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4"/>
  </bookViews>
  <sheets>
    <sheet name="GENERAL" sheetId="1" state="hidden" r:id="rId1"/>
    <sheet name="1" sheetId="20" r:id="rId2"/>
    <sheet name="2" sheetId="21" r:id="rId3"/>
    <sheet name="EVALUACIÓN DEL PERFIL" sheetId="27" r:id="rId4"/>
    <sheet name="INFORMACIÓN IMPORTANTE " sheetId="28" r:id="rId5"/>
    <sheet name="4" sheetId="2" state="hidden" r:id="rId6"/>
    <sheet name="5" sheetId="18" state="hidden" r:id="rId7"/>
    <sheet name="3" sheetId="19" state="hidden" r:id="rId8"/>
    <sheet name="6" sheetId="22" state="hidden" r:id="rId9"/>
    <sheet name="7" sheetId="23" state="hidden" r:id="rId10"/>
    <sheet name="8" sheetId="24" state="hidden" r:id="rId11"/>
    <sheet name="9" sheetId="25" state="hidden" r:id="rId12"/>
    <sheet name="10" sheetId="26" state="hidden" r:id="rId13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1" l="1"/>
  <c r="P2" i="20"/>
  <c r="A9" i="27" l="1"/>
  <c r="A10" i="27" s="1"/>
  <c r="A11" i="27" s="1"/>
  <c r="A12" i="27" s="1"/>
  <c r="A13" i="27" s="1"/>
  <c r="A8" i="27"/>
  <c r="N96" i="26" l="1"/>
  <c r="N88" i="26"/>
  <c r="I79" i="26"/>
  <c r="N78" i="26"/>
  <c r="N77" i="26"/>
  <c r="N76" i="26"/>
  <c r="K72" i="26"/>
  <c r="J72" i="26"/>
  <c r="I72" i="26"/>
  <c r="N71" i="26"/>
  <c r="N70" i="26"/>
  <c r="N69" i="26"/>
  <c r="N72" i="26" s="1"/>
  <c r="N73" i="26" s="1"/>
  <c r="N94" i="26" s="1"/>
  <c r="K65" i="26"/>
  <c r="J65" i="26"/>
  <c r="I65" i="26"/>
  <c r="N64" i="26"/>
  <c r="N63" i="26"/>
  <c r="N62" i="26"/>
  <c r="N61" i="26"/>
  <c r="N60" i="26"/>
  <c r="N59" i="26"/>
  <c r="N58" i="26"/>
  <c r="N37" i="26"/>
  <c r="N32" i="26"/>
  <c r="I10" i="26" s="1"/>
  <c r="N27" i="26"/>
  <c r="H10" i="26" s="1"/>
  <c r="N22" i="26"/>
  <c r="J10" i="26"/>
  <c r="G10" i="26"/>
  <c r="F10" i="26"/>
  <c r="E10" i="26"/>
  <c r="C10" i="26"/>
  <c r="E5" i="26"/>
  <c r="E4" i="26"/>
  <c r="P2" i="26"/>
  <c r="N96" i="25"/>
  <c r="N88" i="25"/>
  <c r="I79" i="25"/>
  <c r="N78" i="25"/>
  <c r="N77" i="25"/>
  <c r="N76" i="25"/>
  <c r="K72" i="25"/>
  <c r="J72" i="25"/>
  <c r="I72" i="25"/>
  <c r="N71" i="25"/>
  <c r="N70" i="25"/>
  <c r="N69" i="25"/>
  <c r="N72" i="25" s="1"/>
  <c r="N73" i="25" s="1"/>
  <c r="N94" i="25" s="1"/>
  <c r="K65" i="25"/>
  <c r="J65" i="25"/>
  <c r="I65" i="25"/>
  <c r="N64" i="25"/>
  <c r="N63" i="25"/>
  <c r="N62" i="25"/>
  <c r="N61" i="25"/>
  <c r="N60" i="25"/>
  <c r="N59" i="25"/>
  <c r="N58" i="25"/>
  <c r="N37" i="25"/>
  <c r="N32" i="25"/>
  <c r="I10" i="25" s="1"/>
  <c r="N27" i="25"/>
  <c r="H10" i="25" s="1"/>
  <c r="N22" i="25"/>
  <c r="J10" i="25"/>
  <c r="G10" i="25"/>
  <c r="F10" i="25"/>
  <c r="E10" i="25"/>
  <c r="C10" i="25"/>
  <c r="E5" i="25"/>
  <c r="E4" i="25"/>
  <c r="P2" i="25"/>
  <c r="N96" i="24"/>
  <c r="N88" i="24"/>
  <c r="I79" i="24"/>
  <c r="N78" i="24"/>
  <c r="N77" i="24"/>
  <c r="N76" i="24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37" i="24"/>
  <c r="N32" i="24"/>
  <c r="I10" i="24" s="1"/>
  <c r="N27" i="24"/>
  <c r="H10" i="24" s="1"/>
  <c r="N22" i="24"/>
  <c r="J10" i="24"/>
  <c r="G10" i="24"/>
  <c r="F10" i="24"/>
  <c r="E10" i="24"/>
  <c r="C10" i="24"/>
  <c r="E5" i="24"/>
  <c r="E4" i="24"/>
  <c r="P2" i="24"/>
  <c r="N96" i="23"/>
  <c r="N88" i="23"/>
  <c r="I79" i="23"/>
  <c r="N78" i="23"/>
  <c r="N77" i="23"/>
  <c r="N76" i="23"/>
  <c r="K72" i="23"/>
  <c r="J72" i="23"/>
  <c r="I72" i="23"/>
  <c r="N71" i="23"/>
  <c r="N70" i="23"/>
  <c r="N69" i="23"/>
  <c r="K65" i="23"/>
  <c r="J65" i="23"/>
  <c r="I65" i="23"/>
  <c r="N64" i="23"/>
  <c r="N63" i="23"/>
  <c r="N62" i="23"/>
  <c r="N61" i="23"/>
  <c r="N60" i="23"/>
  <c r="N59" i="23"/>
  <c r="N58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P2" i="23"/>
  <c r="N96" i="22"/>
  <c r="N88" i="22"/>
  <c r="I79" i="22"/>
  <c r="N78" i="22"/>
  <c r="N77" i="22"/>
  <c r="N76" i="22"/>
  <c r="N80" i="22" s="1"/>
  <c r="N95" i="22" s="1"/>
  <c r="K72" i="22"/>
  <c r="J72" i="22"/>
  <c r="I72" i="22"/>
  <c r="N71" i="22"/>
  <c r="N70" i="22"/>
  <c r="N69" i="22"/>
  <c r="K65" i="22"/>
  <c r="J65" i="22"/>
  <c r="I65" i="22"/>
  <c r="N64" i="22"/>
  <c r="N63" i="22"/>
  <c r="N62" i="22"/>
  <c r="N61" i="22"/>
  <c r="N60" i="22"/>
  <c r="N59" i="22"/>
  <c r="N58" i="22"/>
  <c r="N65" i="22" s="1"/>
  <c r="N66" i="22" s="1"/>
  <c r="N93" i="22" s="1"/>
  <c r="N37" i="22"/>
  <c r="N32" i="22"/>
  <c r="I10" i="22" s="1"/>
  <c r="N27" i="22"/>
  <c r="H10" i="22" s="1"/>
  <c r="N22" i="22"/>
  <c r="N40" i="22" s="1"/>
  <c r="N92" i="22" s="1"/>
  <c r="J10" i="22"/>
  <c r="G10" i="22"/>
  <c r="F10" i="22"/>
  <c r="E10" i="22"/>
  <c r="C10" i="22"/>
  <c r="E5" i="22"/>
  <c r="E4" i="22"/>
  <c r="P2" i="22"/>
  <c r="D14" i="22"/>
  <c r="D14" i="26"/>
  <c r="D14" i="23"/>
  <c r="D14" i="24"/>
  <c r="E18" i="25"/>
  <c r="N10" i="25" l="1"/>
  <c r="N10" i="22"/>
  <c r="N65" i="23"/>
  <c r="N66" i="23" s="1"/>
  <c r="N93" i="23" s="1"/>
  <c r="N72" i="22"/>
  <c r="N73" i="22" s="1"/>
  <c r="N94" i="22" s="1"/>
  <c r="N97" i="22" s="1"/>
  <c r="N40" i="23"/>
  <c r="N92" i="23" s="1"/>
  <c r="N72" i="23"/>
  <c r="N73" i="23" s="1"/>
  <c r="N94" i="23" s="1"/>
  <c r="N80" i="23"/>
  <c r="N95" i="23" s="1"/>
  <c r="N10" i="24"/>
  <c r="N40" i="24"/>
  <c r="N92" i="24" s="1"/>
  <c r="N97" i="24" s="1"/>
  <c r="N65" i="24"/>
  <c r="N66" i="24" s="1"/>
  <c r="N93" i="24" s="1"/>
  <c r="N80" i="24"/>
  <c r="N95" i="24" s="1"/>
  <c r="N40" i="25"/>
  <c r="N92" i="25" s="1"/>
  <c r="N65" i="25"/>
  <c r="N66" i="25" s="1"/>
  <c r="N93" i="25" s="1"/>
  <c r="N80" i="25"/>
  <c r="N95" i="25" s="1"/>
  <c r="N10" i="26"/>
  <c r="N40" i="26"/>
  <c r="N92" i="26" s="1"/>
  <c r="N65" i="26"/>
  <c r="N66" i="26" s="1"/>
  <c r="N93" i="26" s="1"/>
  <c r="N80" i="26"/>
  <c r="N95" i="26" s="1"/>
  <c r="N10" i="23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J10" i="20"/>
  <c r="I10" i="20"/>
  <c r="H10" i="20"/>
  <c r="G10" i="20"/>
  <c r="F10" i="20"/>
  <c r="E10" i="20"/>
  <c r="C10" i="20"/>
  <c r="E5" i="20"/>
  <c r="E4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J10" i="19" s="1"/>
  <c r="N32" i="19"/>
  <c r="N27" i="19"/>
  <c r="H10" i="19" s="1"/>
  <c r="N22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I10" i="18" s="1"/>
  <c r="N27" i="18"/>
  <c r="N22" i="18"/>
  <c r="J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20" i="23"/>
  <c r="A10" i="26"/>
  <c r="D14" i="20"/>
  <c r="A10" i="22"/>
  <c r="E16" i="23"/>
  <c r="E16" i="25"/>
  <c r="D14" i="19"/>
  <c r="E16" i="24"/>
  <c r="E16" i="21"/>
  <c r="E18" i="23"/>
  <c r="E16" i="22"/>
  <c r="A10" i="24"/>
  <c r="A10" i="25"/>
  <c r="D20" i="22"/>
  <c r="E16" i="26"/>
  <c r="E18" i="22"/>
  <c r="A10" i="23"/>
  <c r="E18" i="24"/>
  <c r="D20" i="26"/>
  <c r="D14" i="25"/>
  <c r="D20" i="24"/>
  <c r="D20" i="25"/>
  <c r="E18" i="26"/>
  <c r="E16" i="18"/>
  <c r="D20" i="2"/>
  <c r="N10" i="19" l="1"/>
  <c r="N65" i="18"/>
  <c r="N66" i="18" s="1"/>
  <c r="N93" i="18" s="1"/>
  <c r="N40" i="18"/>
  <c r="N92" i="18" s="1"/>
  <c r="N40" i="19"/>
  <c r="N92" i="19" s="1"/>
  <c r="N65" i="19"/>
  <c r="N66" i="19" s="1"/>
  <c r="N93" i="19" s="1"/>
  <c r="N65" i="21"/>
  <c r="N66" i="21" s="1"/>
  <c r="N93" i="21" s="1"/>
  <c r="N97" i="23"/>
  <c r="N97" i="26"/>
  <c r="N97" i="25"/>
  <c r="N40" i="21"/>
  <c r="N92" i="21" s="1"/>
  <c r="N97" i="21" s="1"/>
  <c r="N40" i="20"/>
  <c r="N92" i="20" s="1"/>
  <c r="N97" i="20" s="1"/>
  <c r="N10" i="20"/>
  <c r="N40" i="2"/>
  <c r="I10" i="21"/>
  <c r="N10" i="21" s="1"/>
  <c r="N97" i="18"/>
  <c r="H10" i="18"/>
  <c r="N10" i="18" s="1"/>
  <c r="Z2" i="1"/>
  <c r="E18" i="21"/>
  <c r="E16" i="20"/>
  <c r="D20" i="19"/>
  <c r="E18" i="18"/>
  <c r="D14" i="2"/>
  <c r="D14" i="18"/>
  <c r="A10" i="20"/>
  <c r="E18" i="19"/>
  <c r="A10" i="19"/>
  <c r="D20" i="20"/>
  <c r="D20" i="21"/>
  <c r="A10" i="21"/>
  <c r="D14" i="21"/>
  <c r="E18" i="20"/>
  <c r="A10" i="18"/>
  <c r="E16" i="2"/>
  <c r="D20" i="18"/>
  <c r="A10" i="2"/>
  <c r="E16" i="19"/>
  <c r="E18" i="2"/>
  <c r="E3" i="23" l="1"/>
  <c r="E3" i="22"/>
  <c r="E3" i="26"/>
  <c r="E3" i="25"/>
  <c r="E3" i="24"/>
  <c r="N97" i="19"/>
  <c r="E3" i="19"/>
  <c r="E3" i="20"/>
  <c r="E3" i="18"/>
  <c r="E3" i="2"/>
  <c r="E3" i="21"/>
  <c r="Z1" i="1"/>
  <c r="E31" i="1" l="1"/>
  <c r="E30" i="1"/>
  <c r="N96" i="2" l="1"/>
  <c r="N88" i="2"/>
  <c r="I79" i="2"/>
  <c r="N78" i="2"/>
  <c r="N77" i="2"/>
  <c r="N76" i="2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N80" i="2" l="1"/>
  <c r="N95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<sst xmlns="http://schemas.openxmlformats.org/spreadsheetml/2006/main" count="1189" uniqueCount="237">
  <si>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</si>
  <si>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</si>
  <si>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</si>
  <si>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</si>
  <si>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</si>
  <si>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</si>
  <si>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</si>
  <si>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</si>
  <si>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</si>
  <si>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</si>
  <si>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</si>
  <si>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</si>
  <si>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</si>
  <si>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</si>
  <si>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</si>
  <si>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</si>
  <si>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</si>
  <si>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</si>
  <si>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</si>
  <si>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</si>
  <si>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</si>
  <si>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</si>
  <si>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</si>
  <si>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</si>
  <si>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</si>
  <si>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</si>
  <si>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</si>
  <si>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</si>
  <si>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</si>
  <si>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</si>
  <si>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</si>
  <si>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</si>
  <si>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</si>
  <si>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</si>
  <si>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</si>
  <si>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</si>
  <si>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</si>
  <si>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</si>
  <si>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</si>
  <si>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</si>
  <si>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</si>
  <si>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</si>
  <si>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</si>
  <si>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</si>
  <si>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</si>
  <si>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</si>
  <si>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</si>
  <si>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</si>
  <si>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</si>
  <si>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</si>
  <si>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</si>
  <si>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</si>
  <si>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</si>
  <si>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</si>
  <si>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</si>
  <si>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</si>
  <si>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</si>
  <si>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</si>
  <si>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</si>
  <si>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</si>
  <si>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</si>
  <si>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</si>
  <si>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</si>
  <si>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</si>
  <si>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</si>
  <si>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</si>
  <si>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</si>
  <si>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</si>
  <si>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</si>
  <si>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</si>
  <si>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</si>
  <si>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</si>
  <si>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</si>
  <si>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</si>
  <si>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</si>
  <si>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</si>
  <si>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</si>
  <si>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</si>
  <si>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</si>
  <si>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</si>
  <si>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</si>
  <si>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</si>
  <si>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</si>
  <si>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</si>
  <si>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</si>
  <si>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</si>
  <si>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</si>
  <si>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</si>
  <si>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</si>
  <si>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</si>
  <si>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</si>
  <si>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</si>
  <si>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</si>
  <si>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</si>
  <si>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</si>
  <si>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</si>
  <si>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</si>
  <si>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</si>
  <si>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</si>
  <si>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</si>
  <si>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CS-O-08-4</t>
  </si>
  <si>
    <t>ROMERO VERGARA</t>
  </si>
  <si>
    <t>MAURICIO JAVIER</t>
  </si>
  <si>
    <t>sarahola10@yahoo.es</t>
  </si>
  <si>
    <t>CARRERA 12 NO. 69-113 TORRE 3 APTO 704</t>
  </si>
  <si>
    <t>MEDICO CIRUJANO GENERAL /ESCUELA DE MEDICINA JUAN N CORPAS /1981</t>
  </si>
  <si>
    <t xml:space="preserve">ESPECILAISTA EN ADMINISTRACION HOSPITALARIA /ESCUELA DE ADMINISTRACION DE NEGOCIOS/1993 </t>
  </si>
  <si>
    <t>MOLINA SANCHEZ</t>
  </si>
  <si>
    <t>MARIA YANETH</t>
  </si>
  <si>
    <t>Mayamosa_62@hotmail.com</t>
  </si>
  <si>
    <t xml:space="preserve">CARRERA 8 NO 5-05 </t>
  </si>
  <si>
    <t>NEIVA</t>
  </si>
  <si>
    <t>ENFERMERA/UNIVERSIDAD SURCOLOMBIANA/1985</t>
  </si>
  <si>
    <t>ESPECIALISTA EN ADMINISTRACION HOSPITALARIA/ESCUELA DE ADMINISTRACION DE NEGOCIOS EAN/2001</t>
  </si>
  <si>
    <t>FLOREZ CARRERO</t>
  </si>
  <si>
    <t>ALVARO GUILLERMO</t>
  </si>
  <si>
    <t>alvaroflorez16@gmail.com / agflorezc@ut.edu.co</t>
  </si>
  <si>
    <t>CALLE 33C NO. 3°-36 B/ DEPARTAMENTAL</t>
  </si>
  <si>
    <t>MEDICO Y CIRUJANO/UNIVERSIDAD METROPOLITANA/1996</t>
  </si>
  <si>
    <t>ESPECIALISTA EN GESTION DE LA SALUD/UNIVERSIDAD ICESI/2001</t>
  </si>
  <si>
    <t>OSPINA ANGARITA</t>
  </si>
  <si>
    <t>HECTOR AUGUSTO</t>
  </si>
  <si>
    <t>haospina@ut.edu.co</t>
  </si>
  <si>
    <t>CARRERA 5SUR NO. 83-200 FLORIDA I APTO 502A</t>
  </si>
  <si>
    <t>MEDICO CIRUJANO/UNIVERSIDAD NACIONAL DE COLOMBIA/1995</t>
  </si>
  <si>
    <t>MAGISTER EN EDUCACION/UNIVERSIDAD DEL TOLIMA /2012</t>
  </si>
  <si>
    <t>RAMIREZ GALINDO</t>
  </si>
  <si>
    <t>ANDRES ENRIQUE</t>
  </si>
  <si>
    <t>anyu.10ero@yahoo.es</t>
  </si>
  <si>
    <t>PASEO DEL VERGEL T 6 APTO 102</t>
  </si>
  <si>
    <t>ENFERMERO/UNIVERSIDAD DEL TOLIMA/1999</t>
  </si>
  <si>
    <t>ESPECIALISTA EN GERENCIA HOSPITALARIA/ESCUELA SUPERIOR DE ADMINISTRACION PUBLICA (ESAP)/2006</t>
  </si>
  <si>
    <t xml:space="preserve">MAESTRIA EN EDUCACION/ UNIVERSIDAD DEL TOLIMA EN 2 SEMESTRE </t>
  </si>
  <si>
    <t>PIZA FERNANDEZ</t>
  </si>
  <si>
    <t>PATRICIA</t>
  </si>
  <si>
    <t>patriciapizaf@yahoo.es</t>
  </si>
  <si>
    <t>MANZANA 5 CASA 10 ETAPA IV B/ JORDAN</t>
  </si>
  <si>
    <t>ENFERMERA/ UNIVERSIDAD DEL NORTE /1985</t>
  </si>
  <si>
    <t>ESPECIALISTA EN PEDAGOGIA PARA EL DESARROLLO DEL APRENDIZAJE AUTONOMO/UNIVERSIDAD NACIONAL ABIERTA Y ADISTANCIA UNAD/2003</t>
  </si>
  <si>
    <t>MAGISTER EN ENFERMERIA CON ENFASIS EN SALUD FAMILIAR/ UNIVERSIDAD NACIONAL DE COLOMBIA/2007</t>
  </si>
  <si>
    <t>CASTELLANOS HERRERA</t>
  </si>
  <si>
    <t>VICTOR HUGO</t>
  </si>
  <si>
    <t>(8) 2655484 - 3133764806</t>
  </si>
  <si>
    <t>vhcastellanos@hotmail.com</t>
  </si>
  <si>
    <t>CALLE 46 No. 5BIS-22 APTO 101</t>
  </si>
  <si>
    <t>IBAGUE - TOLIMA</t>
  </si>
  <si>
    <t>MEDICO CIRUJANO /UNIVERSIDAD NACIONAL /1986  -  ADMINISTRADOR PUBLICO /ESAP /1991</t>
  </si>
  <si>
    <t>ESPECIALISTA EN GERENCIA SOCIAL /ESAP /1997</t>
  </si>
  <si>
    <t>MAGISTER EN MEDICINA ALTERNATIVA /UNIVERSIDAD NACIONAL /2010</t>
  </si>
  <si>
    <t>NO CUMPLE EL PERFIL. NO ACREDITA LA FORMACION DE POSGRADO SOLICITADA EN EL PERFIL.</t>
  </si>
  <si>
    <t>NO CUMPLE PERFIL. NO ACREDITA LA EXPERIENCIA PROFESIONAL SOLICITADA.</t>
  </si>
  <si>
    <t>CATEDRATICO /UNIVERSIDAD DEL TOLIMA /5 AÑOS= 5 PUNTOS.  -  EXCEDE TOTAL MAXIMO DE PUNTAJE.</t>
  </si>
  <si>
    <t>JEFE DEPARTAMENTO CIENCIAS CLINICAS /UNIVERSIDAD DEL TOLIMA /5 AÑOS=5 PUNTOS.  -  EXCEDE TOTAL MAXIMO DE PUNTAJE.</t>
  </si>
  <si>
    <t>ENFERMERO /CLINICA MINERVA /7 AÑOS = 5 PUNTOS.  -  EXCEDE TOTAL MAXIMO DE PUNTAJE.</t>
  </si>
  <si>
    <t>CATEDRATICO /UNIVERSIDAD DEL TOLIMA /1,4 AÑOS = 1,4 PUNTOS  -  CATEDRATICO /UNAD /3,17 AÑOS = 3,17 PUNTOS.</t>
  </si>
  <si>
    <t xml:space="preserve">ARTICULO REVISTA "DESAFIOS" /NO INDEXADA /1 AUTOR /0,5 PUNTOS /2012  - ARTICULO REVISTA "DESAFIOS" /NO INDEXADA /1 AUTOR /0,5 PUNTOS /2013  -   MATERIAL DE PROYECCIÓN SOCIAL AGOSTO 2014 / UNIVERSIDAD DEL TOLIMA / 1 AUTOR / 0,5 PUNTOS  -  MATERIAL DE PROYECCIÓN SOCIAL FEBRERO 2014 / UNIVERSIDAD DEL TOLIMA / 1 AUTOR / 0,5 PUNTOS.   -  LAS CERTIFICACIONES DE LAS PONENCIAS  ANEXADAS NO CUMPLEN CON LO SOLICITADO EN LOS TERMINOS DE REFERENCIA, POR LO QUE NO ES POSIBLE ASIGNAR PUNTOS.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</si>
  <si>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</si>
  <si>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</si>
  <si>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</si>
  <si>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</si>
  <si>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</si>
  <si>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</si>
  <si>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</si>
  <si>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</si>
  <si>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</si>
  <si>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</si>
  <si>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</si>
  <si>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</si>
  <si>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MOLINA SANCHEZ MARIA YANETH</t>
  </si>
  <si>
    <t>VAC/BENÍTEZ/YOLANDA O.</t>
  </si>
  <si>
    <t xml:space="preserve">                                                      EVALUACIÓN DE LAS HOJAS DE VIDA PARA EL CUMPLIMIENTO DEL PERFIL DE LOS ASPIRANTES AL CÓDIGO DE CONCURSO CS-O-08-4</t>
  </si>
  <si>
    <t>OSPINA ANGARITA HECTOR AUGUSTO</t>
  </si>
  <si>
    <t>RAMIREZ GALINDO ANDRES ENRIQUE</t>
  </si>
  <si>
    <t>ROMERO VERGARA MAURICIO JAVIER</t>
  </si>
  <si>
    <t>FLOREZ CARRERO ALVARO GUILLERMO</t>
  </si>
  <si>
    <t>PIZA FERNANDEZ PATRICIA</t>
  </si>
  <si>
    <t>CASTELLANOS HERRERA VICTOR HUGO</t>
  </si>
  <si>
    <t xml:space="preserve">ESPECIALISTA EN GERENCIA HOSPITALARIA/ESCUELA SUPERIOR DE ADMINISTRACION PUBLICA (ESAP)/2006
MAESTRIA EN EDUCACION/ UNIVERSIDAD DEL TOLIMA EN 2 SEMESTRE </t>
  </si>
  <si>
    <t>PROFESIONAL DEL ÁREA DE LA SALUD, CON TÍTULO DE POSGRADO EN ADMINISTRACIÓN HOSPITALARIA O EN ADMINISTRACIÓN DE SERVICIOS DE SALUD, CON EXPERIENCIA PROFESIONAL DE TRES AÑOS.</t>
  </si>
  <si>
    <t>ESPECIALISTA EN PEDAGOGIA PARA EL DESARROLLO DEL APRENDIZAJE AUTONOMO/UNIVERSIDAD NACIONAL ABIERTA Y ADISTANCIA UNAD/2003
MAGISTER EN ENFERMERIA CON ENFASIS EN SALUD FAMILIAR/ UNIVERSIDAD NACIONAL DE COLOMBIA/2007</t>
  </si>
  <si>
    <t>ESPECIALISTA EN GERENCIA SOCIAL /ESAP /1997
MAGISTER EN MEDICINA ALTERNATIVA /UNIVERSIDAD NACIONAL /2010</t>
  </si>
  <si>
    <r>
      <t xml:space="preserve">NO PRESELECCIONADO 
</t>
    </r>
    <r>
      <rPr>
        <sz val="9"/>
        <rFont val="Arial"/>
        <family val="2"/>
      </rPr>
      <t>NO ACREDITA LA EXPERIENCIA MÍNIMA REQUERIDA. LOS CERTIFICADOS NO CUMPLEN CON LOS TERMINOS DE REFERENCIA DE LA CONVOCATORIA LO CUAL NO PERMITE ESTABLECER EL TIEMPO DE EXPERIENCIA.</t>
    </r>
  </si>
  <si>
    <r>
      <t xml:space="preserve">NO PRESELECCIONADO 
</t>
    </r>
    <r>
      <rPr>
        <sz val="9"/>
        <rFont val="Arial"/>
        <family val="2"/>
      </rPr>
      <t xml:space="preserve">NO ACREDITA LA EXPERIENCIA MÍNIMA REQUERIDA. LOS CERTIFICADOS NO CUMPLEN CON LOS TERMINOS DE REFERENCIA DE LA CONVOCATORIA LO CUAL NO PERMITE ESTABLECER EL TIEMPO DE EXPERIENCIA. </t>
    </r>
  </si>
  <si>
    <r>
      <t xml:space="preserve">NO PRESELECCIONADO 
</t>
    </r>
    <r>
      <rPr>
        <sz val="9"/>
        <rFont val="Arial"/>
        <family val="2"/>
      </rPr>
      <t xml:space="preserve">NO ACREDITA LA EXPERIENCIA MÍNIMA REQUERIDA.LOS CERTIFICADOS NO CUMPLEN CON LOS TERMINOS DE REFERENCIA DE LA CONVOCATORIA LO CUAL NO PERMITE ESTABLECER EL TIEMPO DE EXPERIENCIA. </t>
    </r>
  </si>
  <si>
    <r>
      <t xml:space="preserve">NO PRESELECCIONADO 
</t>
    </r>
    <r>
      <rPr>
        <sz val="9"/>
        <rFont val="Arial"/>
        <family val="2"/>
      </rPr>
      <t xml:space="preserve">EL TÍTULO DE POSGRADO NO CORRESPONDE AL REQUERIDO EN EL PERFIL.   </t>
    </r>
  </si>
  <si>
    <t>ESPECIALISTA EN GERENCIA DE SERVICIOS DE SALUD/UNIVERSIDAD COOPERATIVA DE COLOMBIA/1999/ESPECIALISTA EN PEDAGOGIA/UNVERSIDAD DEL TOLIMA/2009</t>
  </si>
  <si>
    <t>ESPECIALISTA EN GERENCIA DE SERVICIOS DE SALUD/UNIVERSIDAD COOPERATIVA DE COLOMBIA/1999/ESPECIALISTA EN PEDAGOGIA/UNVERSIDAD DEL TOLIMA/2009
MAGISTER EN EDUCACION/UNIVERSIDAD DEL TOLIMA /2012</t>
  </si>
  <si>
    <t>3</t>
  </si>
  <si>
    <t>4</t>
  </si>
  <si>
    <t>5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</si>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</sst>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" fillId="0" borderId="46" xfId="0" applyFont="1" applyFill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38102</xdr:rowOff>
    </xdr:from>
    <xdr:to>
      <xdr:col>2</xdr:col>
      <xdr:colOff>571500</xdr:colOff>
      <xdr:row>3</xdr:row>
      <xdr:rowOff>38101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2"/>
          <a:ext cx="2114550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260968</xdr:colOff>
      <xdr:row>62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56968" cy="1198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ospina@ut.edu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yamosa_62@hotmail.com" TargetMode="External"/><Relationship Id="rId1" Type="http://schemas.openxmlformats.org/officeDocument/2006/relationships/hyperlink" Target="mailto:sarahola10@yahoo.es" TargetMode="External"/><Relationship Id="rId6" Type="http://schemas.openxmlformats.org/officeDocument/2006/relationships/hyperlink" Target="mailto:vhcastellanos@hotmail.com" TargetMode="External"/><Relationship Id="rId5" Type="http://schemas.openxmlformats.org/officeDocument/2006/relationships/hyperlink" Target="mailto:patriciapizaf@yahoo.es" TargetMode="External"/><Relationship Id="rId4" Type="http://schemas.openxmlformats.org/officeDocument/2006/relationships/hyperlink" Target="mailto:anyu.10ero@yahoo.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E8" sqref="E8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10" t="s">
        <v>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Z1" s="121">
        <f>COUNTA(C:C)-1</f>
        <v>7</v>
      </c>
    </row>
    <row r="2" spans="1:26" ht="17.25" thickBot="1" x14ac:dyDescent="0.35">
      <c r="A2" s="210" t="s">
        <v>100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Z2" s="1" t="str">
        <f>IF(RIGHT(LEFT(A2,FIND("-",A2)+1),1)="P","PLANTA","OCASIONAL")</f>
        <v>OCASIONAL</v>
      </c>
    </row>
    <row r="3" spans="1:26" s="1" customFormat="1" ht="13.5" customHeight="1" thickBot="1" x14ac:dyDescent="0.25">
      <c r="A3" s="214" t="s">
        <v>93</v>
      </c>
      <c r="B3" s="204" t="s">
        <v>91</v>
      </c>
      <c r="C3" s="204" t="s">
        <v>92</v>
      </c>
      <c r="D3" s="204" t="s">
        <v>89</v>
      </c>
      <c r="E3" s="204" t="s">
        <v>90</v>
      </c>
      <c r="F3" s="204" t="s">
        <v>0</v>
      </c>
      <c r="G3" s="204" t="s">
        <v>1</v>
      </c>
      <c r="H3" s="204" t="s">
        <v>2</v>
      </c>
      <c r="I3" s="207" t="s">
        <v>3</v>
      </c>
      <c r="J3" s="217" t="s">
        <v>4</v>
      </c>
      <c r="K3" s="218"/>
      <c r="L3" s="218"/>
      <c r="M3" s="219"/>
      <c r="N3" s="204" t="s">
        <v>5</v>
      </c>
      <c r="O3" s="204" t="s">
        <v>88</v>
      </c>
      <c r="P3" s="204" t="s">
        <v>6</v>
      </c>
      <c r="Q3" s="212" t="s">
        <v>16</v>
      </c>
      <c r="R3" s="212" t="s">
        <v>17</v>
      </c>
      <c r="S3" s="212" t="s">
        <v>18</v>
      </c>
      <c r="T3" s="212" t="s">
        <v>19</v>
      </c>
      <c r="U3" s="212" t="s">
        <v>20</v>
      </c>
      <c r="V3" s="212" t="s">
        <v>21</v>
      </c>
      <c r="W3" s="212" t="s">
        <v>22</v>
      </c>
      <c r="X3" s="207" t="s">
        <v>97</v>
      </c>
    </row>
    <row r="4" spans="1:26" s="1" customFormat="1" ht="15.75" customHeight="1" thickBot="1" x14ac:dyDescent="0.25">
      <c r="A4" s="215"/>
      <c r="B4" s="205"/>
      <c r="C4" s="205"/>
      <c r="D4" s="205"/>
      <c r="E4" s="205"/>
      <c r="F4" s="205"/>
      <c r="G4" s="205"/>
      <c r="H4" s="205"/>
      <c r="I4" s="208"/>
      <c r="J4" s="207" t="s">
        <v>7</v>
      </c>
      <c r="K4" s="123"/>
      <c r="L4" s="123" t="s">
        <v>8</v>
      </c>
      <c r="M4" s="124"/>
      <c r="N4" s="205"/>
      <c r="O4" s="205"/>
      <c r="P4" s="205"/>
      <c r="Q4" s="213"/>
      <c r="R4" s="213"/>
      <c r="S4" s="213"/>
      <c r="T4" s="213"/>
      <c r="U4" s="213"/>
      <c r="V4" s="213"/>
      <c r="W4" s="213"/>
      <c r="X4" s="208"/>
    </row>
    <row r="5" spans="1:26" s="1" customFormat="1" ht="13.5" customHeight="1" thickBot="1" x14ac:dyDescent="0.25">
      <c r="A5" s="216"/>
      <c r="B5" s="206"/>
      <c r="C5" s="206"/>
      <c r="D5" s="206"/>
      <c r="E5" s="206"/>
      <c r="F5" s="206"/>
      <c r="G5" s="206"/>
      <c r="H5" s="206"/>
      <c r="I5" s="209"/>
      <c r="J5" s="209"/>
      <c r="K5" s="124" t="s">
        <v>85</v>
      </c>
      <c r="L5" s="126" t="s">
        <v>86</v>
      </c>
      <c r="M5" s="126" t="s">
        <v>87</v>
      </c>
      <c r="N5" s="206"/>
      <c r="O5" s="206"/>
      <c r="P5" s="206"/>
      <c r="Q5" s="213"/>
      <c r="R5" s="213"/>
      <c r="S5" s="213"/>
      <c r="T5" s="213"/>
      <c r="U5" s="213"/>
      <c r="V5" s="213"/>
      <c r="W5" s="213"/>
      <c r="X5" s="209"/>
    </row>
    <row r="6" spans="1:26" s="1" customFormat="1" ht="38.25" x14ac:dyDescent="0.2">
      <c r="A6" s="201" t="s">
        <v>187</v>
      </c>
      <c r="B6" s="130" t="s">
        <v>94</v>
      </c>
      <c r="C6" s="171">
        <v>14316396</v>
      </c>
      <c r="D6" s="168" t="s">
        <v>101</v>
      </c>
      <c r="E6" s="125" t="s">
        <v>102</v>
      </c>
      <c r="F6" s="125">
        <v>3183440553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23</v>
      </c>
      <c r="O6" s="125" t="s">
        <v>96</v>
      </c>
      <c r="P6" s="128" t="s">
        <v>150</v>
      </c>
      <c r="Q6" s="13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51" x14ac:dyDescent="0.2">
      <c r="A7" s="202" t="s">
        <v>188</v>
      </c>
      <c r="B7" s="133" t="s">
        <v>94</v>
      </c>
      <c r="C7" s="170">
        <v>36169013</v>
      </c>
      <c r="D7" s="169" t="s">
        <v>107</v>
      </c>
      <c r="E7" s="122" t="s">
        <v>108</v>
      </c>
      <c r="F7" s="122">
        <v>3146176223</v>
      </c>
      <c r="G7" s="153" t="s">
        <v>109</v>
      </c>
      <c r="H7" s="122" t="s">
        <v>110</v>
      </c>
      <c r="I7" s="122" t="s">
        <v>111</v>
      </c>
      <c r="J7" s="122" t="s">
        <v>112</v>
      </c>
      <c r="K7" s="122" t="s">
        <v>113</v>
      </c>
      <c r="L7" s="122" t="s">
        <v>98</v>
      </c>
      <c r="M7" s="122" t="s">
        <v>98</v>
      </c>
      <c r="N7" s="122">
        <v>20</v>
      </c>
      <c r="O7" s="122" t="s">
        <v>96</v>
      </c>
      <c r="P7" s="128" t="s">
        <v>150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38.25" x14ac:dyDescent="0.2">
      <c r="A8" s="202" t="s">
        <v>189</v>
      </c>
      <c r="B8" s="133" t="s">
        <v>94</v>
      </c>
      <c r="C8" s="170">
        <v>11319911</v>
      </c>
      <c r="D8" s="169" t="s">
        <v>114</v>
      </c>
      <c r="E8" s="122" t="s">
        <v>115</v>
      </c>
      <c r="F8" s="122">
        <v>3167462809</v>
      </c>
      <c r="G8" s="122" t="s">
        <v>116</v>
      </c>
      <c r="H8" s="122" t="s">
        <v>117</v>
      </c>
      <c r="I8" s="122" t="s">
        <v>95</v>
      </c>
      <c r="J8" s="122" t="s">
        <v>118</v>
      </c>
      <c r="K8" s="122" t="s">
        <v>119</v>
      </c>
      <c r="L8" s="122" t="s">
        <v>98</v>
      </c>
      <c r="M8" s="122" t="s">
        <v>98</v>
      </c>
      <c r="N8" s="122">
        <v>25</v>
      </c>
      <c r="O8" s="122" t="s">
        <v>96</v>
      </c>
      <c r="P8" s="128" t="s">
        <v>150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76.5" x14ac:dyDescent="0.2">
      <c r="A9" s="202" t="s">
        <v>190</v>
      </c>
      <c r="B9" s="133" t="s">
        <v>94</v>
      </c>
      <c r="C9" s="170">
        <v>14243079</v>
      </c>
      <c r="D9" s="169" t="s">
        <v>120</v>
      </c>
      <c r="E9" s="122" t="s">
        <v>121</v>
      </c>
      <c r="F9" s="122">
        <v>3175109991</v>
      </c>
      <c r="G9" s="153" t="s">
        <v>122</v>
      </c>
      <c r="H9" s="122" t="s">
        <v>123</v>
      </c>
      <c r="I9" s="122" t="s">
        <v>95</v>
      </c>
      <c r="J9" s="122" t="s">
        <v>124</v>
      </c>
      <c r="K9" s="122" t="s">
        <v>185</v>
      </c>
      <c r="L9" s="122" t="s">
        <v>125</v>
      </c>
      <c r="M9" s="122" t="s">
        <v>98</v>
      </c>
      <c r="N9" s="122">
        <v>76</v>
      </c>
      <c r="O9" s="122" t="s">
        <v>96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38.25" x14ac:dyDescent="0.2">
      <c r="A10" s="202" t="s">
        <v>191</v>
      </c>
      <c r="B10" s="133" t="s">
        <v>94</v>
      </c>
      <c r="C10" s="170">
        <v>93404276</v>
      </c>
      <c r="D10" s="169" t="s">
        <v>126</v>
      </c>
      <c r="E10" s="122" t="s">
        <v>127</v>
      </c>
      <c r="F10" s="122">
        <v>3158004571</v>
      </c>
      <c r="G10" s="153" t="s">
        <v>128</v>
      </c>
      <c r="H10" s="122" t="s">
        <v>129</v>
      </c>
      <c r="I10" s="122" t="s">
        <v>95</v>
      </c>
      <c r="J10" s="122" t="s">
        <v>130</v>
      </c>
      <c r="K10" s="122" t="s">
        <v>131</v>
      </c>
      <c r="L10" s="122" t="s">
        <v>132</v>
      </c>
      <c r="M10" s="122" t="s">
        <v>98</v>
      </c>
      <c r="N10" s="122">
        <v>25</v>
      </c>
      <c r="O10" s="122" t="s">
        <v>96</v>
      </c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51" x14ac:dyDescent="0.2">
      <c r="A11" s="202" t="s">
        <v>192</v>
      </c>
      <c r="B11" s="133" t="s">
        <v>94</v>
      </c>
      <c r="C11" s="170">
        <v>39551264</v>
      </c>
      <c r="D11" s="169" t="s">
        <v>133</v>
      </c>
      <c r="E11" s="122" t="s">
        <v>134</v>
      </c>
      <c r="F11" s="122">
        <v>3017688242</v>
      </c>
      <c r="G11" s="153" t="s">
        <v>135</v>
      </c>
      <c r="H11" s="122" t="s">
        <v>136</v>
      </c>
      <c r="I11" s="122" t="s">
        <v>95</v>
      </c>
      <c r="J11" s="122" t="s">
        <v>137</v>
      </c>
      <c r="K11" s="122" t="s">
        <v>138</v>
      </c>
      <c r="L11" s="122" t="s">
        <v>139</v>
      </c>
      <c r="M11" s="122" t="s">
        <v>98</v>
      </c>
      <c r="N11" s="122">
        <v>35</v>
      </c>
      <c r="O11" s="122" t="s">
        <v>96</v>
      </c>
      <c r="P11" s="128" t="s">
        <v>150</v>
      </c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38.25" x14ac:dyDescent="0.2">
      <c r="A12" s="202" t="s">
        <v>193</v>
      </c>
      <c r="B12" s="133" t="s">
        <v>94</v>
      </c>
      <c r="C12" s="170">
        <v>19262572</v>
      </c>
      <c r="D12" s="169" t="s">
        <v>140</v>
      </c>
      <c r="E12" s="122" t="s">
        <v>141</v>
      </c>
      <c r="F12" s="122" t="s">
        <v>142</v>
      </c>
      <c r="G12" s="153" t="s">
        <v>143</v>
      </c>
      <c r="H12" s="122" t="s">
        <v>144</v>
      </c>
      <c r="I12" s="122" t="s">
        <v>145</v>
      </c>
      <c r="J12" s="122" t="s">
        <v>146</v>
      </c>
      <c r="K12" s="122" t="s">
        <v>147</v>
      </c>
      <c r="L12" s="122" t="s">
        <v>148</v>
      </c>
      <c r="M12" s="122" t="s">
        <v>98</v>
      </c>
      <c r="N12" s="122">
        <v>16</v>
      </c>
      <c r="O12" s="122" t="s">
        <v>96</v>
      </c>
      <c r="P12" s="129" t="s">
        <v>149</v>
      </c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202" t="s">
        <v>194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202" t="s">
        <v>195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202" t="s">
        <v>196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202" t="s">
        <v>197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202" t="s">
        <v>198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202" t="s">
        <v>199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202" t="s">
        <v>200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202" t="s">
        <v>201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202" t="s">
        <v>202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202" t="s">
        <v>203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202" t="s">
        <v>204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202" t="s">
        <v>205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202" t="s">
        <v>206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202" t="s">
        <v>207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202" t="s">
        <v>208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202" t="s">
        <v>209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202" t="s">
        <v>210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202" t="s">
        <v>211</v>
      </c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202" t="s">
        <v>212</v>
      </c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202" t="s">
        <v>213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202" t="s">
        <v>214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202" t="s">
        <v>215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202" t="s">
        <v>216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202" t="s">
        <v>217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202" t="s">
        <v>218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202" t="s">
        <v>219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202" t="s">
        <v>220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202" t="s">
        <v>221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202" t="s">
        <v>222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202" t="s">
        <v>223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202" t="s">
        <v>224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202" t="s">
        <v>225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202" t="s">
        <v>226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202" t="s">
        <v>227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202" t="s">
        <v>228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202" t="s">
        <v>229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202" t="s">
        <v>230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202" t="s">
        <v>231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202" t="s">
        <v>232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202" t="s">
        <v>233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202" t="s">
        <v>234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202" t="s">
        <v>235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203" t="s">
        <v>236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9" r:id="rId3"/>
    <hyperlink ref="G10" r:id="rId4"/>
    <hyperlink ref="G11" r:id="rId5"/>
    <hyperlink ref="G12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MID(CELL("nombrearchivo",'7'!E9),FIND("]", CELL("nombrearchivo",'7'!E9),1)+1,LEN(CELL("nombrearchivo",'7'!E9))-FIND("]",CELL("nombrearchivo",'7'!E9),1))</f>
        <v>7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4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5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6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CASTELLANOS HERRERA VICTOR HUGO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MEDICO CIRUJANO /UNIVERSIDAD NACIONAL /1986  -  ADMINISTRADOR PUBLICO /ESAP /1991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GERENCIA SOCIAL /ESAP /1997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3"/>
      <c r="E18" s="268" t="str">
        <f ca="1">(INDIRECT("GENERAL!L"&amp;P2+5))</f>
        <v>MAGISTER EN MEDICINA ALTERNATIVA /UNIVERSIDAD NACIONAL /2010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7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MID(CELL("nombrearchivo",'8'!E9),FIND("]", CELL("nombrearchivo",'8'!E9),1)+1,LEN(CELL("nombrearchivo",'8'!E9))-FIND("]",CELL("nombrearchivo",'8'!E9),1))</f>
        <v>8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>
        <v>8</v>
      </c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4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5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6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 xml:space="preserve"> 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>
        <f ca="1">(INDIRECT("GENERAL!J"&amp;P2+5))</f>
        <v>0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>
        <f ca="1">(INDIRECT("GENERAL!K"&amp;P2+5))</f>
        <v>0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3"/>
      <c r="E18" s="268">
        <f ca="1">(INDIRECT("GENERAL!L"&amp;P2+5))</f>
        <v>0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>
        <f ca="1">(INDIRECT("GENERAL!M"&amp;P2+5))</f>
        <v>0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7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MID(CELL("nombrearchivo",'9'!E9),FIND("]", CELL("nombrearchivo",'9'!E9),1)+1,LEN(CELL("nombrearchivo",'9'!E9))-FIND("]",CELL("nombrearchivo",'9'!E9),1))</f>
        <v>9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4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5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6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 xml:space="preserve"> 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>
        <f ca="1">(INDIRECT("GENERAL!J"&amp;P2+5))</f>
        <v>0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>
        <f ca="1">(INDIRECT("GENERAL!K"&amp;P2+5))</f>
        <v>0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3"/>
      <c r="E18" s="268">
        <f ca="1">(INDIRECT("GENERAL!L"&amp;P2+5))</f>
        <v>0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>
        <f ca="1">(INDIRECT("GENERAL!M"&amp;P2+5))</f>
        <v>0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7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A10" sqref="A10:B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4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5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6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 xml:space="preserve"> 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>
        <f ca="1">(INDIRECT("GENERAL!J"&amp;P2+5))</f>
        <v>0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>
        <f ca="1">(INDIRECT("GENERAL!K"&amp;P2+5))</f>
        <v>0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3"/>
      <c r="E18" s="268">
        <f ca="1">(INDIRECT("GENERAL!L"&amp;P2+5))</f>
        <v>0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>
        <f ca="1">(INDIRECT("GENERAL!M"&amp;P2+5))</f>
        <v>0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7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9" sqref="D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3.140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7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>
        <f ca="1">MATCH(MID(CELL("nombrearchivo",'1'!E9),FIND("]", CELL("nombrearchivo",'1'!E9),1)+1,LEN(CELL("nombrearchivo",'1'!E9))-FIND("]",CELL("nombrearchivo",'1'!E9),1)),GENERAL!A6:A55,0)</f>
        <v>4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OSPINA ANGARITA HECTOR AUGUSTO</v>
      </c>
      <c r="B10" s="256"/>
      <c r="C10" s="19">
        <f>N14</f>
        <v>4</v>
      </c>
      <c r="D10" s="20"/>
      <c r="E10" s="21">
        <f>N16</f>
        <v>2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2</v>
      </c>
      <c r="K10" s="23"/>
      <c r="L10" s="23"/>
      <c r="M10" s="23"/>
      <c r="N10" s="24">
        <f>IF( SUM(C10:J10)&lt;=30,SUM(C10:J10),"EXCEDE LOS 30 PUNTOS")</f>
        <v>21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MEDICO CIRUJANO/UNIVERSIDAD NACIONAL DE COLOMBIA/1995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GERENCIA DE SERVICIOS DE SALUD/UNIVERSIDAD COOPERATIVA DE COLOMBIA/1999/ESPECIALISTA EN PEDAGOGIA/UNVERSIDAD DEL TOLIMA/2009</v>
      </c>
      <c r="F16" s="268"/>
      <c r="G16" s="268"/>
      <c r="H16" s="268"/>
      <c r="I16" s="268"/>
      <c r="J16" s="268"/>
      <c r="K16" s="268"/>
      <c r="L16" s="269"/>
      <c r="M16" s="29"/>
      <c r="N16" s="30">
        <v>2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>MAGISTER EN EDUCACION/UNIVERSIDAD DEL TOLIMA /2012</v>
      </c>
      <c r="F18" s="268"/>
      <c r="G18" s="268"/>
      <c r="H18" s="268"/>
      <c r="I18" s="268"/>
      <c r="J18" s="268"/>
      <c r="K18" s="268"/>
      <c r="L18" s="26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9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 t="s">
        <v>152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 t="s">
        <v>151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88.5" customHeight="1" thickBot="1" x14ac:dyDescent="0.3">
      <c r="A35" s="265" t="s">
        <v>39</v>
      </c>
      <c r="B35" s="266"/>
      <c r="C35" s="28"/>
      <c r="D35" s="262" t="s">
        <v>155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2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2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21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21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21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AYeeJWG6TZoisfLVgW6migdyOqT0bSPoZQg9KRylzOWdPEebJylV3noTcXBKveZT3ei9by8GVOx0LD5AoJ6/IA==" saltValue="GKwJb1vYm3fImtRkTGOQMA==" spinCount="100000" sheet="1" objects="1" scenario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" top="0.35433070866141736" bottom="0.35433070866141736" header="0.31496062992125984" footer="0.31496062992125984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8" sqref="E18:L18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140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9.28515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>
        <f ca="1">MATCH(MID(CELL("nombrearchivo",'2'!E9),FIND("]", CELL("nombrearchivo",'2'!E9),1)+1,LEN(CELL("nombrearchivo",'2'!E9))-FIND("]",CELL("nombrearchivo",'2'!E9),1)),GENERAL!A6:A55,0)</f>
        <v>5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RAMIREZ GALINDO ANDRES ENRIQUE</v>
      </c>
      <c r="B10" s="256"/>
      <c r="C10" s="19">
        <f>N14</f>
        <v>4</v>
      </c>
      <c r="D10" s="20"/>
      <c r="E10" s="21">
        <f>N16</f>
        <v>1</v>
      </c>
      <c r="F10" s="21">
        <f>N18</f>
        <v>1</v>
      </c>
      <c r="G10" s="21">
        <f>N20</f>
        <v>0</v>
      </c>
      <c r="H10" s="21">
        <f>N27</f>
        <v>5</v>
      </c>
      <c r="I10" s="21">
        <f>N32</f>
        <v>4.5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15.5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ENFERMERO/UNIVERSIDAD DEL TOLIMA/1999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GERENCIA HOSPITALARIA/ESCUELA SUPERIOR DE ADMINISTRACION PUBLICA (ESAP)/2006</v>
      </c>
      <c r="F16" s="268"/>
      <c r="G16" s="268"/>
      <c r="H16" s="268"/>
      <c r="I16" s="268"/>
      <c r="J16" s="268"/>
      <c r="K16" s="268"/>
      <c r="L16" s="269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 xml:space="preserve">MAESTRIA EN EDUCACION/ UNIVERSIDAD DEL TOLIMA EN 2 SEMESTRE </v>
      </c>
      <c r="F18" s="268"/>
      <c r="G18" s="268"/>
      <c r="H18" s="268"/>
      <c r="I18" s="268"/>
      <c r="J18" s="268"/>
      <c r="K18" s="268"/>
      <c r="L18" s="269"/>
      <c r="M18" s="29"/>
      <c r="N18" s="30">
        <v>1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6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 t="s">
        <v>153</v>
      </c>
      <c r="E25" s="263"/>
      <c r="F25" s="263"/>
      <c r="G25" s="263"/>
      <c r="H25" s="263"/>
      <c r="I25" s="263"/>
      <c r="J25" s="263"/>
      <c r="K25" s="263"/>
      <c r="L25" s="26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 t="s">
        <v>154</v>
      </c>
      <c r="E30" s="263"/>
      <c r="F30" s="263"/>
      <c r="G30" s="263"/>
      <c r="H30" s="263"/>
      <c r="I30" s="263"/>
      <c r="J30" s="263"/>
      <c r="K30" s="263"/>
      <c r="L30" s="264"/>
      <c r="M30" s="29"/>
      <c r="N30" s="30">
        <v>4.5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4.5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 t="s">
        <v>98</v>
      </c>
      <c r="E35" s="263"/>
      <c r="F35" s="263"/>
      <c r="G35" s="263"/>
      <c r="H35" s="263"/>
      <c r="I35" s="263"/>
      <c r="J35" s="263"/>
      <c r="K35" s="263"/>
      <c r="L35" s="264"/>
      <c r="M35" s="29"/>
      <c r="N35" s="30">
        <v>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15.5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15.5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15.5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daz+W4T+CP9h/oFehLV5PLz6RlIc6CqKCSeVAuV2LZnA3syhPaSHMIr/gN7JbnBd5/YZiSAFg2rHjgLVYY9gHw==" saltValue="US6Rn8Y+x7VaZOuq1GD7/w==" spinCount="100000" sheet="1" objects="1" scenario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" footer="0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8"/>
  <sheetViews>
    <sheetView topLeftCell="A5"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2" customWidth="1"/>
    <col min="5" max="5" width="28.140625" customWidth="1"/>
    <col min="6" max="6" width="23.42578125" customWidth="1"/>
    <col min="7" max="8" width="11" customWidth="1"/>
    <col min="9" max="9" width="12.85546875" customWidth="1"/>
    <col min="10" max="10" width="37.5703125" customWidth="1"/>
  </cols>
  <sheetData>
    <row r="1" spans="1:10" ht="18" x14ac:dyDescent="0.25">
      <c r="A1" s="355" t="s">
        <v>156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x14ac:dyDescent="0.25">
      <c r="A2" s="356" t="s">
        <v>170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.7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 ht="9.75" customHeight="1" thickBot="1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ht="51.75" customHeight="1" thickBot="1" x14ac:dyDescent="0.3">
      <c r="A5" s="357" t="s">
        <v>157</v>
      </c>
      <c r="B5" s="357" t="s">
        <v>158</v>
      </c>
      <c r="C5" s="357" t="s">
        <v>159</v>
      </c>
      <c r="D5" s="359" t="s">
        <v>160</v>
      </c>
      <c r="E5" s="360"/>
      <c r="F5" s="361" t="s">
        <v>161</v>
      </c>
      <c r="G5" s="359" t="s">
        <v>162</v>
      </c>
      <c r="H5" s="360"/>
      <c r="I5" s="363" t="s">
        <v>163</v>
      </c>
      <c r="J5" s="361" t="s">
        <v>6</v>
      </c>
    </row>
    <row r="6" spans="1:10" ht="15.75" thickBot="1" x14ac:dyDescent="0.3">
      <c r="A6" s="358"/>
      <c r="B6" s="358"/>
      <c r="C6" s="358"/>
      <c r="D6" s="174" t="s">
        <v>7</v>
      </c>
      <c r="E6" s="174" t="s">
        <v>8</v>
      </c>
      <c r="F6" s="362"/>
      <c r="G6" s="175" t="s">
        <v>164</v>
      </c>
      <c r="H6" s="175" t="s">
        <v>165</v>
      </c>
      <c r="I6" s="364"/>
      <c r="J6" s="362"/>
    </row>
    <row r="7" spans="1:10" ht="127.5" x14ac:dyDescent="0.25">
      <c r="A7" s="176">
        <v>1</v>
      </c>
      <c r="B7" s="177" t="s">
        <v>171</v>
      </c>
      <c r="C7" s="349" t="s">
        <v>99</v>
      </c>
      <c r="D7" s="197" t="s">
        <v>124</v>
      </c>
      <c r="E7" s="197" t="s">
        <v>186</v>
      </c>
      <c r="F7" s="352" t="s">
        <v>178</v>
      </c>
      <c r="G7" s="178" t="s">
        <v>166</v>
      </c>
      <c r="H7" s="178"/>
      <c r="I7" s="179">
        <v>21</v>
      </c>
      <c r="J7" s="180" t="s">
        <v>167</v>
      </c>
    </row>
    <row r="8" spans="1:10" ht="89.25" x14ac:dyDescent="0.25">
      <c r="A8" s="181">
        <f>+A7+1</f>
        <v>2</v>
      </c>
      <c r="B8" s="182" t="s">
        <v>172</v>
      </c>
      <c r="C8" s="350"/>
      <c r="D8" s="122" t="s">
        <v>130</v>
      </c>
      <c r="E8" s="122" t="s">
        <v>177</v>
      </c>
      <c r="F8" s="353"/>
      <c r="G8" s="183" t="s">
        <v>166</v>
      </c>
      <c r="H8" s="183"/>
      <c r="I8" s="184">
        <v>15.5</v>
      </c>
      <c r="J8" s="185" t="s">
        <v>167</v>
      </c>
    </row>
    <row r="9" spans="1:10" ht="84.75" x14ac:dyDescent="0.25">
      <c r="A9" s="181">
        <f t="shared" ref="A9:A13" si="0">+A8+1</f>
        <v>3</v>
      </c>
      <c r="B9" s="182" t="s">
        <v>173</v>
      </c>
      <c r="C9" s="350"/>
      <c r="D9" s="122" t="s">
        <v>105</v>
      </c>
      <c r="E9" s="122" t="s">
        <v>106</v>
      </c>
      <c r="F9" s="353"/>
      <c r="G9" s="183"/>
      <c r="H9" s="183" t="s">
        <v>166</v>
      </c>
      <c r="I9" s="184">
        <v>0</v>
      </c>
      <c r="J9" s="185" t="s">
        <v>181</v>
      </c>
    </row>
    <row r="10" spans="1:10" ht="84.75" x14ac:dyDescent="0.25">
      <c r="A10" s="181">
        <f t="shared" si="0"/>
        <v>4</v>
      </c>
      <c r="B10" s="182" t="s">
        <v>168</v>
      </c>
      <c r="C10" s="350"/>
      <c r="D10" s="122" t="s">
        <v>112</v>
      </c>
      <c r="E10" s="122" t="s">
        <v>113</v>
      </c>
      <c r="F10" s="353"/>
      <c r="G10" s="183"/>
      <c r="H10" s="183" t="s">
        <v>166</v>
      </c>
      <c r="I10" s="184">
        <v>0</v>
      </c>
      <c r="J10" s="185" t="s">
        <v>181</v>
      </c>
    </row>
    <row r="11" spans="1:10" ht="84.75" x14ac:dyDescent="0.25">
      <c r="A11" s="181">
        <f t="shared" si="0"/>
        <v>5</v>
      </c>
      <c r="B11" s="182" t="s">
        <v>174</v>
      </c>
      <c r="C11" s="350"/>
      <c r="D11" s="122" t="s">
        <v>118</v>
      </c>
      <c r="E11" s="122" t="s">
        <v>119</v>
      </c>
      <c r="F11" s="353"/>
      <c r="G11" s="183"/>
      <c r="H11" s="183" t="s">
        <v>166</v>
      </c>
      <c r="I11" s="184">
        <v>0</v>
      </c>
      <c r="J11" s="185" t="s">
        <v>182</v>
      </c>
    </row>
    <row r="12" spans="1:10" ht="127.5" x14ac:dyDescent="0.25">
      <c r="A12" s="181">
        <f t="shared" si="0"/>
        <v>6</v>
      </c>
      <c r="B12" s="182" t="s">
        <v>175</v>
      </c>
      <c r="C12" s="350"/>
      <c r="D12" s="122" t="s">
        <v>137</v>
      </c>
      <c r="E12" s="122" t="s">
        <v>179</v>
      </c>
      <c r="F12" s="353"/>
      <c r="G12" s="183"/>
      <c r="H12" s="183" t="s">
        <v>166</v>
      </c>
      <c r="I12" s="184">
        <v>0</v>
      </c>
      <c r="J12" s="185" t="s">
        <v>183</v>
      </c>
    </row>
    <row r="13" spans="1:10" ht="64.5" thickBot="1" x14ac:dyDescent="0.3">
      <c r="A13" s="198">
        <f t="shared" si="0"/>
        <v>7</v>
      </c>
      <c r="B13" s="199" t="s">
        <v>176</v>
      </c>
      <c r="C13" s="351"/>
      <c r="D13" s="200" t="s">
        <v>146</v>
      </c>
      <c r="E13" s="200" t="s">
        <v>180</v>
      </c>
      <c r="F13" s="354"/>
      <c r="G13" s="186"/>
      <c r="H13" s="186" t="s">
        <v>166</v>
      </c>
      <c r="I13" s="187">
        <v>0</v>
      </c>
      <c r="J13" s="188" t="s">
        <v>184</v>
      </c>
    </row>
    <row r="14" spans="1:10" ht="18" x14ac:dyDescent="0.25">
      <c r="A14" s="189" t="s">
        <v>169</v>
      </c>
      <c r="B14" s="190"/>
      <c r="C14" s="190"/>
      <c r="D14" s="190"/>
      <c r="E14" s="190"/>
      <c r="F14" s="191"/>
      <c r="G14" s="192"/>
      <c r="H14" s="193"/>
      <c r="I14" s="194"/>
      <c r="J14" s="195"/>
    </row>
    <row r="15" spans="1:10" x14ac:dyDescent="0.25">
      <c r="B15" s="196"/>
    </row>
    <row r="18" spans="2:2" x14ac:dyDescent="0.25">
      <c r="B18" s="196"/>
    </row>
  </sheetData>
  <sheetProtection algorithmName="SHA-512" hashValue="LoumwNEmIGDv9egmyYNo2wG4XVlCFMxDhtw7VSvwJJf0+Az9uJcWgHBFgXFDWXjOW1j1b0nSAV7ri1HqQxX/Dg==" saltValue="IQ7koD7Zi+LtxsS/GCsEvg==" spinCount="100000" sheet="1" objects="1" scenarios="1"/>
  <mergeCells count="12">
    <mergeCell ref="C7:C13"/>
    <mergeCell ref="F7:F13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11811023622047245" right="0" top="0" bottom="0" header="0" footer="0"/>
  <pageSetup paperSize="14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tabSelected="1" zoomScale="115" zoomScaleNormal="115" workbookViewId="0">
      <selection activeCell="H1" sqref="H1:H1048576"/>
    </sheetView>
  </sheetViews>
  <sheetFormatPr baseColWidth="10" defaultRowHeight="15" x14ac:dyDescent="0.25"/>
  <sheetData/>
  <sheetProtection algorithmName="SHA-512" hashValue="DEFYOdp9OT2eFbkAgXjJn0l5gwAdtyhv37f9Huy7Dk/9LK8f6zbJKDhF81TYi836n8qSgG5iEqvVc0BFeZq69Q==" saltValue="/JLUJDxMCrKvLNKp82U/J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O34" sqref="O3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OSPINA ANGARITA HECTOR AUGUSTO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MEDICO CIRUJANO/UNIVERSIDAD NACIONAL DE COLOMBIA/1995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GERENCIA DE SERVICIOS DE SALUD/UNIVERSIDAD COOPERATIVA DE COLOMBIA/1999/ESPECIALISTA EN PEDAGOGIA/UNVERSIDAD DEL TOLIMA/2009</v>
      </c>
      <c r="F16" s="268"/>
      <c r="G16" s="268"/>
      <c r="H16" s="268"/>
      <c r="I16" s="268"/>
      <c r="J16" s="268"/>
      <c r="K16" s="268"/>
      <c r="L16" s="26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35"/>
      <c r="E18" s="268" t="str">
        <f ca="1">(INDIRECT("GENERAL!L"&amp;P2+5))</f>
        <v>MAGISTER EN EDUCACION/UNIVERSIDAD DEL TOLIMA /2012</v>
      </c>
      <c r="F18" s="268"/>
      <c r="G18" s="268"/>
      <c r="H18" s="268"/>
      <c r="I18" s="268"/>
      <c r="J18" s="268"/>
      <c r="K18" s="268"/>
      <c r="L18" s="269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38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38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38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92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RAMIREZ GALINDO ANDRES ENRIQUE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ENFERMERO/UNIVERSIDAD DEL TOLIMA/1999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GERENCIA HOSPITALARIA/ESCUELA SUPERIOR DE ADMINISTRACION PUBLICA (ESAP)/2006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 xml:space="preserve">MAESTRIA EN EDUCACION/ UNIVERSIDAD DEL TOLIMA EN 2 SEMESTRE 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56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57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58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FLOREZ CARRERO ALVARO GUILLERMO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MEDICO Y CIRUJANO/UNIVERSIDAD METROPOLITANA/1996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GESTION DE LA SALUD/UNIVERSIDAD ICESI/2001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55"/>
      <c r="E18" s="268" t="str">
        <f ca="1">(INDIRECT("GENERAL!L"&amp;P2+5))</f>
        <v>NO REGISTRA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59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4"/>
      <c r="B1" s="225"/>
      <c r="C1" s="228" t="s">
        <v>9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/>
    </row>
    <row r="2" spans="1:16" ht="51" customHeight="1" thickBot="1" x14ac:dyDescent="0.3">
      <c r="A2" s="226"/>
      <c r="B2" s="227"/>
      <c r="C2" s="228" t="s">
        <v>10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P2" s="161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231" t="s">
        <v>11</v>
      </c>
      <c r="B3" s="232"/>
      <c r="C3" s="232"/>
      <c r="D3" s="232"/>
      <c r="E3" s="7" t="str">
        <f>GENERAL!Z$2</f>
        <v>OCASIONAL</v>
      </c>
      <c r="F3" s="233"/>
      <c r="G3" s="233"/>
      <c r="H3" s="233"/>
      <c r="I3" s="233"/>
      <c r="J3" s="233"/>
      <c r="K3" s="233"/>
      <c r="L3" s="233"/>
      <c r="M3" s="233"/>
      <c r="N3" s="234"/>
    </row>
    <row r="4" spans="1:16" ht="15.75" x14ac:dyDescent="0.25">
      <c r="A4" s="220" t="s">
        <v>12</v>
      </c>
      <c r="B4" s="221"/>
      <c r="C4" s="221"/>
      <c r="D4" s="221"/>
      <c r="E4" s="8" t="str">
        <f>GENERAL!A$2</f>
        <v>CS-O-08-4</v>
      </c>
      <c r="F4" s="222"/>
      <c r="G4" s="222"/>
      <c r="H4" s="222"/>
      <c r="I4" s="222"/>
      <c r="J4" s="222"/>
      <c r="K4" s="222"/>
      <c r="L4" s="222"/>
      <c r="M4" s="222"/>
      <c r="N4" s="223"/>
    </row>
    <row r="5" spans="1:16" ht="15.75" x14ac:dyDescent="0.25">
      <c r="A5" s="220" t="s">
        <v>13</v>
      </c>
      <c r="B5" s="221"/>
      <c r="C5" s="221"/>
      <c r="D5" s="22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40"/>
    </row>
    <row r="8" spans="1:16" x14ac:dyDescent="0.25">
      <c r="A8" s="241" t="s">
        <v>15</v>
      </c>
      <c r="B8" s="242"/>
      <c r="C8" s="245" t="s">
        <v>16</v>
      </c>
      <c r="D8" s="164"/>
      <c r="E8" s="247" t="s">
        <v>17</v>
      </c>
      <c r="F8" s="247" t="s">
        <v>18</v>
      </c>
      <c r="G8" s="247" t="s">
        <v>19</v>
      </c>
      <c r="H8" s="247" t="s">
        <v>20</v>
      </c>
      <c r="I8" s="247" t="s">
        <v>21</v>
      </c>
      <c r="J8" s="249" t="s">
        <v>22</v>
      </c>
      <c r="K8" s="165"/>
      <c r="L8" s="251"/>
      <c r="M8" s="251"/>
      <c r="N8" s="253" t="s">
        <v>23</v>
      </c>
    </row>
    <row r="9" spans="1:16" ht="31.5" customHeight="1" thickBot="1" x14ac:dyDescent="0.3">
      <c r="A9" s="243"/>
      <c r="B9" s="244"/>
      <c r="C9" s="246"/>
      <c r="D9" s="17"/>
      <c r="E9" s="248"/>
      <c r="F9" s="248"/>
      <c r="G9" s="248"/>
      <c r="H9" s="248"/>
      <c r="I9" s="248"/>
      <c r="J9" s="250"/>
      <c r="K9" s="166"/>
      <c r="L9" s="252"/>
      <c r="M9" s="252"/>
      <c r="N9" s="254"/>
    </row>
    <row r="10" spans="1:16" ht="44.25" customHeight="1" thickBot="1" x14ac:dyDescent="0.3">
      <c r="A10" s="255" t="str">
        <f ca="1">CONCATENATE((INDIRECT("GENERAL!D"&amp;P2+5))," ",((INDIRECT("GENERAL!E"&amp;P2+5))))</f>
        <v>PIZA FERNANDEZ PATRICIA</v>
      </c>
      <c r="B10" s="25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7" t="s">
        <v>24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9"/>
      <c r="N12" s="27" t="s">
        <v>25</v>
      </c>
    </row>
    <row r="13" spans="1:16" ht="24" thickBot="1" x14ac:dyDescent="0.3">
      <c r="A13" s="235" t="s">
        <v>26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"/>
      <c r="N13" s="26"/>
    </row>
    <row r="14" spans="1:16" ht="31.5" customHeight="1" thickBot="1" x14ac:dyDescent="0.3">
      <c r="A14" s="260" t="s">
        <v>27</v>
      </c>
      <c r="B14" s="261"/>
      <c r="C14" s="28"/>
      <c r="D14" s="262" t="str">
        <f ca="1">(INDIRECT("GENERAL!J"&amp;P2+5))</f>
        <v>ENFERMERA/ UNIVERSIDAD DEL NORTE /1985</v>
      </c>
      <c r="E14" s="263"/>
      <c r="F14" s="263"/>
      <c r="G14" s="263"/>
      <c r="H14" s="263"/>
      <c r="I14" s="263"/>
      <c r="J14" s="263"/>
      <c r="K14" s="263"/>
      <c r="L14" s="26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5" t="s">
        <v>28</v>
      </c>
      <c r="B16" s="266"/>
      <c r="C16" s="8"/>
      <c r="D16" s="34"/>
      <c r="E16" s="267" t="str">
        <f ca="1">(INDIRECT("GENERAL!K"&amp;P2+5))</f>
        <v>ESPECIALISTA EN PEDAGOGIA PARA EL DESARROLLO DEL APRENDIZAJE AUTONOMO/UNIVERSIDAD NACIONAL ABIERTA Y ADISTANCIA UNAD/2003</v>
      </c>
      <c r="F16" s="268"/>
      <c r="G16" s="268"/>
      <c r="H16" s="268"/>
      <c r="I16" s="268"/>
      <c r="J16" s="268"/>
      <c r="K16" s="268"/>
      <c r="L16" s="26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5" t="s">
        <v>29</v>
      </c>
      <c r="B18" s="266"/>
      <c r="C18" s="28"/>
      <c r="D18" s="163"/>
      <c r="E18" s="268" t="str">
        <f ca="1">(INDIRECT("GENERAL!L"&amp;P2+5))</f>
        <v>MAGISTER EN ENFERMERIA CON ENFASIS EN SALUD FAMILIAR/ UNIVERSIDAD NACIONAL DE COLOMBIA/2007</v>
      </c>
      <c r="F18" s="268"/>
      <c r="G18" s="268"/>
      <c r="H18" s="268"/>
      <c r="I18" s="268"/>
      <c r="J18" s="268"/>
      <c r="K18" s="268"/>
      <c r="L18" s="26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5" t="s">
        <v>30</v>
      </c>
      <c r="B20" s="266"/>
      <c r="C20" s="28"/>
      <c r="D20" s="270" t="str">
        <f ca="1">(INDIRECT("GENERAL!M"&amp;P2+5))</f>
        <v>NO REGISTRA</v>
      </c>
      <c r="E20" s="271"/>
      <c r="F20" s="271"/>
      <c r="G20" s="271"/>
      <c r="H20" s="271"/>
      <c r="I20" s="271"/>
      <c r="J20" s="271"/>
      <c r="K20" s="271"/>
      <c r="L20" s="272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73" t="s">
        <v>31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5" t="s">
        <v>32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7"/>
      <c r="M24" s="8"/>
      <c r="N24" s="40"/>
    </row>
    <row r="25" spans="1:17" ht="68.25" customHeight="1" thickBot="1" x14ac:dyDescent="0.3">
      <c r="A25" s="260" t="s">
        <v>33</v>
      </c>
      <c r="B25" s="261"/>
      <c r="C25" s="28"/>
      <c r="D25" s="262"/>
      <c r="E25" s="263"/>
      <c r="F25" s="263"/>
      <c r="G25" s="263"/>
      <c r="H25" s="263"/>
      <c r="I25" s="263"/>
      <c r="J25" s="263"/>
      <c r="K25" s="263"/>
      <c r="L25" s="264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73" t="s">
        <v>34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5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5" t="s">
        <v>35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45"/>
      <c r="N29" s="40"/>
    </row>
    <row r="30" spans="1:17" ht="35.25" customHeight="1" thickBot="1" x14ac:dyDescent="0.3">
      <c r="A30" s="260" t="s">
        <v>36</v>
      </c>
      <c r="B30" s="261"/>
      <c r="C30" s="28"/>
      <c r="D30" s="262"/>
      <c r="E30" s="263"/>
      <c r="F30" s="263"/>
      <c r="G30" s="263"/>
      <c r="H30" s="263"/>
      <c r="I30" s="263"/>
      <c r="J30" s="263"/>
      <c r="K30" s="263"/>
      <c r="L30" s="26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3" t="s">
        <v>37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5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5" t="s">
        <v>38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"/>
      <c r="N34" s="40"/>
    </row>
    <row r="35" spans="1:14" ht="39.75" customHeight="1" thickBot="1" x14ac:dyDescent="0.3">
      <c r="A35" s="265" t="s">
        <v>39</v>
      </c>
      <c r="B35" s="266"/>
      <c r="C35" s="28"/>
      <c r="D35" s="262"/>
      <c r="E35" s="263"/>
      <c r="F35" s="263"/>
      <c r="G35" s="263"/>
      <c r="H35" s="263"/>
      <c r="I35" s="263"/>
      <c r="J35" s="263"/>
      <c r="K35" s="263"/>
      <c r="L35" s="264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73" t="s">
        <v>40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5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8" t="s">
        <v>42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4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6" t="s">
        <v>43</v>
      </c>
      <c r="B57" s="277"/>
      <c r="C57" s="277"/>
      <c r="D57" s="277"/>
      <c r="E57" s="277"/>
      <c r="F57" s="278"/>
      <c r="G57" s="279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5" t="s">
        <v>49</v>
      </c>
      <c r="C58" s="285"/>
      <c r="D58" s="285"/>
      <c r="E58" s="285"/>
      <c r="F58" s="286"/>
      <c r="G58" s="28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3" t="s">
        <v>51</v>
      </c>
      <c r="C59" s="287"/>
      <c r="D59" s="287"/>
      <c r="E59" s="287"/>
      <c r="F59" s="284"/>
      <c r="G59" s="28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7" t="s">
        <v>52</v>
      </c>
      <c r="C60" s="287"/>
      <c r="D60" s="287"/>
      <c r="E60" s="287"/>
      <c r="F60" s="284"/>
      <c r="G60" s="28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7" t="s">
        <v>54</v>
      </c>
      <c r="C61" s="287"/>
      <c r="D61" s="287"/>
      <c r="E61" s="287"/>
      <c r="F61" s="284"/>
      <c r="G61" s="28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7" t="s">
        <v>55</v>
      </c>
      <c r="C62" s="287"/>
      <c r="D62" s="287"/>
      <c r="E62" s="287"/>
      <c r="F62" s="284"/>
      <c r="G62" s="28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7" t="s">
        <v>56</v>
      </c>
      <c r="C63" s="287"/>
      <c r="D63" s="287"/>
      <c r="E63" s="287"/>
      <c r="F63" s="284"/>
      <c r="G63" s="28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8" t="s">
        <v>58</v>
      </c>
      <c r="C64" s="288"/>
      <c r="D64" s="288"/>
      <c r="E64" s="288"/>
      <c r="F64" s="289"/>
      <c r="G64" s="28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0" t="s">
        <v>59</v>
      </c>
      <c r="B65" s="291"/>
      <c r="C65" s="291"/>
      <c r="D65" s="291"/>
      <c r="E65" s="291"/>
      <c r="F65" s="291"/>
      <c r="G65" s="291"/>
      <c r="H65" s="29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3" t="s">
        <v>60</v>
      </c>
      <c r="B66" s="294"/>
      <c r="C66" s="294"/>
      <c r="D66" s="294"/>
      <c r="E66" s="294"/>
      <c r="F66" s="294"/>
      <c r="G66" s="294"/>
      <c r="H66" s="294"/>
      <c r="I66" s="295"/>
      <c r="J66" s="295"/>
      <c r="K66" s="29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6" t="s">
        <v>61</v>
      </c>
      <c r="B68" s="277"/>
      <c r="C68" s="277"/>
      <c r="D68" s="277"/>
      <c r="E68" s="277"/>
      <c r="F68" s="277"/>
      <c r="G68" s="297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98" t="s">
        <v>62</v>
      </c>
      <c r="C69" s="298"/>
      <c r="D69" s="298"/>
      <c r="E69" s="298"/>
      <c r="F69" s="286"/>
      <c r="G69" s="28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3" t="s">
        <v>64</v>
      </c>
      <c r="C70" s="283"/>
      <c r="D70" s="283"/>
      <c r="E70" s="283"/>
      <c r="F70" s="284"/>
      <c r="G70" s="28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9" t="s">
        <v>65</v>
      </c>
      <c r="C71" s="299"/>
      <c r="D71" s="299"/>
      <c r="E71" s="299"/>
      <c r="F71" s="289"/>
      <c r="G71" s="28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300"/>
      <c r="D72" s="300"/>
      <c r="E72" s="300"/>
      <c r="F72" s="300"/>
      <c r="G72" s="300"/>
      <c r="H72" s="26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01" t="s">
        <v>67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3"/>
      <c r="L73" s="82"/>
      <c r="M73" s="45"/>
      <c r="N73" s="77">
        <f>N72/3</f>
        <v>0</v>
      </c>
    </row>
    <row r="74" spans="1:14" ht="19.5" thickTop="1" thickBot="1" x14ac:dyDescent="0.3">
      <c r="A74" s="304"/>
      <c r="B74" s="305"/>
      <c r="C74" s="305"/>
      <c r="D74" s="305"/>
      <c r="E74" s="305"/>
      <c r="F74" s="305"/>
      <c r="G74" s="305"/>
      <c r="H74" s="305"/>
      <c r="I74" s="305"/>
      <c r="J74" s="306"/>
      <c r="K74" s="306"/>
      <c r="L74" s="82"/>
      <c r="M74" s="45"/>
      <c r="N74" s="167"/>
    </row>
    <row r="75" spans="1:14" ht="26.25" thickBot="1" x14ac:dyDescent="0.3">
      <c r="A75" s="307" t="s">
        <v>68</v>
      </c>
      <c r="B75" s="308"/>
      <c r="C75" s="308"/>
      <c r="D75" s="308"/>
      <c r="E75" s="308"/>
      <c r="F75" s="308"/>
      <c r="G75" s="309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310" t="s">
        <v>69</v>
      </c>
      <c r="C76" s="310"/>
      <c r="D76" s="310"/>
      <c r="E76" s="310"/>
      <c r="F76" s="311"/>
      <c r="G76" s="31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3" t="s">
        <v>70</v>
      </c>
      <c r="C77" s="283"/>
      <c r="D77" s="283"/>
      <c r="E77" s="283"/>
      <c r="F77" s="284"/>
      <c r="G77" s="31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9" t="s">
        <v>71</v>
      </c>
      <c r="C78" s="299"/>
      <c r="D78" s="299"/>
      <c r="E78" s="299"/>
      <c r="F78" s="289"/>
      <c r="G78" s="31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5" t="s">
        <v>72</v>
      </c>
      <c r="B79" s="316"/>
      <c r="C79" s="316"/>
      <c r="D79" s="316"/>
      <c r="E79" s="316"/>
      <c r="F79" s="316"/>
      <c r="G79" s="316"/>
      <c r="H79" s="31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8" t="s">
        <v>73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2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21"/>
      <c r="F81" s="321"/>
      <c r="G81" s="321"/>
      <c r="H81" s="321"/>
      <c r="I81" s="321"/>
      <c r="J81" s="321"/>
      <c r="K81" s="321"/>
      <c r="L81" s="321"/>
      <c r="M81" s="321"/>
      <c r="N81" s="32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8" t="s">
        <v>74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2" t="s">
        <v>75</v>
      </c>
      <c r="B85" s="333"/>
      <c r="C85" s="333"/>
      <c r="D85" s="333"/>
      <c r="E85" s="333"/>
      <c r="F85" s="334"/>
      <c r="G85" s="335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6" t="s">
        <v>76</v>
      </c>
      <c r="C86" s="337"/>
      <c r="D86" s="337"/>
      <c r="E86" s="337"/>
      <c r="F86" s="338"/>
      <c r="G86" s="33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40" t="s">
        <v>78</v>
      </c>
      <c r="B88" s="341"/>
      <c r="C88" s="341"/>
      <c r="D88" s="341"/>
      <c r="E88" s="341"/>
      <c r="F88" s="341"/>
      <c r="G88" s="341"/>
      <c r="H88" s="341"/>
      <c r="I88" s="341"/>
      <c r="J88" s="34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3" t="s">
        <v>79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6" t="s">
        <v>23</v>
      </c>
      <c r="B92" s="347"/>
      <c r="C92" s="347"/>
      <c r="D92" s="347"/>
      <c r="E92" s="347"/>
      <c r="F92" s="347"/>
      <c r="G92" s="347"/>
      <c r="H92" s="347"/>
      <c r="I92" s="347"/>
      <c r="J92" s="348"/>
      <c r="K92" s="111"/>
      <c r="L92" s="111"/>
      <c r="M92" s="112"/>
      <c r="N92" s="113">
        <f>N40</f>
        <v>0</v>
      </c>
    </row>
    <row r="93" spans="1:14" ht="18" x14ac:dyDescent="0.25">
      <c r="A93" s="323" t="s">
        <v>80</v>
      </c>
      <c r="B93" s="324"/>
      <c r="C93" s="324"/>
      <c r="D93" s="324"/>
      <c r="E93" s="324"/>
      <c r="F93" s="324"/>
      <c r="G93" s="324"/>
      <c r="H93" s="324"/>
      <c r="I93" s="324"/>
      <c r="J93" s="325"/>
      <c r="K93" s="111"/>
      <c r="L93" s="111"/>
      <c r="M93" s="112"/>
      <c r="N93" s="114">
        <f>N66</f>
        <v>0</v>
      </c>
    </row>
    <row r="94" spans="1:14" ht="18" x14ac:dyDescent="0.25">
      <c r="A94" s="323" t="s">
        <v>81</v>
      </c>
      <c r="B94" s="324"/>
      <c r="C94" s="324"/>
      <c r="D94" s="324"/>
      <c r="E94" s="324"/>
      <c r="F94" s="324"/>
      <c r="G94" s="324"/>
      <c r="H94" s="324"/>
      <c r="I94" s="324"/>
      <c r="J94" s="325"/>
      <c r="K94" s="111"/>
      <c r="L94" s="111"/>
      <c r="M94" s="112"/>
      <c r="N94" s="115">
        <f>N73</f>
        <v>0</v>
      </c>
    </row>
    <row r="95" spans="1:14" ht="18" x14ac:dyDescent="0.25">
      <c r="A95" s="323" t="s">
        <v>82</v>
      </c>
      <c r="B95" s="324"/>
      <c r="C95" s="324"/>
      <c r="D95" s="324"/>
      <c r="E95" s="324"/>
      <c r="F95" s="324"/>
      <c r="G95" s="324"/>
      <c r="H95" s="324"/>
      <c r="I95" s="324"/>
      <c r="J95" s="325"/>
      <c r="K95" s="111"/>
      <c r="L95" s="111"/>
      <c r="M95" s="112"/>
      <c r="N95" s="116">
        <f>N80</f>
        <v>0</v>
      </c>
    </row>
    <row r="96" spans="1:14" ht="18.75" thickBot="1" x14ac:dyDescent="0.3">
      <c r="A96" s="326" t="s">
        <v>83</v>
      </c>
      <c r="B96" s="327"/>
      <c r="C96" s="327"/>
      <c r="D96" s="327"/>
      <c r="E96" s="327"/>
      <c r="F96" s="327"/>
      <c r="G96" s="327"/>
      <c r="H96" s="327"/>
      <c r="I96" s="327"/>
      <c r="J96" s="32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9" t="s">
        <v>84</v>
      </c>
      <c r="B97" s="330"/>
      <c r="C97" s="330"/>
      <c r="D97" s="330"/>
      <c r="E97" s="330"/>
      <c r="F97" s="330"/>
      <c r="G97" s="330"/>
      <c r="H97" s="330"/>
      <c r="I97" s="330"/>
      <c r="J97" s="33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GENERAL</vt:lpstr>
      <vt:lpstr>1</vt:lpstr>
      <vt:lpstr>2</vt:lpstr>
      <vt:lpstr>EVALUACIÓN DEL PERFIL</vt:lpstr>
      <vt:lpstr>INFORMACIÓN IMPORTANTE </vt:lpstr>
      <vt:lpstr>4</vt:lpstr>
      <vt:lpstr>5</vt:lpstr>
      <vt:lpstr>3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2014-04-29T19:17:37Z</cp:lastPrinted>
  <dcterms:created xsi:type="dcterms:W3CDTF">2014-02-18T13:10:52Z</dcterms:created>
  <dcterms:modified xsi:type="dcterms:W3CDTF">2014-04-30T05:46:43Z</dcterms:modified>
</cp:coreProperties>
</file>