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IDEAD\"/>
    </mc:Choice>
  </mc:AlternateContent>
  <workbookProtection workbookPassword="E57A" lockStructure="1"/>
  <bookViews>
    <workbookView xWindow="0" yWindow="60" windowWidth="20730" windowHeight="11700" tabRatio="500" firstSheet="1" activeTab="17"/>
  </bookViews>
  <sheets>
    <sheet name="GENERAL" sheetId="1" state="hidden" r:id="rId1"/>
    <sheet name="1" sheetId="34" r:id="rId2"/>
    <sheet name="2" sheetId="20" r:id="rId3"/>
    <sheet name="3" sheetId="36" r:id="rId4"/>
    <sheet name="4" sheetId="33" r:id="rId5"/>
    <sheet name="99" sheetId="2" state="hidden" r:id="rId6"/>
    <sheet name="98" sheetId="18" state="hidden" r:id="rId7"/>
    <sheet name="97" sheetId="19" state="hidden" r:id="rId8"/>
    <sheet name="96" sheetId="29" state="hidden" r:id="rId9"/>
    <sheet name="7" sheetId="31" state="hidden" r:id="rId10"/>
    <sheet name="8" sheetId="32" state="hidden" r:id="rId11"/>
    <sheet name="11" sheetId="35" state="hidden" r:id="rId12"/>
    <sheet name="13" sheetId="37" state="hidden" r:id="rId13"/>
    <sheet name="14" sheetId="38" state="hidden" r:id="rId14"/>
    <sheet name="15" sheetId="39" state="hidden" r:id="rId15"/>
    <sheet name="5" sheetId="30" r:id="rId16"/>
    <sheet name="EVALUACIÓN DEL PERFIL" sheetId="40" r:id="rId17"/>
    <sheet name="INFORMACIÓN IMPORTANTE" sheetId="41" r:id="rId18"/>
  </sheets>
  <definedNames>
    <definedName name="_xlnm._FilterDatabase" localSheetId="0" hidden="1">GENERAL!$B$3:$WVX$6</definedName>
    <definedName name="_xlnm.Print_Area" localSheetId="1">'1'!$A$1:$N$89</definedName>
    <definedName name="_xlnm.Print_Area" localSheetId="2">'2'!$A$1:$O$88</definedName>
    <definedName name="_xlnm.Print_Area" localSheetId="3">'3'!$A$1:$O$97</definedName>
    <definedName name="_xlnm.Print_Area" localSheetId="4">'4'!$A$1:$O$98</definedName>
    <definedName name="_xlnm.Print_Area" localSheetId="15">'5'!$A$1:$N$97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30" l="1"/>
  <c r="P2" i="33"/>
  <c r="P2" i="36"/>
  <c r="P2" i="20"/>
  <c r="P2" i="34"/>
  <c r="A6" i="40" l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N35" i="34" l="1"/>
  <c r="N25" i="30" l="1"/>
  <c r="N27" i="30" s="1"/>
  <c r="H10" i="30" s="1"/>
  <c r="N32" i="30"/>
  <c r="N27" i="36"/>
  <c r="H10" i="36" s="1"/>
  <c r="N96" i="39"/>
  <c r="N88" i="39"/>
  <c r="I79" i="39"/>
  <c r="N78" i="39"/>
  <c r="N77" i="39"/>
  <c r="N76" i="39"/>
  <c r="N80" i="39" s="1"/>
  <c r="N95" i="39" s="1"/>
  <c r="K72" i="39"/>
  <c r="J72" i="39"/>
  <c r="I72" i="39"/>
  <c r="N71" i="39"/>
  <c r="N70" i="39"/>
  <c r="N69" i="39"/>
  <c r="K65" i="39"/>
  <c r="J65" i="39"/>
  <c r="I65" i="39"/>
  <c r="N64" i="39"/>
  <c r="N63" i="39"/>
  <c r="N62" i="39"/>
  <c r="N61" i="39"/>
  <c r="N60" i="39"/>
  <c r="N59" i="39"/>
  <c r="N58" i="39"/>
  <c r="N37" i="39"/>
  <c r="N32" i="39"/>
  <c r="I10" i="39" s="1"/>
  <c r="N27" i="39"/>
  <c r="H10" i="39" s="1"/>
  <c r="N22" i="39"/>
  <c r="J10" i="39"/>
  <c r="G10" i="39"/>
  <c r="F10" i="39"/>
  <c r="E10" i="39"/>
  <c r="C10" i="39"/>
  <c r="E5" i="39"/>
  <c r="E4" i="39"/>
  <c r="P2" i="39"/>
  <c r="N96" i="38"/>
  <c r="N88" i="38"/>
  <c r="I79" i="38"/>
  <c r="N78" i="38"/>
  <c r="N77" i="38"/>
  <c r="N76" i="38"/>
  <c r="K72" i="38"/>
  <c r="J72" i="38"/>
  <c r="I72" i="38"/>
  <c r="N71" i="38"/>
  <c r="N70" i="38"/>
  <c r="N69" i="38"/>
  <c r="N72" i="38" s="1"/>
  <c r="N73" i="38" s="1"/>
  <c r="N94" i="38" s="1"/>
  <c r="K65" i="38"/>
  <c r="J65" i="38"/>
  <c r="I65" i="38"/>
  <c r="N64" i="38"/>
  <c r="N63" i="38"/>
  <c r="N62" i="38"/>
  <c r="N61" i="38"/>
  <c r="N60" i="38"/>
  <c r="N59" i="38"/>
  <c r="N58" i="38"/>
  <c r="N37" i="38"/>
  <c r="J10" i="38" s="1"/>
  <c r="N32" i="38"/>
  <c r="I10" i="38" s="1"/>
  <c r="N27" i="38"/>
  <c r="N22" i="38"/>
  <c r="H10" i="38"/>
  <c r="G10" i="38"/>
  <c r="F10" i="38"/>
  <c r="E10" i="38"/>
  <c r="C10" i="38"/>
  <c r="E5" i="38"/>
  <c r="E4" i="38"/>
  <c r="P2" i="38"/>
  <c r="N96" i="37"/>
  <c r="N88" i="37"/>
  <c r="I79" i="37"/>
  <c r="N78" i="37"/>
  <c r="N77" i="37"/>
  <c r="N76" i="37"/>
  <c r="K72" i="37"/>
  <c r="J72" i="37"/>
  <c r="I72" i="37"/>
  <c r="N71" i="37"/>
  <c r="N70" i="37"/>
  <c r="N69" i="37"/>
  <c r="K65" i="37"/>
  <c r="J65" i="37"/>
  <c r="I65" i="37"/>
  <c r="N64" i="37"/>
  <c r="N63" i="37"/>
  <c r="N62" i="37"/>
  <c r="N61" i="37"/>
  <c r="N60" i="37"/>
  <c r="N59" i="37"/>
  <c r="N58" i="37"/>
  <c r="N37" i="37"/>
  <c r="J10" i="37" s="1"/>
  <c r="N32" i="37"/>
  <c r="I10" i="37" s="1"/>
  <c r="N27" i="37"/>
  <c r="H10" i="37" s="1"/>
  <c r="N22" i="37"/>
  <c r="G10" i="37"/>
  <c r="F10" i="37"/>
  <c r="E10" i="37"/>
  <c r="C10" i="37"/>
  <c r="E5" i="37"/>
  <c r="E4" i="37"/>
  <c r="P2" i="37"/>
  <c r="N96" i="36"/>
  <c r="N88" i="36"/>
  <c r="I79" i="36"/>
  <c r="N78" i="36"/>
  <c r="N77" i="36"/>
  <c r="N76" i="36"/>
  <c r="K72" i="36"/>
  <c r="J72" i="36"/>
  <c r="I72" i="36"/>
  <c r="N71" i="36"/>
  <c r="N70" i="36"/>
  <c r="N69" i="36"/>
  <c r="N72" i="36" s="1"/>
  <c r="N73" i="36" s="1"/>
  <c r="N94" i="36" s="1"/>
  <c r="K65" i="36"/>
  <c r="J65" i="36"/>
  <c r="I65" i="36"/>
  <c r="N64" i="36"/>
  <c r="N63" i="36"/>
  <c r="N62" i="36"/>
  <c r="N61" i="36"/>
  <c r="N60" i="36"/>
  <c r="N59" i="36"/>
  <c r="N58" i="36"/>
  <c r="N37" i="36"/>
  <c r="J10" i="36" s="1"/>
  <c r="N32" i="36"/>
  <c r="I10" i="36" s="1"/>
  <c r="N22" i="36"/>
  <c r="G10" i="36"/>
  <c r="F10" i="36"/>
  <c r="E10" i="36"/>
  <c r="C10" i="36"/>
  <c r="E5" i="36"/>
  <c r="E4" i="36"/>
  <c r="N96" i="35"/>
  <c r="N88" i="35"/>
  <c r="I79" i="35"/>
  <c r="N78" i="35"/>
  <c r="N77" i="35"/>
  <c r="N76" i="35"/>
  <c r="N80" i="35" s="1"/>
  <c r="N95" i="35" s="1"/>
  <c r="K72" i="35"/>
  <c r="J72" i="35"/>
  <c r="I72" i="35"/>
  <c r="N71" i="35"/>
  <c r="N70" i="35"/>
  <c r="N69" i="35"/>
  <c r="K65" i="35"/>
  <c r="J65" i="35"/>
  <c r="I65" i="35"/>
  <c r="N64" i="35"/>
  <c r="N63" i="35"/>
  <c r="N62" i="35"/>
  <c r="N61" i="35"/>
  <c r="N60" i="35"/>
  <c r="N59" i="35"/>
  <c r="N58" i="35"/>
  <c r="N65" i="35" s="1"/>
  <c r="N66" i="35" s="1"/>
  <c r="N93" i="35" s="1"/>
  <c r="N37" i="35"/>
  <c r="N32" i="35"/>
  <c r="I10" i="35" s="1"/>
  <c r="N27" i="35"/>
  <c r="H10" i="35" s="1"/>
  <c r="N22" i="35"/>
  <c r="N40" i="35" s="1"/>
  <c r="N92" i="35" s="1"/>
  <c r="J10" i="35"/>
  <c r="G10" i="35"/>
  <c r="F10" i="35"/>
  <c r="E10" i="35"/>
  <c r="C10" i="35"/>
  <c r="E5" i="35"/>
  <c r="E4" i="35"/>
  <c r="P2" i="35"/>
  <c r="N88" i="34"/>
  <c r="N80" i="34"/>
  <c r="I71" i="34"/>
  <c r="N70" i="34"/>
  <c r="N69" i="34"/>
  <c r="N68" i="34"/>
  <c r="K64" i="34"/>
  <c r="J64" i="34"/>
  <c r="I64" i="34"/>
  <c r="N63" i="34"/>
  <c r="N62" i="34"/>
  <c r="N61" i="34"/>
  <c r="K57" i="34"/>
  <c r="J57" i="34"/>
  <c r="I57" i="34"/>
  <c r="N56" i="34"/>
  <c r="N55" i="34"/>
  <c r="N54" i="34"/>
  <c r="N53" i="34"/>
  <c r="N52" i="34"/>
  <c r="N51" i="34"/>
  <c r="N50" i="34"/>
  <c r="N37" i="34"/>
  <c r="J10" i="34" s="1"/>
  <c r="N32" i="34"/>
  <c r="I10" i="34" s="1"/>
  <c r="N27" i="34"/>
  <c r="H10" i="34" s="1"/>
  <c r="N22" i="34"/>
  <c r="G10" i="34"/>
  <c r="F10" i="34"/>
  <c r="E10" i="34"/>
  <c r="C10" i="34"/>
  <c r="E5" i="34"/>
  <c r="E4" i="34"/>
  <c r="N97" i="33"/>
  <c r="N89" i="33"/>
  <c r="I80" i="33"/>
  <c r="N79" i="33"/>
  <c r="N78" i="33"/>
  <c r="N77" i="33"/>
  <c r="K73" i="33"/>
  <c r="J73" i="33"/>
  <c r="I73" i="33"/>
  <c r="N72" i="33"/>
  <c r="N71" i="33"/>
  <c r="N70" i="33"/>
  <c r="K66" i="33"/>
  <c r="J66" i="33"/>
  <c r="I66" i="33"/>
  <c r="N65" i="33"/>
  <c r="N64" i="33"/>
  <c r="N63" i="33"/>
  <c r="N62" i="33"/>
  <c r="N61" i="33"/>
  <c r="N60" i="33"/>
  <c r="N59" i="33"/>
  <c r="N37" i="33"/>
  <c r="J10" i="33" s="1"/>
  <c r="N32" i="33"/>
  <c r="I10" i="33" s="1"/>
  <c r="N27" i="33"/>
  <c r="H10" i="33" s="1"/>
  <c r="N22" i="33"/>
  <c r="G10" i="33"/>
  <c r="F10" i="33"/>
  <c r="E10" i="33"/>
  <c r="C10" i="33"/>
  <c r="E5" i="33"/>
  <c r="E4" i="33"/>
  <c r="N96" i="32"/>
  <c r="N88" i="32"/>
  <c r="I79" i="32"/>
  <c r="N78" i="32"/>
  <c r="N77" i="32"/>
  <c r="N76" i="32"/>
  <c r="K72" i="32"/>
  <c r="J72" i="32"/>
  <c r="I72" i="32"/>
  <c r="N71" i="32"/>
  <c r="N70" i="32"/>
  <c r="N69" i="32"/>
  <c r="N72" i="32" s="1"/>
  <c r="N73" i="32" s="1"/>
  <c r="N94" i="32" s="1"/>
  <c r="K65" i="32"/>
  <c r="J65" i="32"/>
  <c r="I65" i="32"/>
  <c r="N64" i="32"/>
  <c r="N63" i="32"/>
  <c r="N62" i="32"/>
  <c r="N61" i="32"/>
  <c r="N60" i="32"/>
  <c r="N59" i="32"/>
  <c r="N58" i="32"/>
  <c r="N37" i="32"/>
  <c r="J10" i="32" s="1"/>
  <c r="N32" i="32"/>
  <c r="I10" i="32" s="1"/>
  <c r="N27" i="32"/>
  <c r="N22" i="32"/>
  <c r="H10" i="32"/>
  <c r="G10" i="32"/>
  <c r="F10" i="32"/>
  <c r="E10" i="32"/>
  <c r="C10" i="32"/>
  <c r="E5" i="32"/>
  <c r="E4" i="32"/>
  <c r="P2" i="32"/>
  <c r="N96" i="31"/>
  <c r="N88" i="31"/>
  <c r="I79" i="31"/>
  <c r="N78" i="31"/>
  <c r="N77" i="31"/>
  <c r="N76" i="31"/>
  <c r="K72" i="31"/>
  <c r="J72" i="31"/>
  <c r="I72" i="31"/>
  <c r="N71" i="31"/>
  <c r="N70" i="31"/>
  <c r="N69" i="31"/>
  <c r="K65" i="31"/>
  <c r="J65" i="31"/>
  <c r="I65" i="31"/>
  <c r="N64" i="31"/>
  <c r="N63" i="31"/>
  <c r="N62" i="31"/>
  <c r="N61" i="31"/>
  <c r="N60" i="31"/>
  <c r="N59" i="31"/>
  <c r="N58" i="31"/>
  <c r="N37" i="31"/>
  <c r="J10" i="31" s="1"/>
  <c r="N32" i="31"/>
  <c r="I10" i="31" s="1"/>
  <c r="N27" i="31"/>
  <c r="H10" i="31" s="1"/>
  <c r="N22" i="31"/>
  <c r="G10" i="31"/>
  <c r="F10" i="31"/>
  <c r="E10" i="31"/>
  <c r="C10" i="31"/>
  <c r="E5" i="31"/>
  <c r="E4" i="31"/>
  <c r="P2" i="31"/>
  <c r="N96" i="30"/>
  <c r="N88" i="30"/>
  <c r="I79" i="30"/>
  <c r="N78" i="30"/>
  <c r="N77" i="30"/>
  <c r="N76" i="30"/>
  <c r="K72" i="30"/>
  <c r="J72" i="30"/>
  <c r="I72" i="30"/>
  <c r="N71" i="30"/>
  <c r="N70" i="30"/>
  <c r="N69" i="30"/>
  <c r="N72" i="30" s="1"/>
  <c r="N73" i="30" s="1"/>
  <c r="N94" i="30" s="1"/>
  <c r="K65" i="30"/>
  <c r="J65" i="30"/>
  <c r="I65" i="30"/>
  <c r="N64" i="30"/>
  <c r="N63" i="30"/>
  <c r="N62" i="30"/>
  <c r="N61" i="30"/>
  <c r="N60" i="30"/>
  <c r="N59" i="30"/>
  <c r="N58" i="30"/>
  <c r="N37" i="30"/>
  <c r="J10" i="30" s="1"/>
  <c r="I10" i="30"/>
  <c r="N22" i="30"/>
  <c r="G10" i="30"/>
  <c r="F10" i="30"/>
  <c r="E10" i="30"/>
  <c r="C10" i="30"/>
  <c r="E5" i="30"/>
  <c r="E4" i="30"/>
  <c r="N96" i="29"/>
  <c r="N88" i="29"/>
  <c r="I79" i="29"/>
  <c r="N78" i="29"/>
  <c r="N77" i="29"/>
  <c r="N76" i="29"/>
  <c r="K72" i="29"/>
  <c r="J72" i="29"/>
  <c r="I72" i="29"/>
  <c r="N71" i="29"/>
  <c r="N70" i="29"/>
  <c r="N69" i="29"/>
  <c r="K65" i="29"/>
  <c r="J65" i="29"/>
  <c r="I65" i="29"/>
  <c r="N64" i="29"/>
  <c r="N63" i="29"/>
  <c r="N62" i="29"/>
  <c r="N61" i="29"/>
  <c r="N60" i="29"/>
  <c r="N59" i="29"/>
  <c r="N58" i="29"/>
  <c r="N37" i="29"/>
  <c r="J10" i="29" s="1"/>
  <c r="N32" i="29"/>
  <c r="I10" i="29" s="1"/>
  <c r="N27" i="29"/>
  <c r="H10" i="29" s="1"/>
  <c r="N22" i="29"/>
  <c r="G10" i="29"/>
  <c r="F10" i="29"/>
  <c r="E10" i="29"/>
  <c r="C10" i="29"/>
  <c r="E5" i="29"/>
  <c r="E4" i="29"/>
  <c r="P2" i="29"/>
  <c r="P2" i="19"/>
  <c r="N30" i="20"/>
  <c r="N32" i="20" s="1"/>
  <c r="N27" i="20"/>
  <c r="D14" i="36"/>
  <c r="D14" i="35"/>
  <c r="D14" i="38"/>
  <c r="E16" i="34"/>
  <c r="D14" i="33"/>
  <c r="D14" i="30"/>
  <c r="D14" i="34"/>
  <c r="E16" i="36"/>
  <c r="E18" i="32"/>
  <c r="D14" i="31"/>
  <c r="D14" i="29"/>
  <c r="E16" i="39"/>
  <c r="D14" i="37"/>
  <c r="N40" i="29" l="1"/>
  <c r="N92" i="29" s="1"/>
  <c r="N81" i="33"/>
  <c r="N96" i="33" s="1"/>
  <c r="N65" i="29"/>
  <c r="N66" i="29" s="1"/>
  <c r="N93" i="29" s="1"/>
  <c r="N40" i="31"/>
  <c r="N92" i="31" s="1"/>
  <c r="N72" i="31"/>
  <c r="N73" i="31" s="1"/>
  <c r="N94" i="31" s="1"/>
  <c r="N65" i="32"/>
  <c r="N66" i="32" s="1"/>
  <c r="N93" i="32" s="1"/>
  <c r="N80" i="32"/>
  <c r="N95" i="32" s="1"/>
  <c r="N10" i="35"/>
  <c r="N72" i="37"/>
  <c r="N73" i="37" s="1"/>
  <c r="N94" i="37" s="1"/>
  <c r="N65" i="38"/>
  <c r="N66" i="38" s="1"/>
  <c r="N93" i="38" s="1"/>
  <c r="N80" i="38"/>
  <c r="N95" i="38" s="1"/>
  <c r="N40" i="39"/>
  <c r="N92" i="39" s="1"/>
  <c r="N72" i="29"/>
  <c r="N73" i="29" s="1"/>
  <c r="N94" i="29" s="1"/>
  <c r="N65" i="30"/>
  <c r="N66" i="30" s="1"/>
  <c r="N93" i="30" s="1"/>
  <c r="N80" i="30"/>
  <c r="N95" i="30" s="1"/>
  <c r="N72" i="35"/>
  <c r="N73" i="35" s="1"/>
  <c r="N94" i="35" s="1"/>
  <c r="N97" i="35" s="1"/>
  <c r="N80" i="36"/>
  <c r="N95" i="36" s="1"/>
  <c r="N40" i="37"/>
  <c r="N92" i="37" s="1"/>
  <c r="N80" i="31"/>
  <c r="N95" i="31" s="1"/>
  <c r="N40" i="32"/>
  <c r="N92" i="32" s="1"/>
  <c r="N66" i="33"/>
  <c r="N67" i="33" s="1"/>
  <c r="N94" i="33" s="1"/>
  <c r="N40" i="38"/>
  <c r="N92" i="38" s="1"/>
  <c r="N65" i="39"/>
  <c r="N66" i="39" s="1"/>
  <c r="N93" i="39" s="1"/>
  <c r="N80" i="37"/>
  <c r="N95" i="37" s="1"/>
  <c r="N65" i="36"/>
  <c r="N66" i="36" s="1"/>
  <c r="N93" i="36" s="1"/>
  <c r="N10" i="37"/>
  <c r="N10" i="39"/>
  <c r="N80" i="29"/>
  <c r="N95" i="29" s="1"/>
  <c r="N65" i="31"/>
  <c r="N66" i="31" s="1"/>
  <c r="N93" i="31" s="1"/>
  <c r="N10" i="32"/>
  <c r="N73" i="33"/>
  <c r="N74" i="33" s="1"/>
  <c r="N95" i="33" s="1"/>
  <c r="N40" i="36"/>
  <c r="N92" i="36" s="1"/>
  <c r="N65" i="37"/>
  <c r="N66" i="37" s="1"/>
  <c r="N93" i="37" s="1"/>
  <c r="N72" i="39"/>
  <c r="N73" i="39" s="1"/>
  <c r="N94" i="39" s="1"/>
  <c r="N57" i="34"/>
  <c r="N58" i="34" s="1"/>
  <c r="N85" i="34" s="1"/>
  <c r="N64" i="34"/>
  <c r="N65" i="34" s="1"/>
  <c r="N86" i="34" s="1"/>
  <c r="N72" i="34"/>
  <c r="N87" i="34" s="1"/>
  <c r="N40" i="34"/>
  <c r="N84" i="34" s="1"/>
  <c r="N40" i="30"/>
  <c r="N92" i="30" s="1"/>
  <c r="N10" i="30"/>
  <c r="N40" i="33"/>
  <c r="N93" i="33" s="1"/>
  <c r="N10" i="38"/>
  <c r="N97" i="37"/>
  <c r="N10" i="36"/>
  <c r="N97" i="36"/>
  <c r="N10" i="34"/>
  <c r="N10" i="33"/>
  <c r="N10" i="31"/>
  <c r="N10" i="29"/>
  <c r="D20" i="37"/>
  <c r="A10" i="30"/>
  <c r="A10" i="32"/>
  <c r="D20" i="34"/>
  <c r="D20" i="39"/>
  <c r="A10" i="33"/>
  <c r="D20" i="32"/>
  <c r="D14" i="32"/>
  <c r="E18" i="31"/>
  <c r="E18" i="35"/>
  <c r="D20" i="36"/>
  <c r="A10" i="35"/>
  <c r="D20" i="33"/>
  <c r="D20" i="29"/>
  <c r="A10" i="29"/>
  <c r="A10" i="39"/>
  <c r="E18" i="33"/>
  <c r="E18" i="34"/>
  <c r="E18" i="38"/>
  <c r="E16" i="33"/>
  <c r="D20" i="30"/>
  <c r="E18" i="30"/>
  <c r="E16" i="30"/>
  <c r="D14" i="39"/>
  <c r="E16" i="35"/>
  <c r="A10" i="31"/>
  <c r="D20" i="35"/>
  <c r="D20" i="31"/>
  <c r="E18" i="29"/>
  <c r="A10" i="37"/>
  <c r="E18" i="37"/>
  <c r="E16" i="37"/>
  <c r="A10" i="34"/>
  <c r="E16" i="31"/>
  <c r="A10" i="38"/>
  <c r="D20" i="38"/>
  <c r="E18" i="36"/>
  <c r="E18" i="39"/>
  <c r="E16" i="38"/>
  <c r="A10" i="36"/>
  <c r="E16" i="29"/>
  <c r="E16" i="32"/>
  <c r="N97" i="39" l="1"/>
  <c r="N97" i="38"/>
  <c r="N97" i="29"/>
  <c r="N98" i="33"/>
  <c r="N97" i="30"/>
  <c r="N97" i="32"/>
  <c r="N97" i="31"/>
  <c r="N89" i="34"/>
  <c r="N87" i="20" l="1"/>
  <c r="N79" i="20"/>
  <c r="I70" i="20"/>
  <c r="N69" i="20"/>
  <c r="N68" i="20"/>
  <c r="N67" i="20"/>
  <c r="K63" i="20"/>
  <c r="J63" i="20"/>
  <c r="I63" i="20"/>
  <c r="N62" i="20"/>
  <c r="N61" i="20"/>
  <c r="N60" i="20"/>
  <c r="K56" i="20"/>
  <c r="J56" i="20"/>
  <c r="I56" i="20"/>
  <c r="N55" i="20"/>
  <c r="N54" i="20"/>
  <c r="N53" i="20"/>
  <c r="N52" i="20"/>
  <c r="N51" i="20"/>
  <c r="N50" i="20"/>
  <c r="N49" i="20"/>
  <c r="N37" i="20"/>
  <c r="N22" i="20"/>
  <c r="I10" i="20"/>
  <c r="H10" i="20"/>
  <c r="G10" i="20"/>
  <c r="F10" i="20"/>
  <c r="E10" i="20"/>
  <c r="C10" i="20"/>
  <c r="E5" i="20"/>
  <c r="E4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J10" i="19" s="1"/>
  <c r="N32" i="19"/>
  <c r="N27" i="19"/>
  <c r="H10" i="19" s="1"/>
  <c r="N22" i="19"/>
  <c r="I10" i="19"/>
  <c r="G10" i="19"/>
  <c r="F10" i="19"/>
  <c r="E10" i="19"/>
  <c r="C10" i="19"/>
  <c r="E5" i="19"/>
  <c r="E4" i="19"/>
  <c r="N96" i="18"/>
  <c r="N88" i="18"/>
  <c r="I79" i="18"/>
  <c r="N78" i="18"/>
  <c r="N77" i="18"/>
  <c r="N76" i="18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65" i="18" s="1"/>
  <c r="N66" i="18" s="1"/>
  <c r="N93" i="18" s="1"/>
  <c r="N59" i="18"/>
  <c r="N58" i="18"/>
  <c r="N37" i="18"/>
  <c r="N32" i="18"/>
  <c r="I10" i="18" s="1"/>
  <c r="N10" i="18" s="1"/>
  <c r="N27" i="18"/>
  <c r="N22" i="18"/>
  <c r="J10" i="18"/>
  <c r="G10" i="18"/>
  <c r="F10" i="18"/>
  <c r="E10" i="18"/>
  <c r="C10" i="18"/>
  <c r="E5" i="18"/>
  <c r="E4" i="18"/>
  <c r="P2" i="18"/>
  <c r="P2" i="2"/>
  <c r="E5" i="2"/>
  <c r="E4" i="2"/>
  <c r="N37" i="2"/>
  <c r="W6" i="1" s="1"/>
  <c r="N32" i="2"/>
  <c r="N27" i="2"/>
  <c r="N40" i="2" s="1"/>
  <c r="N92" i="2" s="1"/>
  <c r="N22" i="2"/>
  <c r="H10" i="18"/>
  <c r="Z2" i="1"/>
  <c r="Z1" i="1"/>
  <c r="E30" i="1"/>
  <c r="E29" i="1"/>
  <c r="N96" i="2"/>
  <c r="N88" i="2"/>
  <c r="I79" i="2"/>
  <c r="N78" i="2"/>
  <c r="N77" i="2"/>
  <c r="N80" i="2" s="1"/>
  <c r="N95" i="2" s="1"/>
  <c r="N76" i="2"/>
  <c r="K72" i="2"/>
  <c r="J72" i="2"/>
  <c r="I72" i="2"/>
  <c r="N71" i="2"/>
  <c r="N70" i="2"/>
  <c r="N69" i="2"/>
  <c r="N72" i="2" s="1"/>
  <c r="N73" i="2" s="1"/>
  <c r="N94" i="2" s="1"/>
  <c r="K65" i="2"/>
  <c r="J65" i="2"/>
  <c r="I65" i="2"/>
  <c r="N64" i="2"/>
  <c r="N63" i="2"/>
  <c r="N62" i="2"/>
  <c r="N61" i="2"/>
  <c r="N60" i="2"/>
  <c r="N59" i="2"/>
  <c r="N58" i="2"/>
  <c r="G10" i="2"/>
  <c r="T6" i="1" s="1"/>
  <c r="F10" i="2"/>
  <c r="S6" i="1" s="1"/>
  <c r="E10" i="2"/>
  <c r="R6" i="1"/>
  <c r="C10" i="2"/>
  <c r="Q6" i="1"/>
  <c r="I10" i="2"/>
  <c r="V6" i="1"/>
  <c r="E16" i="19"/>
  <c r="A10" i="19"/>
  <c r="A10" i="20"/>
  <c r="D14" i="19"/>
  <c r="E18" i="19"/>
  <c r="D20" i="19"/>
  <c r="E16" i="18"/>
  <c r="E18" i="2"/>
  <c r="N65" i="19" l="1"/>
  <c r="N66" i="19" s="1"/>
  <c r="N93" i="19" s="1"/>
  <c r="H10" i="2"/>
  <c r="U6" i="1"/>
  <c r="N40" i="18"/>
  <c r="N92" i="18" s="1"/>
  <c r="N80" i="18"/>
  <c r="N95" i="18" s="1"/>
  <c r="N10" i="19"/>
  <c r="N40" i="19"/>
  <c r="N92" i="19" s="1"/>
  <c r="N97" i="19" s="1"/>
  <c r="N72" i="19"/>
  <c r="N73" i="19" s="1"/>
  <c r="N94" i="19" s="1"/>
  <c r="N63" i="20"/>
  <c r="N64" i="20" s="1"/>
  <c r="N85" i="20" s="1"/>
  <c r="N65" i="2"/>
  <c r="N66" i="2" s="1"/>
  <c r="N93" i="2" s="1"/>
  <c r="J10" i="2"/>
  <c r="N72" i="18"/>
  <c r="N73" i="18" s="1"/>
  <c r="N94" i="18" s="1"/>
  <c r="N71" i="20"/>
  <c r="N86" i="20" s="1"/>
  <c r="N97" i="2"/>
  <c r="N97" i="18"/>
  <c r="N40" i="20"/>
  <c r="N83" i="20" s="1"/>
  <c r="N56" i="20"/>
  <c r="N57" i="20" s="1"/>
  <c r="N84" i="20" s="1"/>
  <c r="X6" i="1"/>
  <c r="N10" i="2"/>
  <c r="E3" i="36"/>
  <c r="E3" i="35"/>
  <c r="E3" i="32"/>
  <c r="E3" i="30"/>
  <c r="E3" i="38"/>
  <c r="E3" i="34"/>
  <c r="E3" i="29"/>
  <c r="E3" i="37"/>
  <c r="E3" i="31"/>
  <c r="E3" i="39"/>
  <c r="E3" i="33"/>
  <c r="E3" i="20"/>
  <c r="E3" i="18"/>
  <c r="E3" i="19"/>
  <c r="E3" i="2"/>
  <c r="J10" i="20"/>
  <c r="N10" i="20" s="1"/>
  <c r="E18" i="20"/>
  <c r="D14" i="18"/>
  <c r="E18" i="18"/>
  <c r="D14" i="20"/>
  <c r="E16" i="20"/>
  <c r="D20" i="18"/>
  <c r="A10" i="2"/>
  <c r="D20" i="2"/>
  <c r="D14" i="2"/>
  <c r="A10" i="18"/>
  <c r="D20" i="20"/>
  <c r="E16" i="2"/>
  <c r="N88" i="20" l="1"/>
</calcChain>
</file>

<file path=xl/sharedStrings.xml><?xml version="1.0" encoding="utf-8"?>
<sst xmlns="http://schemas.openxmlformats.org/spreadsheetml/2006/main" count="1812" uniqueCount="329">
  <si>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</si>
  <si>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</si>
  <si>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</si>
  <si>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</si>
  <si>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</si>
  <si>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</si>
  <si>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</si>
  <si>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</si>
  <si>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</si>
  <si>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</si>
  <si>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</si>
  <si>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</si>
  <si>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</si>
  <si>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</si>
  <si>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</si>
  <si>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</si>
  <si>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</si>
  <si>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</si>
  <si>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</si>
  <si>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</si>
  <si>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</si>
  <si>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</si>
  <si>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</si>
  <si>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</si>
  <si>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</si>
  <si>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</si>
  <si>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</si>
  <si>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</si>
  <si>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</si>
  <si>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</si>
  <si>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</si>
  <si>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</si>
  <si>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</si>
  <si>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</si>
  <si>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</si>
  <si>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</si>
  <si>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</si>
  <si>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</si>
  <si>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</si>
  <si>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</si>
  <si>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</si>
  <si>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</si>
  <si>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</si>
  <si>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</si>
  <si>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</si>
  <si>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</si>
  <si>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</si>
  <si>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</si>
  <si>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</si>
  <si>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</si>
  <si>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</si>
  <si>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</si>
  <si>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</si>
  <si>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</si>
  <si>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</si>
  <si>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</si>
  <si>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</si>
  <si>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</si>
  <si>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</si>
  <si>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</si>
  <si>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</si>
  <si>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</si>
  <si>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</si>
  <si>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</si>
  <si>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</si>
  <si>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</si>
  <si>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</si>
  <si>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</si>
  <si>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</si>
  <si>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</si>
  <si>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</si>
  <si>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</si>
  <si>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</si>
  <si>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</si>
  <si>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</si>
  <si>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</si>
  <si>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</si>
  <si>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</si>
  <si>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</si>
  <si>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</si>
  <si>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</si>
  <si>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</si>
  <si>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</si>
  <si>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</si>
  <si>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</si>
  <si>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</si>
  <si>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</si>
  <si>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</si>
  <si>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</si>
  <si>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</si>
  <si>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</si>
  <si>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</si>
  <si>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</si>
  <si>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</si>
  <si>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</si>
  <si>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GOBERNACIÓN DEL TOLIMA /2 AÑOS /2 PUNTOS - CAMARA DE COMERCIO DE BOGOTÁ /2 AÑOS /2 PUNTOS.</t>
  </si>
  <si>
    <t>UNAD /2 AÑOS /2 PUNTOS - UNIVERSIDAD SANTO TOMAS /1.3 AÑOS/1.3 PUNTOS.</t>
  </si>
  <si>
    <t>REVISTA "CUARNOS INFORMATICOS" INDEXADA A1 /1 AUTOR /4 PUNTOS - REVISTA "INGENIERÍA HOY" NO INDEXADA /0.5 PUNTOS.</t>
  </si>
  <si>
    <t>IDEAD</t>
  </si>
  <si>
    <t>IDEAD-P-10-5</t>
  </si>
  <si>
    <t>CC</t>
  </si>
  <si>
    <t>MORENO SANDOVAL</t>
  </si>
  <si>
    <t>JOHN ALEXANDER</t>
  </si>
  <si>
    <t>(1) 8780170 - 3143654449</t>
  </si>
  <si>
    <t xml:space="preserve">zootjams@gamail.com </t>
  </si>
  <si>
    <t>CARRERA 63 A N° 21B-11 MANZANA 7 CASA 5 CIUDADELA COMFENALCO</t>
  </si>
  <si>
    <t>FUSAGASUGA</t>
  </si>
  <si>
    <t>ZOOTECNISTA/ UNIVERSIDAD DE CUNDINAMARCA/ 2002</t>
  </si>
  <si>
    <t>ESPECIALISTA EN ESTADISTICA APLICADA/ FUNDACION UNIVERSITARIA LOS LIBERTADORES/ 2005  -  ESTUDIOS DE ESPECIALIZACION EN NUTRICION Y ALIMENTACION ANIMAL/ UNIVERSIDAD DE CUNDINAMARCA SIN TITULO</t>
  </si>
  <si>
    <t>ESTUDIOS DE MAESTRIA EN CIENCIAS AGRARIAS (LINEA DE PRODUCCION ANIMAL) UNIVERSIDAD NACIONAL DE COLOMBIA EN CONVENIO CON UT SIN TITULO</t>
  </si>
  <si>
    <t>FISICO</t>
  </si>
  <si>
    <t>TORRES ARANGO</t>
  </si>
  <si>
    <t>OSCAR HERNANDO</t>
  </si>
  <si>
    <t>2612094-3152491750</t>
  </si>
  <si>
    <t>ohtorresa@ut.edu.co</t>
  </si>
  <si>
    <t>CALLE 8 N° 2-27 BARRIO LA POLA</t>
  </si>
  <si>
    <t>IBAGUE</t>
  </si>
  <si>
    <t>INGENIERO FORESTAL/ UNIVERSIDAD DEL TOLIMA/ 1991</t>
  </si>
  <si>
    <t>NO REGISTRA</t>
  </si>
  <si>
    <t>MAGISTER EN CIENCIAS DE LA EDUCACION/ UNIVERSIDAD JAVERIANA/ 2003</t>
  </si>
  <si>
    <t>ESTUDIOS DE DOCTORADO EN DESARROLLO SOSTENIBLE DE LA UNIVERSIDAD DEL MANIZALES</t>
  </si>
  <si>
    <t>QUINTERO JARAMILLO</t>
  </si>
  <si>
    <t>JAVIER ANDRES</t>
  </si>
  <si>
    <t xml:space="preserve">jaquinteroj@gmail.com </t>
  </si>
  <si>
    <t>VILLA ARCADIA BLOQUE 15 APTO 201</t>
  </si>
  <si>
    <t>INGENIERO QUIMICO/ UNIVERSIDAD NACIONAL DE COLOMBIA/ 2007</t>
  </si>
  <si>
    <t>ESPECIALISTA EN INGENIERA AMBIENTAL CON ENFASIS EN SANITARIA/ UNIVERSIDAD NACIONAL DE COLOMBIA/ 2010</t>
  </si>
  <si>
    <t xml:space="preserve">ESTUDIOS DE MAGISTER EN DESARROLLO SOSTENIBLE Y MEDIO AMBIENTE/ UNIVERSIDAD DE MANIZALES/ NO SE HA GRADUADO </t>
  </si>
  <si>
    <t>EL CERTIFICADO QUE PRESENTA DE LA MAESTRIA NO CUMPLE CON LOS REQUISITOS ESTABLECIDOS EN LOS TERMINOS DE LA CONVOCATORIA</t>
  </si>
  <si>
    <t xml:space="preserve">RAMIREZ QUIMBAYO </t>
  </si>
  <si>
    <t>JOSE HEMBER</t>
  </si>
  <si>
    <t xml:space="preserve">johemra@gmail.com </t>
  </si>
  <si>
    <t>CARRERA 6 A N° 1A-115 BARRIO IRAZU</t>
  </si>
  <si>
    <t>INGENIERO AGRONOMO/ UNIVERSIDAD DEL TOLIMA/ 2000</t>
  </si>
  <si>
    <t xml:space="preserve"> MAGISTER EN PLANIFICACION Y MANEJO AMBIENTAL DE CUENCAS HIDROGRAFICAS/ UNIVERSIDAD DEL TOLIMA/ 2005</t>
  </si>
  <si>
    <t>NO PRESENTA CERTIFICADO DE ESTUDIOS DE LA MAESTRIA</t>
  </si>
  <si>
    <t>VEGA DIAZ</t>
  </si>
  <si>
    <t>JHON JAIRO</t>
  </si>
  <si>
    <t>2671411-3102427098</t>
  </si>
  <si>
    <t>jjvega@ut.edu.co</t>
  </si>
  <si>
    <t>MANZANA 45 CASA 4 BARRIO TOPACIO</t>
  </si>
  <si>
    <t>INGENIERO AGRONOMO/ UNIVERSIDAD DEL TOLIMA/ 2001</t>
  </si>
  <si>
    <t xml:space="preserve">ESPECIALISTA EN FRUTICULTURA TROPICAL / UNIVERSIDAD DEL TOLIMA/ 2002 </t>
  </si>
  <si>
    <t>MAGISTER EN ADMINISTRACION/ UNIVERSIDAD NACIONAL/ 2006</t>
  </si>
  <si>
    <t>ROBINSON</t>
  </si>
  <si>
    <t>(1) 2593401-3176887898</t>
  </si>
  <si>
    <t xml:space="preserve">robinsoncarvajal4@hotmail.com </t>
  </si>
  <si>
    <t>CALLE 146 N° 12A-27 EDIFICIO ALLEGRO APTO 1103</t>
  </si>
  <si>
    <t>BOGOTA</t>
  </si>
  <si>
    <t>INGENIERO AGROINDUSTRIAL/ UNIVERSIDAD DEL TOLIMA/ 2006</t>
  </si>
  <si>
    <t>MAGISTER EN DESARROLLO RURAL/ UNIVERSIDAD JAVERIANA/ 2011</t>
  </si>
  <si>
    <t>CARRASCO CUAN</t>
  </si>
  <si>
    <t>BLANCA EMMA</t>
  </si>
  <si>
    <t>blancaemma12@yahoo.com</t>
  </si>
  <si>
    <t>MANZANA S CASA 16 BARRIO TOLIMA GRANDE</t>
  </si>
  <si>
    <t>INGENIERO AGRONOMO/ UNIVERSIDAD DEL TOLIMA/ 1995</t>
  </si>
  <si>
    <t>ESPECIALISTA EN GERENCIA DE INSTITUCIONES EDUCATIVAS/ UNIVERSIDAD DEL TOLIMA/ 1998</t>
  </si>
  <si>
    <t xml:space="preserve">REGISTRA ESTUDIOS DE MAESTRIA PERO NO PRESENTA CONSTANCIA DE LA TERMINACION </t>
  </si>
  <si>
    <t xml:space="preserve">PALACIOS ARRIETA </t>
  </si>
  <si>
    <t>DIANA</t>
  </si>
  <si>
    <t>2649171-3208360477</t>
  </si>
  <si>
    <t>diapal80@gmail.com</t>
  </si>
  <si>
    <t>CARRERA 7B N° 50-42 RINCON DE PIEDRA PINTADA</t>
  </si>
  <si>
    <t>INGENIERO AMBIENTAL Y DE SANEAMIENTO/ INSTITUTO UNIVERSITARIO DE LA PAZ/ 2002</t>
  </si>
  <si>
    <t>MAGISTER EN INGENIERIA DEL AGUA/ UNIVERSIDAD DE SEVILLA (ESPAÑA)/ 2005 - MAGISTER EN TECNOLOGIA QUIMICA Y AMBIENTAL/ UNIVERSIDAD DE SEVILLA (ESPAÑA)/ 2008</t>
  </si>
  <si>
    <t>LOPEZ CASTRO</t>
  </si>
  <si>
    <t>GLORIA</t>
  </si>
  <si>
    <t>glopezca@unal.edu.co</t>
  </si>
  <si>
    <t>CARRERA 83 NO 48 - 45 APTO 101 TORRE I UNIDAD RESIDENCIAL BRISAS DEL CANEY</t>
  </si>
  <si>
    <t>CALI</t>
  </si>
  <si>
    <t>ZOOTECNISTA/UNIVERSIDAD NACIONAL DE COLOMBIA/1994</t>
  </si>
  <si>
    <t>MAGISTER EN CIENCIAS AGRARIAS/UNIVERSIDAD NACIONAL DE COLOMBIA/2013</t>
  </si>
  <si>
    <t>LUGO PEREA</t>
  </si>
  <si>
    <t>LEYSON JIMMY</t>
  </si>
  <si>
    <t>lejilpe@gmail.com</t>
  </si>
  <si>
    <t>CALLE 35 NO 12-21 B/ VILLA NATALIA</t>
  </si>
  <si>
    <t>FLORENCIA CAQUETA</t>
  </si>
  <si>
    <t>MAGISTER EN DESARROLLO RURAL/PONTIFICIA UNIVERSIDAD JAVERIANA/2009</t>
  </si>
  <si>
    <t xml:space="preserve">GUALTERO CUELLAR </t>
  </si>
  <si>
    <t>ELSA JANET</t>
  </si>
  <si>
    <t>elsa.gualtero@gmail.com</t>
  </si>
  <si>
    <t>CALLE 83A NO 114-99 INT 1 B/ EL CORTIJO</t>
  </si>
  <si>
    <t>BOGOTA D.C</t>
  </si>
  <si>
    <t>LICENCIADO EN BIOLOGIA Y QUIMICA/UNIVERSIDAD DEL TOLIMA/1991</t>
  </si>
  <si>
    <t>MAESTRIA EN CIENCIAS AGRARIAS/UNIVERSIDAD NACIONAL DE COLOMBIA/1997</t>
  </si>
  <si>
    <t>TACUMA CHANGO</t>
  </si>
  <si>
    <t>HECTOR</t>
  </si>
  <si>
    <t>htacumac@ut.edu.co</t>
  </si>
  <si>
    <t xml:space="preserve">CARRERA 4 A NO 32A - 21 B/ LA FRANCIA </t>
  </si>
  <si>
    <t>INGENIERO FORESTAL/ UNIVERSIDAD DEL TOLIMA/1988</t>
  </si>
  <si>
    <t>MUÑOZ MONCALEANO</t>
  </si>
  <si>
    <t>RAFAEL AUGUSTO</t>
  </si>
  <si>
    <t>rafaelmunozmvz@hotmail.com</t>
  </si>
  <si>
    <t>MANZANA 14 CASA 7 CAÑAVERAL 4 ETAPA</t>
  </si>
  <si>
    <t>MEDICO VETERINARIO Y ZOOTECNISTA/UNIVERSIDAD DEL TOLIMA/1992/ TECNOLOGO EN SISTEMAS DE INFORMACION/ UNIVERSIDAD DEL TOLIMA/2006</t>
  </si>
  <si>
    <t>ESPECIALISTA EN DOCENCIA UNIVERSITARIA/UNIVERSIDAD COOPERATIVA DE COLOMBIA/2010</t>
  </si>
  <si>
    <t>MAGISTER EN EDUCACION CON ENFASIS EN INVESTIGACION/ UNIVERSIDAD DEL TOLIMA/PENDIENTE CEREMONIA DE GRADO EL 4 DE BRIL DE 2014</t>
  </si>
  <si>
    <t>ORTIZ PRIETO</t>
  </si>
  <si>
    <t>JULIO ENRIQUE</t>
  </si>
  <si>
    <t>Jortizp1@yahoo.es</t>
  </si>
  <si>
    <t>MANZANA3 CASA 2 URBANIZACION ONZAGA</t>
  </si>
  <si>
    <t>TECNOLOGO AGROPECUARIO/UNIVERSIDAD DEL TOLIMA/2002/ADMINISTRADOR DE EMPRESAS AGROPECUARIAS/UNIVERSIDAD DEL TOLIMA/2004</t>
  </si>
  <si>
    <t>MAGISTER EN DESARROLLO SOSTENIBLE Y MEDIO AMBIENTE/UNIVERSIDAD DE MANIZALES/2014</t>
  </si>
  <si>
    <t xml:space="preserve">GARCIA YATE </t>
  </si>
  <si>
    <t>yategarcia775@yahoo.es</t>
  </si>
  <si>
    <t xml:space="preserve">CARRERA 18 NO 87-09 APTO 301 B/ SANJOSE </t>
  </si>
  <si>
    <t>MANIZALES</t>
  </si>
  <si>
    <t>MEDICO VETERINARIO ZOOTECNISTA/UNIVERSIDAD DE CALDAS /2007</t>
  </si>
  <si>
    <t>ESPECIALISTA EN INGENIERIA PARA EL TRATAMIENTO DE AGUAS ESPECIALES GESTION AMBIENTAL URBANA CAMBIO CLIMATICO PROTOCOLO DE TOKIO/UNIVERSIDAD NACIONAL DE PERU /COLEGIO DE INGENIEROSDEL PERU/ NO PRESENTA CERTIFICACION DE LA ESPECILIZACION NI DIPLOMA QUE ACREDITE SUS ESTUDIOS</t>
  </si>
  <si>
    <t>BERNARDO</t>
  </si>
  <si>
    <t>CORTOLIMA: 
19/06/2009-15/10/2009: 117 días.
4/09/2009-30/07/2010: 267 días.
17/08/2010-26//11/2011: 459 días.
10/01/2008-31/10/2008: 290 días.
=1133 días: 3,15 años.
Representación FAO en Colombia:
1/01/2007-30/06/2007: 180 días.
1/11/2008-31/01/2009: 90 días.
270 días: 0,75 años.
Universidad del Tolima:
29/01/2001-31/12/2001: 332 días: 0,92 años.
5/02/2002-21/12/2002: 315 días: 0,875 años.
Excede el tope en el ítem de experiencia profesional, por lo que no se relacionan otras certificaciones laborales.</t>
  </si>
  <si>
    <t>Libro "Guía de elementos básicos para las unidades"; ISBN: 978-958-8822-08-2; 3 autores: 4 puntos.
Libro "Guía formativa de cálculo univariado"; ISBN: 978-958-8822-07-5; 3 autores: 4 puntos.
Libro "Principios de administración de empresas agropecuarias... "; ISBN: 978-958-8822-06-8; 3 autores: 4 puntos.
Excede el tope por producción intelectual.</t>
  </si>
  <si>
    <t>Catedrático/Universidad del Tolima: 351,6 horas: 0,73 años.
Catedrático/Corporación Universitaria Minuto de Dios: 72 horas: 0,15 años.
Ocasional/Universidad Nacional: 1/08/2005-8/12/2005: 128 días: 0,36 años.</t>
  </si>
  <si>
    <t>Alcaldía Municipal de Coyaima:
1/01/1993-17/01/1995: 736: 2,044 años.
13/12/1995-15/12/1998: 1083 días: 3,01 años.
Excede el tope en el ítem de experiencia profesional, por lo que no se relacionan otras certificaciones laborales.</t>
  </si>
  <si>
    <t>Catedrático/Universidad del Tolima: 3631 horas: 7,6 años.
Excede el tope por experiencia en docencia universitaria.</t>
  </si>
  <si>
    <t>Avícola Los Portales: 28/12/1994-31/03/2003: + de 5 años.
Excede el tope en el ítem de experiencia profesional, por lo que no se relacionan otras certificaciones laborales.</t>
  </si>
  <si>
    <t>Ponencia "Valor nutricional…" presentada en el XI Encuentro Nacional y IV Internacional de Investigadores de las Ciencias Pecuarias; 6 autores: 0,17 puntos.</t>
  </si>
  <si>
    <t>PEÑA CARVAJAL</t>
  </si>
  <si>
    <t>La producción intelectual relacionada no cumple con lo establecido en los requisitos y procedimientos de la convocatoria ni en la normatividad vigente</t>
  </si>
  <si>
    <t>FUNDEAMBIENTE: 1/09/2006-29/12/2007: 480 DÍAS: 1,33 AÑOS.      
ALCALDÍA MUNICIPAL DE IBAGUÉ: 1/01/2008-31/12/2009: 2 AÑOS.
ANGELLINI GARCÍA-REYES ARQUITECTOS: 1/02/2013-27/06/2013: 147 DÍAS: 0,41 AÑOS.
CONSORCIO CEI-SMA: 13/02/2014-28/03/2014: 45 DÍAS: 0,13 AÑOS.</t>
  </si>
  <si>
    <t>CATEDRÁTICO/UNIVERSIDAD DE LA SALLE: 324 HORAS: 0,68 AÑOS.
LAS DEMÁS ACTIVIDADES COMO CATEDRÁTICO EN LA UNIVERSIDAD DE LA SALLLE NO SON TENIDAS EN CUENTA PORQUE SE ENCUENTRAN VIGENTES.</t>
  </si>
  <si>
    <t>INGENIERO AGROECOLOGO/UNIVERSIDAD DE LA AMAZONIA/2003</t>
  </si>
  <si>
    <t>CORPOAMAZONÍA: 27/01/2006-27/12/2006: 330 DÍAS: 0,92 AÑOS.
COOPERATIVA MULTIACTIVA DE EL PAUJIL-COOMPAU: 2/01/2003-31/12/2004: 2 AÑOS.
UNIVERSIDAD DE LA AMAZONÍA: 
16/02/2010-29/12/2010: 310 DÍAS: 0,86 AÑOS.
1/07/2008-30/12/2008: 180 DÍAS: 0,5 AÑOS.
1/03/2012-30/07/2012: 150 DÍAS: 0,42 AÑOS.
3/09/2012-02/01/2013: 120 DÍAS: 0,33 AÑOS.
24/06/2013-31/07/2013: 37 DÍAS: 0,10 AÑOS.
EXCEDE EL TOPE POR EL CONCEPTO DE EXPERIENCIA PROFESIONAL.</t>
  </si>
  <si>
    <t>CATEDRÁTICO/UNIVERSIDAD DE LA AMAZONÍA: 548 HORAS: 1,14 AÑOS.
OCASIONAL TIEMPO COMPLETO/UNIVERSIDAD DE LA AMAZONÍA:
11/02/-18/06/2009:128 DÍAS.
10/08/-30/11/2009:110 DÍAS.
8/02/-27/06/2010:140 DÍAS.
2/08/-15/12/2010:135 DÍAS.
07/02/-19/06/2011:130 DÍAS.
16/08/-15/12/2011:120 DÍAS.
13/02/-24/06/2012:130 DÍAS.
6/08/-13/12/2012:127 DÍAS.
4/02/-16/06/2013:132 DÍAS.
5/08/-19/12/2013:135 DÍAS.
=1287 DÍAS: 3,58 AÑOS.
OCASIONAL MEDIO TIEMPO /UNIVERSIDAD DE LA AMAZONÍA:
11/02/-27/06/2008: 135 DÍAS.
1/08/-12/12/2008: 132 DÍAS.
=267 DÍAS: 0,74 AÑOS=0,37 AÑOS EQUIVALENTE MEDIO TIEMPO.
EXCEDE EL TOPE POR EL CONCEPTO DE EXPERIENCIA DOCENTE UNIVERSITARIA.</t>
  </si>
  <si>
    <t>LIBRO DERIVADO DE INVESTIGACIÓN:
CONOCIMIENTO CAMPESINO LOCAL. ISBN: 978-958-8770-20-8. 2 AUTORES. 2013: 5 PUNTOS.
LIBRO DE TEXTO:
LA EXTENSIÓN RURAL DESDE UN ENFOQUE AGROECOLÓGICO. ISBN: 978-958-8770-07-9. 3 AUTORES. 2013: 4 PUNTOS.
ARTÍCULOS EN REVISTAS NO INDEXADAS:
-EXTENSIÓN RURAL, ASISTENCIA TÉCNICA Y PARTICIPACIÓN COMUNITARIA EN UN MUNICICIPIO AMAZÓNICO COLOMBIANO. REVISTA MOMENTOS DE CIENCIA. ISSN: 1692-5491. 1 AUTOR. 2009: 0,5 PUNTOS.
-EVOLUCIÓN Y TRANSFORMACIÓN DEL SERVICIO DE EXTENSIÓN RURAL DURANTE EL PERIODO 1998-2007 EN FLORECNIA. REVISTA MOMENTOS DE CIENCIA. ISSN: 1692-5491. 1 AUTOR. 2009: 0,5 PUNTOS.
EXCEDE EL TOPE POR EL CONCEPTO DE PRODUCCIÓN INTELECTUAL.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</si>
  <si>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</si>
  <si>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</si>
  <si>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</si>
  <si>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</si>
  <si>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</si>
  <si>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</si>
  <si>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</si>
  <si>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</si>
  <si>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</si>
  <si>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</si>
  <si>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INSTITUTO DE EDUCACIÓN A DISTANCIA</t>
  </si>
  <si>
    <t>X</t>
  </si>
  <si>
    <t>PRESELECCIONADO</t>
  </si>
  <si>
    <t xml:space="preserve">                                                      EVALUACIÓN DE LAS HOJAS DE VIDA PARA EL CUMPLIMIENTO DEL PERFIL DE LOS ASPIRANTES AL CÓDIGO DE CONCURSO IDEAD-P-10-5</t>
  </si>
  <si>
    <r>
      <t>ESPECIALISTA EN MANEJO DE RECURSOS NATURALES EN CUENCAS HIDROGRAFICAS /SERVICIO NACIONAL DE APRENDIZAJE SENA/2007 (</t>
    </r>
    <r>
      <rPr>
        <u/>
        <sz val="10"/>
        <rFont val="Arial Narrow"/>
        <family val="2"/>
      </rPr>
      <t>ES ESPECIALIZACIÓN TÉCNICA NO PROFESIONALIZANTE</t>
    </r>
    <r>
      <rPr>
        <sz val="10"/>
        <rFont val="Arial Narrow"/>
        <family val="2"/>
      </rPr>
      <t>)</t>
    </r>
  </si>
  <si>
    <t>MAGISTER EN SANEAMIENTO Y DESARROLLO AMBIENTAL / PONTIFICIA UNIVERSIDAD JAVERIANA/1992</t>
  </si>
  <si>
    <t>ESPECIALISTA EN GESTION AMBIENTAL Y EVALUACION DE IMPACTO AMBIENTAL/UNIVERSIDAD DEL TOLIMA/1997/ ESPECIALISTA EN EDUCACION SUPERIOR A DISTANCIA /UNIVERSIDAD NACIONAL ABIERTA  Y A DISTANCIA UNAD/2003</t>
  </si>
  <si>
    <t>PROFESIONAL EN CIENCIAS AGRARIAS, CON MAESTRÍA O 
DOCTORADO EN CIENCIAS AGRARIAS O EN EDUCACIÓN 
AMBIENTAL</t>
  </si>
  <si>
    <t>ESPECIALIZACION EN EDUCACION AMBIENTAL/UNIVERSIDAD DEL BOSQUE/2000</t>
  </si>
  <si>
    <t>LUGO PEREA LEYSON JIMMY</t>
  </si>
  <si>
    <t>RAMIREZ QUIMBAYO JOSE HEMBER</t>
  </si>
  <si>
    <t xml:space="preserve">TACUMA CHANGO HÉCTOR </t>
  </si>
  <si>
    <t>LOPEZ CASTRO GLORIA</t>
  </si>
  <si>
    <t>PEÑA CARVAJAL ROBINSON</t>
  </si>
  <si>
    <t>CARRASCO CUAN BLANCA EMMA</t>
  </si>
  <si>
    <t>GARCIA YATE BERNARDO</t>
  </si>
  <si>
    <t>GUALTERO CUELLAR ELSA JANET</t>
  </si>
  <si>
    <t>MORENO SANDOVAL JOHN ALEXANDER</t>
  </si>
  <si>
    <t>MUÑOZ MONCALEANO RAFAEL AUGUSTO</t>
  </si>
  <si>
    <t>ORTIZ PRIETO JULIO ENRIQUE</t>
  </si>
  <si>
    <t>PALACIOS ARRIETA DIANA</t>
  </si>
  <si>
    <t>QUINTERO JARAMILLO JAVIER ANDRES</t>
  </si>
  <si>
    <t>TORRES ARANGO OSCAR HERNANDO</t>
  </si>
  <si>
    <t>VEGA DIAZ JHON JAIRO</t>
  </si>
  <si>
    <t>TECNOLOGO AGROPECUARIO/UNIVERSIDAD DEL TOLIMA/2002/
ADMINISTRADOR DE EMPRESAS AGROPECUARIAS/UNIVERSIDAD DEL TOLIMA/2004</t>
  </si>
  <si>
    <t>MAGISTER EN PLANIFICACION Y MANEJO AMBIENTAL DE CUENCAS HIDROGRAFICAS/ UNIVERSIDAD DEL TOLIMA/ 2005</t>
  </si>
  <si>
    <t>ESPECIALISTA EN GESTION AMBIENTAL Y EVALUACION DE IMPACTO AMBIENTAL/UNIVERSIDAD DEL TOLIMA/1997
ESPECIALISTA EN EDUCACION SUPERIOR A DISTANCIA /UNIVERSIDAD NACIONAL ABIERTA  Y A DISTANCIA UNAD/2003 MAGISTER EN SANEAMIENTO Y DESARROLLO AMBIENTAL / PONTIFICIA UNIVERSIDAD JAVERIANA/1992</t>
  </si>
  <si>
    <t>ESPECIALISTA EN INGENIERIA PARA EL TRATAMIENTO DE AGUAS ESPECIALES GESTION AMBIENTAL URBANA CAMBIO CLIMATICO PROTOCOLO DE TOKIO/UNIVERSIDAD NACIONAL DE PERU /COLEGIO DE INGENIEROS DEL PERU/ NO PRESENTA CERTIFICACION DE LA ESPECIALIZACION NI DIPLOMA QUE ACREDITE SUS ESTUDIOS</t>
  </si>
  <si>
    <t>ESPECIALISTA EN MANEJO DE RECURSOS NATURALES EN CUENCAS HIDROGRAFICAS /SERVICIO NACIONAL DE APRENDIZAJE SENA/2007 (ES ESPECIALIZACIÓN TÉCNICA NO PROFESIONALIZANTE)
 MAGISTER EN DESARROLLO RURAL/PONTIFICIA UNIVERSIDAD JAVERIANA/2009</t>
  </si>
  <si>
    <t>ESPECIALIZACION EN EDUCACION AMBIENTAL/UNIVERSIDAD DEL BOSQUE/2000 
MAESTRIA EN CIENCIAS AGRARIAS/UNIVERSIDAD NACIONAL DE COLOMBIA/1997</t>
  </si>
  <si>
    <t>MAGISTER EN INGENIERIA DEL AGUA/ UNIVERSIDAD DE SEVILLA (ESPAÑA)/ 2005 MAGISTER EN TECNOLOGIA QUIMICA Y AMBIENTAL/ UNIVERSIDAD DE SEVILLA (ESPAÑA)/ 2008</t>
  </si>
  <si>
    <t>ESPECIALISTA EN FRUTICULTURA TROPICAL / UNIVERSIDAD DEL TOLIMA/ 2002
MAGISTER EN ADMINISTRACION/ UNIVERSIDAD NACIONAL/ 2006</t>
  </si>
  <si>
    <t xml:space="preserve">ESPECIALISTA EN GERENCIA DE INSTITUCIONES EDUCATIVAS/ UNIVERSIDAD DEL TOLIMA/ 1998 
ESTUDIOS DE MAESTRIA EN EDUCACIÓN </t>
  </si>
  <si>
    <r>
      <t xml:space="preserve">NO PRESELECCIONADO 
</t>
    </r>
    <r>
      <rPr>
        <sz val="9"/>
        <rFont val="Arial"/>
        <family val="2"/>
      </rPr>
      <t>NO PRESENTA TÍTULO DE MAESTRÍA - NO HA CULMINADO ESTUDIOS, ADEMÁS LOS ESTUDIOS QUE CURSA NO CORRESPONDEN A LOS REQUERIDOS EN EL PERFIL</t>
    </r>
  </si>
  <si>
    <r>
      <t xml:space="preserve">NO PRESELECCIONADO 
</t>
    </r>
    <r>
      <rPr>
        <sz val="9"/>
        <rFont val="Arial"/>
        <family val="2"/>
      </rPr>
      <t>LOS ESTUDIOS DE PREGRADO NO SON EN EL ÁREA EXIGIDA EN EL PERFIL. LA LICENCIATURA EN BIOLOGÍA Y QUÍMICA HACE PARTE DEL GRAN ÁREA DE LAS CIENCIAS DE LA EDUCACIÓN Y NO DEL ÁREA DE LAS CIENCIAS AGRARIAS.</t>
    </r>
  </si>
  <si>
    <r>
      <t xml:space="preserve">NO PRESELECCIONADO 
</t>
    </r>
    <r>
      <rPr>
        <sz val="9"/>
        <rFont val="Arial"/>
        <family val="2"/>
      </rPr>
      <t xml:space="preserve"> NO ACREDITA TÍTULOS DE MAESTRÍA NI DE DOCTORADO.</t>
    </r>
  </si>
  <si>
    <r>
      <t xml:space="preserve">NO PRESELECCIONADO 
</t>
    </r>
    <r>
      <rPr>
        <sz val="9"/>
        <rFont val="Arial"/>
        <family val="2"/>
      </rPr>
      <t>NO ACREDITA TÍTULO DE MAESTRÍA O DOCTORADO. LA CERTIFICACIÓN DE ESTUDIOS QUE PRESENTA DE LA MAESTRÍA NO CUMPLE CON LO ESTABLECIDO EN EL ARTÍCULO 7° DEL ACUERDO 044 DE 2014 DEL CONSEJO ACADÉMICO</t>
    </r>
  </si>
  <si>
    <r>
      <t xml:space="preserve">NO PRESELECCIONADO 
</t>
    </r>
    <r>
      <rPr>
        <sz val="9"/>
        <rFont val="Arial"/>
        <family val="2"/>
      </rPr>
      <t>LOS ESTUDIOS DE PREGRADO NO SON EN EL ÁREA EXIGIDA EN EL PERFIL. LA ADMINISTRACIÓN DE EMPRESAS AGROPECUARIAS HACE PARTE DEL GRAN ÁREA DE CIENCIAS ECONÓMICAS Y ADMINISTRATIVAS Y NO DEL ÁREA DE LAS CIENCIAS AGRARIAS</t>
    </r>
  </si>
  <si>
    <r>
      <t xml:space="preserve">NO PRESELECCIONADO 
</t>
    </r>
    <r>
      <rPr>
        <sz val="9"/>
        <rFont val="Arial"/>
        <family val="2"/>
      </rPr>
      <t>LOS ESTUDIOS DE PREGRADO NO SON EN EL ÁREA EXIGIDA EN EL PERFIL. EL PROGRAMA DE INGENIERÍA AMBIENTAL Y DE SANEAMIENTO HACE PARTE DEL GRAN ÁREA DE INGENIERÍA Y AFINES Y NO DEL ÁREA DE LAS CIENCIAS AGRARIAS.</t>
    </r>
  </si>
  <si>
    <r>
      <t xml:space="preserve">NO PRESELECCIONADO 
</t>
    </r>
    <r>
      <rPr>
        <sz val="9"/>
        <rFont val="Arial"/>
        <family val="2"/>
      </rPr>
      <t>NO ACREDITA TÍTULO DE MAESTRÍA O DOCTORADO - NO HA CULMINADO ESTUDIOS</t>
    </r>
  </si>
  <si>
    <r>
      <t xml:space="preserve">NO PRESELECCIONADO
</t>
    </r>
    <r>
      <rPr>
        <sz val="9"/>
        <rFont val="Arial"/>
        <family val="2"/>
      </rPr>
      <t>EL TÍTULO DE MAESTRÍA QUE ACREDITA NO CUMPLE CON LO REQUERIDO EN EL PERFIL, PUES ES EN EDUCACIÓN Y NO EN EDUCACIÓN AMBIENTAL O CIENCIAS AGRARIAS</t>
    </r>
  </si>
  <si>
    <r>
      <t xml:space="preserve">NO PRESELECCIONADO 
</t>
    </r>
    <r>
      <rPr>
        <sz val="9"/>
        <rFont val="Arial"/>
        <family val="2"/>
      </rPr>
      <t>EL TÍTULO DE MAESTRÍA NO ES EN EL ÁREA EXIGIDA EN EL PERFIL. EL PROGRAMA DE MAGÍSTER EN ADMINISTRACIÓN HACE PARTE DEL ÁREA DE CIENCIAS ECONÓMICAS Y ADMINISTRATIVAS Y NO DEL ÁREA DE LAS CIENCIAS AGRARIAS O DE LA EDUCACIÓN AMBIENTAL.</t>
    </r>
  </si>
  <si>
    <t xml:space="preserve">ESPECIALISTA EN ESTADISTICA APLICADA/ FUNDACION UNIVERSITARIA LOS LIBERTADORES/ 2005  - 
ESTUDIOS DE ESPECIALIZACION EN NUTRICION Y ALIMENTACION ANIMAL/ UNIVERSIDAD DE CUNDINAMARCA SIN TITULO
ESTUDIOS DE MAESTRIA EN CIENCIAS AGRARIAS/ UNIVERSIDAD NACIONAL DE COLOMBIA EN CONVENIO CON UT </t>
  </si>
  <si>
    <t>ESPECIALISTA EN INGENIERA AMBIENTAL CON ENFASIS EN SANITARIA/ UNIVERSIDAD NACIONAL DE COLOMBIA/ 2010
ESTUDIOS DE MAGISTER EN DESARROLLO SOSTENIBLE Y MEDIO AMBIENTE/ UNIVERSIDAD DE MANIZALES/</t>
  </si>
  <si>
    <t>ESPECIALISTA EN DOCENCIA UNIVERSITARIA/UNIVERSIDAD COOPERATIVA DE COLOMBIA/2010 
MAGISTER EN EDUCACION CON ENFASIS EN INVESTIGACION/ UNIVERSIDAD DEL TOLIMA</t>
  </si>
  <si>
    <t>8</t>
  </si>
  <si>
    <t>9</t>
  </si>
  <si>
    <t>10</t>
  </si>
  <si>
    <t>2</t>
  </si>
  <si>
    <t>11</t>
  </si>
  <si>
    <t>5</t>
  </si>
  <si>
    <t>6</t>
  </si>
  <si>
    <t>12</t>
  </si>
  <si>
    <t>4</t>
  </si>
  <si>
    <t>1</t>
  </si>
  <si>
    <t>13</t>
  </si>
  <si>
    <t>3</t>
  </si>
  <si>
    <t>14</t>
  </si>
  <si>
    <t>15</t>
  </si>
  <si>
    <t>7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</si>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</sst>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u/>
      <sz val="11"/>
      <color rgb="FFFF0000"/>
      <name val="Calibri"/>
      <family val="2"/>
      <scheme val="minor"/>
    </font>
    <font>
      <b/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/>
    <xf numFmtId="2" fontId="6" fillId="0" borderId="0" xfId="0" applyNumberFormat="1" applyFont="1" applyFill="1" applyBorder="1"/>
    <xf numFmtId="0" fontId="26" fillId="0" borderId="5" xfId="0" applyFont="1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0" fontId="26" fillId="0" borderId="88" xfId="0" applyFont="1" applyFill="1" applyBorder="1" applyAlignment="1">
      <alignment horizontal="center" vertical="center" wrapText="1"/>
    </xf>
    <xf numFmtId="4" fontId="28" fillId="0" borderId="45" xfId="0" applyNumberFormat="1" applyFont="1" applyBorder="1" applyAlignment="1">
      <alignment vertical="center"/>
    </xf>
    <xf numFmtId="4" fontId="28" fillId="0" borderId="46" xfId="0" applyNumberFormat="1" applyFont="1" applyBorder="1" applyAlignment="1">
      <alignment vertical="center"/>
    </xf>
    <xf numFmtId="4" fontId="28" fillId="0" borderId="47" xfId="0" applyNumberFormat="1" applyFont="1" applyBorder="1" applyAlignment="1">
      <alignment vertical="center"/>
    </xf>
    <xf numFmtId="0" fontId="28" fillId="0" borderId="0" xfId="0" applyFont="1"/>
    <xf numFmtId="0" fontId="26" fillId="0" borderId="49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7" fillId="0" borderId="7" xfId="3" applyFont="1" applyFill="1" applyBorder="1" applyAlignment="1">
      <alignment horizontal="center" vertical="center" wrapText="1"/>
    </xf>
    <xf numFmtId="0" fontId="26" fillId="0" borderId="89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vertical="center"/>
    </xf>
    <xf numFmtId="0" fontId="26" fillId="0" borderId="0" xfId="0" applyFont="1"/>
    <xf numFmtId="0" fontId="28" fillId="0" borderId="49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9" fillId="6" borderId="1" xfId="4" applyFont="1" applyFill="1" applyBorder="1" applyAlignment="1">
      <alignment horizontal="center" vertical="center" wrapText="1"/>
    </xf>
    <xf numFmtId="0" fontId="17" fillId="6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91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8" fillId="0" borderId="91" xfId="4" applyFont="1" applyBorder="1" applyAlignment="1">
      <alignment horizontal="center" vertical="center" wrapText="1"/>
    </xf>
    <xf numFmtId="2" fontId="13" fillId="0" borderId="91" xfId="4" applyNumberFormat="1" applyFont="1" applyBorder="1" applyAlignment="1">
      <alignment horizontal="center" vertical="center" wrapText="1"/>
    </xf>
    <xf numFmtId="0" fontId="9" fillId="0" borderId="92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49" fontId="26" fillId="0" borderId="58" xfId="0" applyNumberFormat="1" applyFont="1" applyBorder="1" applyAlignment="1">
      <alignment vertical="center"/>
    </xf>
    <xf numFmtId="49" fontId="26" fillId="0" borderId="49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ill="1" applyBorder="1" applyAlignment="1" applyProtection="1">
      <alignment horizontal="justify" vertical="center" wrapText="1"/>
      <protection locked="0"/>
    </xf>
    <xf numFmtId="3" fontId="13" fillId="5" borderId="13" xfId="1" applyNumberFormat="1" applyFont="1" applyFill="1" applyBorder="1" applyAlignment="1" applyProtection="1">
      <alignment horizontal="center" vertical="center"/>
    </xf>
    <xf numFmtId="3" fontId="13" fillId="5" borderId="14" xfId="1" applyNumberFormat="1" applyFont="1" applyFill="1" applyBorder="1" applyAlignment="1" applyProtection="1">
      <alignment horizontal="center" vertical="center"/>
    </xf>
    <xf numFmtId="3" fontId="13" fillId="5" borderId="15" xfId="1" applyNumberFormat="1" applyFont="1" applyFill="1" applyBorder="1" applyAlignment="1" applyProtection="1">
      <alignment horizontal="center" vertical="center"/>
    </xf>
    <xf numFmtId="2" fontId="7" fillId="0" borderId="46" xfId="4" applyNumberFormat="1" applyFont="1" applyBorder="1" applyAlignment="1">
      <alignment horizontal="center" vertical="center" wrapText="1"/>
    </xf>
    <xf numFmtId="2" fontId="7" fillId="0" borderId="7" xfId="4" applyNumberFormat="1" applyFont="1" applyBorder="1" applyAlignment="1">
      <alignment horizontal="center" vertical="center" wrapText="1"/>
    </xf>
    <xf numFmtId="2" fontId="7" fillId="0" borderId="91" xfId="4" applyNumberFormat="1" applyFont="1" applyBorder="1" applyAlignment="1">
      <alignment horizontal="center" vertical="center" wrapText="1"/>
    </xf>
    <xf numFmtId="2" fontId="7" fillId="0" borderId="52" xfId="4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9" fillId="6" borderId="61" xfId="4" applyFont="1" applyFill="1" applyBorder="1" applyAlignment="1">
      <alignment horizontal="center" vertical="center" wrapText="1"/>
    </xf>
    <xf numFmtId="0" fontId="9" fillId="6" borderId="64" xfId="4" applyFont="1" applyFill="1" applyBorder="1" applyAlignment="1">
      <alignment horizontal="center" vertical="center" wrapText="1"/>
    </xf>
    <xf numFmtId="0" fontId="9" fillId="6" borderId="12" xfId="4" applyFont="1" applyFill="1" applyBorder="1" applyAlignment="1">
      <alignment horizontal="center" vertical="center" wrapText="1"/>
    </xf>
    <xf numFmtId="0" fontId="9" fillId="6" borderId="16" xfId="4" applyFont="1" applyFill="1" applyBorder="1" applyAlignment="1">
      <alignment horizontal="center" vertical="center" wrapText="1"/>
    </xf>
    <xf numFmtId="0" fontId="9" fillId="6" borderId="13" xfId="4" applyFont="1" applyFill="1" applyBorder="1" applyAlignment="1">
      <alignment horizontal="center" vertical="center" wrapText="1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2" fontId="8" fillId="6" borderId="2" xfId="4" applyNumberFormat="1" applyFont="1" applyFill="1" applyBorder="1" applyAlignment="1">
      <alignment horizontal="center" vertical="center" wrapText="1"/>
    </xf>
    <xf numFmtId="2" fontId="8" fillId="6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371475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1209675</xdr:colOff>
      <xdr:row>2</xdr:row>
      <xdr:rowOff>38100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362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pal80@gmail.com" TargetMode="External"/><Relationship Id="rId13" Type="http://schemas.openxmlformats.org/officeDocument/2006/relationships/hyperlink" Target="mailto:rafaelmunozmvz@hotmail.com" TargetMode="External"/><Relationship Id="rId3" Type="http://schemas.openxmlformats.org/officeDocument/2006/relationships/hyperlink" Target="mailto:jaquinteroj@gmail.com" TargetMode="External"/><Relationship Id="rId7" Type="http://schemas.openxmlformats.org/officeDocument/2006/relationships/hyperlink" Target="mailto:blancaemma12@yahoo.com" TargetMode="External"/><Relationship Id="rId12" Type="http://schemas.openxmlformats.org/officeDocument/2006/relationships/hyperlink" Target="mailto:htacumac@ut.edu.co" TargetMode="External"/><Relationship Id="rId2" Type="http://schemas.openxmlformats.org/officeDocument/2006/relationships/hyperlink" Target="mailto:ohtorresa@ut.edu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zootjams@gamail.com" TargetMode="External"/><Relationship Id="rId6" Type="http://schemas.openxmlformats.org/officeDocument/2006/relationships/hyperlink" Target="mailto:robinsoncarvajal4@hotmail.com" TargetMode="External"/><Relationship Id="rId11" Type="http://schemas.openxmlformats.org/officeDocument/2006/relationships/hyperlink" Target="mailto:elsa.gualtero@gmail.com" TargetMode="External"/><Relationship Id="rId5" Type="http://schemas.openxmlformats.org/officeDocument/2006/relationships/hyperlink" Target="mailto:jjvega@ut.edu.co" TargetMode="External"/><Relationship Id="rId15" Type="http://schemas.openxmlformats.org/officeDocument/2006/relationships/hyperlink" Target="mailto:yategarcia775@yahoo.es" TargetMode="External"/><Relationship Id="rId10" Type="http://schemas.openxmlformats.org/officeDocument/2006/relationships/hyperlink" Target="mailto:lejilpe@gmail.com" TargetMode="External"/><Relationship Id="rId4" Type="http://schemas.openxmlformats.org/officeDocument/2006/relationships/hyperlink" Target="mailto:johemra@gmail.com" TargetMode="External"/><Relationship Id="rId9" Type="http://schemas.openxmlformats.org/officeDocument/2006/relationships/hyperlink" Target="mailto:glopezca@unal.edu.co" TargetMode="External"/><Relationship Id="rId14" Type="http://schemas.openxmlformats.org/officeDocument/2006/relationships/hyperlink" Target="mailto:Jortizp1@yaho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zoomScale="80" zoomScaleNormal="80" workbookViewId="0">
      <selection activeCell="A6" sqref="A6:A5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23.1406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17" t="s">
        <v>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121">
        <f>COUNTA(C:C)-1</f>
        <v>15</v>
      </c>
    </row>
    <row r="2" spans="1:26" ht="17.25" thickBot="1" x14ac:dyDescent="0.35">
      <c r="A2" s="217" t="s">
        <v>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21" t="s">
        <v>93</v>
      </c>
      <c r="B3" s="211" t="s">
        <v>91</v>
      </c>
      <c r="C3" s="211" t="s">
        <v>92</v>
      </c>
      <c r="D3" s="211" t="s">
        <v>89</v>
      </c>
      <c r="E3" s="211" t="s">
        <v>90</v>
      </c>
      <c r="F3" s="211" t="s">
        <v>0</v>
      </c>
      <c r="G3" s="211" t="s">
        <v>1</v>
      </c>
      <c r="H3" s="211" t="s">
        <v>2</v>
      </c>
      <c r="I3" s="214" t="s">
        <v>3</v>
      </c>
      <c r="J3" s="224" t="s">
        <v>4</v>
      </c>
      <c r="K3" s="225"/>
      <c r="L3" s="225"/>
      <c r="M3" s="226"/>
      <c r="N3" s="211" t="s">
        <v>5</v>
      </c>
      <c r="O3" s="211" t="s">
        <v>88</v>
      </c>
      <c r="P3" s="211" t="s">
        <v>6</v>
      </c>
      <c r="Q3" s="219" t="s">
        <v>16</v>
      </c>
      <c r="R3" s="219" t="s">
        <v>17</v>
      </c>
      <c r="S3" s="219" t="s">
        <v>18</v>
      </c>
      <c r="T3" s="219" t="s">
        <v>19</v>
      </c>
      <c r="U3" s="219" t="s">
        <v>20</v>
      </c>
      <c r="V3" s="219" t="s">
        <v>21</v>
      </c>
      <c r="W3" s="219" t="s">
        <v>22</v>
      </c>
      <c r="X3" s="214" t="s">
        <v>94</v>
      </c>
    </row>
    <row r="4" spans="1:26" s="1" customFormat="1" ht="15.75" customHeight="1" thickBot="1" x14ac:dyDescent="0.25">
      <c r="A4" s="222"/>
      <c r="B4" s="212"/>
      <c r="C4" s="212"/>
      <c r="D4" s="212"/>
      <c r="E4" s="212"/>
      <c r="F4" s="212"/>
      <c r="G4" s="212"/>
      <c r="H4" s="212"/>
      <c r="I4" s="215"/>
      <c r="J4" s="214" t="s">
        <v>7</v>
      </c>
      <c r="K4" s="123"/>
      <c r="L4" s="123" t="s">
        <v>8</v>
      </c>
      <c r="M4" s="124"/>
      <c r="N4" s="212"/>
      <c r="O4" s="212"/>
      <c r="P4" s="212"/>
      <c r="Q4" s="220"/>
      <c r="R4" s="220"/>
      <c r="S4" s="220"/>
      <c r="T4" s="220"/>
      <c r="U4" s="220"/>
      <c r="V4" s="220"/>
      <c r="W4" s="220"/>
      <c r="X4" s="215"/>
    </row>
    <row r="5" spans="1:26" s="1" customFormat="1" ht="13.5" customHeight="1" thickBot="1" x14ac:dyDescent="0.25">
      <c r="A5" s="223"/>
      <c r="B5" s="213"/>
      <c r="C5" s="213"/>
      <c r="D5" s="213"/>
      <c r="E5" s="213"/>
      <c r="F5" s="213"/>
      <c r="G5" s="213"/>
      <c r="H5" s="213"/>
      <c r="I5" s="216"/>
      <c r="J5" s="216"/>
      <c r="K5" s="124" t="s">
        <v>85</v>
      </c>
      <c r="L5" s="126" t="s">
        <v>86</v>
      </c>
      <c r="M5" s="126" t="s">
        <v>87</v>
      </c>
      <c r="N5" s="213"/>
      <c r="O5" s="213"/>
      <c r="P5" s="213"/>
      <c r="Q5" s="220"/>
      <c r="R5" s="220"/>
      <c r="S5" s="220"/>
      <c r="T5" s="220"/>
      <c r="U5" s="220"/>
      <c r="V5" s="220"/>
      <c r="W5" s="220"/>
      <c r="X5" s="216"/>
    </row>
    <row r="6" spans="1:26" s="172" customFormat="1" ht="76.5" x14ac:dyDescent="0.2">
      <c r="A6" s="207" t="s">
        <v>280</v>
      </c>
      <c r="B6" s="165" t="s">
        <v>100</v>
      </c>
      <c r="C6" s="166">
        <v>80155170</v>
      </c>
      <c r="D6" s="166" t="s">
        <v>101</v>
      </c>
      <c r="E6" s="166" t="s">
        <v>102</v>
      </c>
      <c r="F6" s="166" t="s">
        <v>103</v>
      </c>
      <c r="G6" s="167" t="s">
        <v>104</v>
      </c>
      <c r="H6" s="166" t="s">
        <v>105</v>
      </c>
      <c r="I6" s="166" t="s">
        <v>106</v>
      </c>
      <c r="J6" s="166" t="s">
        <v>107</v>
      </c>
      <c r="K6" s="166" t="s">
        <v>108</v>
      </c>
      <c r="L6" s="166" t="s">
        <v>109</v>
      </c>
      <c r="M6" s="166" t="s">
        <v>118</v>
      </c>
      <c r="N6" s="166">
        <v>136</v>
      </c>
      <c r="O6" s="166" t="s">
        <v>110</v>
      </c>
      <c r="P6" s="168"/>
      <c r="Q6" s="169">
        <f>'99'!C10</f>
        <v>4</v>
      </c>
      <c r="R6" s="170">
        <f>'99'!E10</f>
        <v>0</v>
      </c>
      <c r="S6" s="170">
        <f>'99'!F10</f>
        <v>3</v>
      </c>
      <c r="T6" s="170">
        <f>'99'!G10</f>
        <v>3</v>
      </c>
      <c r="U6" s="170">
        <f>'99'!N27</f>
        <v>4</v>
      </c>
      <c r="V6" s="170">
        <f>'99'!N32</f>
        <v>3.3</v>
      </c>
      <c r="W6" s="170">
        <f>'99'!N37</f>
        <v>4.5</v>
      </c>
      <c r="X6" s="171">
        <f>'99'!N40</f>
        <v>21.8</v>
      </c>
    </row>
    <row r="7" spans="1:26" s="179" customFormat="1" ht="38.25" x14ac:dyDescent="0.2">
      <c r="A7" s="208" t="s">
        <v>281</v>
      </c>
      <c r="B7" s="174" t="s">
        <v>100</v>
      </c>
      <c r="C7" s="175">
        <v>14270971</v>
      </c>
      <c r="D7" s="175" t="s">
        <v>111</v>
      </c>
      <c r="E7" s="175" t="s">
        <v>112</v>
      </c>
      <c r="F7" s="175" t="s">
        <v>113</v>
      </c>
      <c r="G7" s="176" t="s">
        <v>114</v>
      </c>
      <c r="H7" s="175" t="s">
        <v>115</v>
      </c>
      <c r="I7" s="175" t="s">
        <v>116</v>
      </c>
      <c r="J7" s="175" t="s">
        <v>117</v>
      </c>
      <c r="K7" s="175" t="s">
        <v>118</v>
      </c>
      <c r="L7" s="175" t="s">
        <v>119</v>
      </c>
      <c r="M7" s="175" t="s">
        <v>120</v>
      </c>
      <c r="N7" s="175">
        <v>52</v>
      </c>
      <c r="O7" s="175" t="s">
        <v>110</v>
      </c>
      <c r="P7" s="177"/>
      <c r="Q7" s="173"/>
      <c r="R7" s="174"/>
      <c r="S7" s="174"/>
      <c r="T7" s="174"/>
      <c r="U7" s="174"/>
      <c r="V7" s="174"/>
      <c r="W7" s="174"/>
      <c r="X7" s="178"/>
    </row>
    <row r="8" spans="1:26" s="179" customFormat="1" ht="51" x14ac:dyDescent="0.2">
      <c r="A8" s="208" t="s">
        <v>282</v>
      </c>
      <c r="B8" s="174" t="s">
        <v>100</v>
      </c>
      <c r="C8" s="175">
        <v>16071952</v>
      </c>
      <c r="D8" s="175" t="s">
        <v>121</v>
      </c>
      <c r="E8" s="175" t="s">
        <v>122</v>
      </c>
      <c r="F8" s="175">
        <v>3133517167</v>
      </c>
      <c r="G8" s="176" t="s">
        <v>123</v>
      </c>
      <c r="H8" s="175" t="s">
        <v>124</v>
      </c>
      <c r="I8" s="175" t="s">
        <v>116</v>
      </c>
      <c r="J8" s="175" t="s">
        <v>125</v>
      </c>
      <c r="K8" s="175" t="s">
        <v>126</v>
      </c>
      <c r="L8" s="175" t="s">
        <v>127</v>
      </c>
      <c r="M8" s="175" t="s">
        <v>118</v>
      </c>
      <c r="N8" s="175">
        <v>32</v>
      </c>
      <c r="O8" s="175" t="s">
        <v>110</v>
      </c>
      <c r="P8" s="177" t="s">
        <v>128</v>
      </c>
      <c r="Q8" s="173"/>
      <c r="R8" s="174"/>
      <c r="S8" s="174"/>
      <c r="T8" s="174"/>
      <c r="U8" s="174"/>
      <c r="V8" s="174"/>
      <c r="W8" s="174"/>
      <c r="X8" s="178"/>
    </row>
    <row r="9" spans="1:26" s="2" customFormat="1" ht="51" x14ac:dyDescent="0.2">
      <c r="A9" s="209" t="s">
        <v>283</v>
      </c>
      <c r="B9" s="129" t="s">
        <v>100</v>
      </c>
      <c r="C9" s="122">
        <v>5992800</v>
      </c>
      <c r="D9" s="122" t="s">
        <v>129</v>
      </c>
      <c r="E9" s="122" t="s">
        <v>130</v>
      </c>
      <c r="F9" s="122">
        <v>3005514878</v>
      </c>
      <c r="G9" s="147" t="s">
        <v>131</v>
      </c>
      <c r="H9" s="122" t="s">
        <v>132</v>
      </c>
      <c r="I9" s="122" t="s">
        <v>116</v>
      </c>
      <c r="J9" s="122" t="s">
        <v>133</v>
      </c>
      <c r="K9" s="122" t="s">
        <v>118</v>
      </c>
      <c r="L9" s="122" t="s">
        <v>134</v>
      </c>
      <c r="M9" s="122" t="s">
        <v>118</v>
      </c>
      <c r="N9" s="122">
        <v>86</v>
      </c>
      <c r="O9" s="122" t="s">
        <v>110</v>
      </c>
      <c r="P9" s="127"/>
      <c r="Q9" s="128"/>
      <c r="R9" s="129"/>
      <c r="S9" s="129"/>
      <c r="T9" s="129"/>
      <c r="U9" s="129"/>
      <c r="V9" s="129"/>
      <c r="W9" s="129"/>
      <c r="X9" s="130"/>
    </row>
    <row r="10" spans="1:26" s="172" customFormat="1" ht="38.25" x14ac:dyDescent="0.2">
      <c r="A10" s="208" t="s">
        <v>284</v>
      </c>
      <c r="B10" s="174" t="s">
        <v>100</v>
      </c>
      <c r="C10" s="175">
        <v>93413866</v>
      </c>
      <c r="D10" s="175" t="s">
        <v>136</v>
      </c>
      <c r="E10" s="175" t="s">
        <v>137</v>
      </c>
      <c r="F10" s="175" t="s">
        <v>138</v>
      </c>
      <c r="G10" s="176" t="s">
        <v>139</v>
      </c>
      <c r="H10" s="175" t="s">
        <v>140</v>
      </c>
      <c r="I10" s="175" t="s">
        <v>116</v>
      </c>
      <c r="J10" s="175" t="s">
        <v>141</v>
      </c>
      <c r="K10" s="175" t="s">
        <v>142</v>
      </c>
      <c r="L10" s="175" t="s">
        <v>143</v>
      </c>
      <c r="M10" s="175" t="s">
        <v>118</v>
      </c>
      <c r="N10" s="175">
        <v>11</v>
      </c>
      <c r="O10" s="175" t="s">
        <v>110</v>
      </c>
      <c r="P10" s="177"/>
      <c r="Q10" s="180"/>
      <c r="R10" s="181"/>
      <c r="S10" s="181"/>
      <c r="T10" s="181"/>
      <c r="U10" s="181"/>
      <c r="V10" s="181"/>
      <c r="W10" s="181"/>
      <c r="X10" s="182"/>
    </row>
    <row r="11" spans="1:26" s="2" customFormat="1" ht="38.25" x14ac:dyDescent="0.2">
      <c r="A11" s="209" t="s">
        <v>285</v>
      </c>
      <c r="B11" s="129" t="s">
        <v>100</v>
      </c>
      <c r="C11" s="122">
        <v>79065794</v>
      </c>
      <c r="D11" s="122" t="s">
        <v>217</v>
      </c>
      <c r="E11" s="122" t="s">
        <v>144</v>
      </c>
      <c r="F11" s="122" t="s">
        <v>145</v>
      </c>
      <c r="G11" s="147" t="s">
        <v>146</v>
      </c>
      <c r="H11" s="122" t="s">
        <v>147</v>
      </c>
      <c r="I11" s="122" t="s">
        <v>148</v>
      </c>
      <c r="J11" s="122" t="s">
        <v>149</v>
      </c>
      <c r="K11" s="122" t="s">
        <v>118</v>
      </c>
      <c r="L11" s="122" t="s">
        <v>150</v>
      </c>
      <c r="M11" s="122" t="s">
        <v>118</v>
      </c>
      <c r="N11" s="122">
        <v>14</v>
      </c>
      <c r="O11" s="122" t="s">
        <v>110</v>
      </c>
      <c r="P11" s="127"/>
      <c r="Q11" s="128"/>
      <c r="R11" s="129"/>
      <c r="S11" s="129"/>
      <c r="T11" s="129"/>
      <c r="U11" s="129"/>
      <c r="V11" s="129"/>
      <c r="W11" s="129"/>
      <c r="X11" s="130"/>
    </row>
    <row r="12" spans="1:26" s="179" customFormat="1" ht="38.25" x14ac:dyDescent="0.2">
      <c r="A12" s="208" t="s">
        <v>286</v>
      </c>
      <c r="B12" s="174" t="s">
        <v>100</v>
      </c>
      <c r="C12" s="175">
        <v>38246778</v>
      </c>
      <c r="D12" s="175" t="s">
        <v>151</v>
      </c>
      <c r="E12" s="175" t="s">
        <v>152</v>
      </c>
      <c r="F12" s="175">
        <v>3216780215</v>
      </c>
      <c r="G12" s="176" t="s">
        <v>153</v>
      </c>
      <c r="H12" s="175" t="s">
        <v>154</v>
      </c>
      <c r="I12" s="175" t="s">
        <v>116</v>
      </c>
      <c r="J12" s="175" t="s">
        <v>155</v>
      </c>
      <c r="K12" s="175" t="s">
        <v>156</v>
      </c>
      <c r="L12" s="175" t="s">
        <v>157</v>
      </c>
      <c r="M12" s="175" t="s">
        <v>118</v>
      </c>
      <c r="N12" s="175">
        <v>13</v>
      </c>
      <c r="O12" s="175" t="s">
        <v>110</v>
      </c>
      <c r="P12" s="177" t="s">
        <v>135</v>
      </c>
      <c r="Q12" s="173"/>
      <c r="R12" s="174"/>
      <c r="S12" s="174"/>
      <c r="T12" s="174"/>
      <c r="U12" s="174"/>
      <c r="V12" s="174"/>
      <c r="W12" s="174"/>
      <c r="X12" s="178"/>
    </row>
    <row r="13" spans="1:26" s="179" customFormat="1" ht="63.75" x14ac:dyDescent="0.2">
      <c r="A13" s="208" t="s">
        <v>287</v>
      </c>
      <c r="B13" s="174" t="s">
        <v>100</v>
      </c>
      <c r="C13" s="175">
        <v>26795318</v>
      </c>
      <c r="D13" s="175" t="s">
        <v>158</v>
      </c>
      <c r="E13" s="175" t="s">
        <v>159</v>
      </c>
      <c r="F13" s="175" t="s">
        <v>160</v>
      </c>
      <c r="G13" s="176" t="s">
        <v>161</v>
      </c>
      <c r="H13" s="175" t="s">
        <v>162</v>
      </c>
      <c r="I13" s="175" t="s">
        <v>116</v>
      </c>
      <c r="J13" s="175" t="s">
        <v>163</v>
      </c>
      <c r="K13" s="175" t="s">
        <v>118</v>
      </c>
      <c r="L13" s="175" t="s">
        <v>164</v>
      </c>
      <c r="M13" s="175" t="s">
        <v>118</v>
      </c>
      <c r="N13" s="175">
        <v>36</v>
      </c>
      <c r="O13" s="175" t="s">
        <v>110</v>
      </c>
      <c r="P13" s="177"/>
      <c r="Q13" s="173"/>
      <c r="R13" s="174"/>
      <c r="S13" s="174"/>
      <c r="T13" s="174"/>
      <c r="U13" s="174"/>
      <c r="V13" s="174"/>
      <c r="W13" s="174"/>
      <c r="X13" s="178"/>
    </row>
    <row r="14" spans="1:26" s="2" customFormat="1" ht="51" x14ac:dyDescent="0.2">
      <c r="A14" s="209" t="s">
        <v>288</v>
      </c>
      <c r="B14" s="129" t="s">
        <v>100</v>
      </c>
      <c r="C14" s="122">
        <v>31961730</v>
      </c>
      <c r="D14" s="122" t="s">
        <v>165</v>
      </c>
      <c r="E14" s="122" t="s">
        <v>166</v>
      </c>
      <c r="F14" s="122">
        <v>3155136750</v>
      </c>
      <c r="G14" s="147" t="s">
        <v>167</v>
      </c>
      <c r="H14" s="122" t="s">
        <v>168</v>
      </c>
      <c r="I14" s="122" t="s">
        <v>169</v>
      </c>
      <c r="J14" s="122" t="s">
        <v>170</v>
      </c>
      <c r="K14" s="122" t="s">
        <v>118</v>
      </c>
      <c r="L14" s="122" t="s">
        <v>171</v>
      </c>
      <c r="M14" s="122" t="s">
        <v>118</v>
      </c>
      <c r="N14" s="122">
        <v>31</v>
      </c>
      <c r="O14" s="122" t="s">
        <v>110</v>
      </c>
      <c r="P14" s="127"/>
      <c r="Q14" s="128"/>
      <c r="R14" s="129"/>
      <c r="S14" s="129"/>
      <c r="T14" s="129"/>
      <c r="U14" s="129"/>
      <c r="V14" s="129"/>
      <c r="W14" s="129"/>
      <c r="X14" s="130"/>
    </row>
    <row r="15" spans="1:26" s="1" customFormat="1" ht="76.5" x14ac:dyDescent="0.2">
      <c r="A15" s="209" t="s">
        <v>289</v>
      </c>
      <c r="B15" s="129" t="s">
        <v>100</v>
      </c>
      <c r="C15" s="122">
        <v>16185956</v>
      </c>
      <c r="D15" s="122" t="s">
        <v>172</v>
      </c>
      <c r="E15" s="122" t="s">
        <v>173</v>
      </c>
      <c r="F15" s="122">
        <v>3124325535</v>
      </c>
      <c r="G15" s="147" t="s">
        <v>174</v>
      </c>
      <c r="H15" s="122" t="s">
        <v>175</v>
      </c>
      <c r="I15" s="122" t="s">
        <v>176</v>
      </c>
      <c r="J15" s="122" t="s">
        <v>221</v>
      </c>
      <c r="K15" s="122" t="s">
        <v>239</v>
      </c>
      <c r="L15" s="122" t="s">
        <v>177</v>
      </c>
      <c r="M15" s="122" t="s">
        <v>118</v>
      </c>
      <c r="N15" s="122">
        <v>185</v>
      </c>
      <c r="O15" s="122" t="s">
        <v>110</v>
      </c>
      <c r="P15" s="127"/>
      <c r="Q15" s="131"/>
      <c r="R15" s="132"/>
      <c r="S15" s="132"/>
      <c r="T15" s="132"/>
      <c r="U15" s="132"/>
      <c r="V15" s="132"/>
      <c r="W15" s="132"/>
      <c r="X15" s="133"/>
    </row>
    <row r="16" spans="1:26" s="179" customFormat="1" ht="38.25" x14ac:dyDescent="0.2">
      <c r="A16" s="208" t="s">
        <v>290</v>
      </c>
      <c r="B16" s="174" t="s">
        <v>100</v>
      </c>
      <c r="C16" s="175">
        <v>65736449</v>
      </c>
      <c r="D16" s="175" t="s">
        <v>178</v>
      </c>
      <c r="E16" s="175" t="s">
        <v>179</v>
      </c>
      <c r="F16" s="175">
        <v>3164326310</v>
      </c>
      <c r="G16" s="176" t="s">
        <v>180</v>
      </c>
      <c r="H16" s="175" t="s">
        <v>181</v>
      </c>
      <c r="I16" s="175" t="s">
        <v>182</v>
      </c>
      <c r="J16" s="175" t="s">
        <v>183</v>
      </c>
      <c r="K16" s="175" t="s">
        <v>243</v>
      </c>
      <c r="L16" s="175" t="s">
        <v>184</v>
      </c>
      <c r="M16" s="175" t="s">
        <v>118</v>
      </c>
      <c r="N16" s="175">
        <v>74</v>
      </c>
      <c r="O16" s="175" t="s">
        <v>110</v>
      </c>
      <c r="P16" s="177"/>
      <c r="Q16" s="173"/>
      <c r="R16" s="174"/>
      <c r="S16" s="174"/>
      <c r="T16" s="174"/>
      <c r="U16" s="174"/>
      <c r="V16" s="174"/>
      <c r="W16" s="174"/>
      <c r="X16" s="178"/>
    </row>
    <row r="17" spans="1:24" s="2" customFormat="1" ht="89.25" x14ac:dyDescent="0.2">
      <c r="A17" s="209" t="s">
        <v>291</v>
      </c>
      <c r="B17" s="129" t="s">
        <v>100</v>
      </c>
      <c r="C17" s="122">
        <v>14236510</v>
      </c>
      <c r="D17" s="122" t="s">
        <v>185</v>
      </c>
      <c r="E17" s="122" t="s">
        <v>186</v>
      </c>
      <c r="F17" s="122">
        <v>3173094105</v>
      </c>
      <c r="G17" s="147" t="s">
        <v>187</v>
      </c>
      <c r="H17" s="122" t="s">
        <v>188</v>
      </c>
      <c r="I17" s="122" t="s">
        <v>116</v>
      </c>
      <c r="J17" s="122" t="s">
        <v>189</v>
      </c>
      <c r="K17" s="122" t="s">
        <v>241</v>
      </c>
      <c r="L17" s="122" t="s">
        <v>240</v>
      </c>
      <c r="M17" s="122" t="s">
        <v>118</v>
      </c>
      <c r="N17" s="122">
        <v>53</v>
      </c>
      <c r="O17" s="122" t="s">
        <v>110</v>
      </c>
      <c r="P17" s="127"/>
      <c r="Q17" s="128"/>
      <c r="R17" s="129"/>
      <c r="S17" s="129"/>
      <c r="T17" s="129"/>
      <c r="U17" s="129"/>
      <c r="V17" s="129"/>
      <c r="W17" s="129"/>
      <c r="X17" s="130"/>
    </row>
    <row r="18" spans="1:24" s="179" customFormat="1" ht="63.75" x14ac:dyDescent="0.2">
      <c r="A18" s="208" t="s">
        <v>292</v>
      </c>
      <c r="B18" s="174" t="s">
        <v>100</v>
      </c>
      <c r="C18" s="175">
        <v>93364693</v>
      </c>
      <c r="D18" s="175" t="s">
        <v>190</v>
      </c>
      <c r="E18" s="175" t="s">
        <v>191</v>
      </c>
      <c r="F18" s="175">
        <v>3178545123</v>
      </c>
      <c r="G18" s="176" t="s">
        <v>192</v>
      </c>
      <c r="H18" s="175" t="s">
        <v>193</v>
      </c>
      <c r="I18" s="175" t="s">
        <v>116</v>
      </c>
      <c r="J18" s="175" t="s">
        <v>194</v>
      </c>
      <c r="K18" s="175" t="s">
        <v>195</v>
      </c>
      <c r="L18" s="175" t="s">
        <v>196</v>
      </c>
      <c r="M18" s="175" t="s">
        <v>118</v>
      </c>
      <c r="N18" s="175">
        <v>68</v>
      </c>
      <c r="O18" s="175" t="s">
        <v>110</v>
      </c>
      <c r="P18" s="177"/>
      <c r="Q18" s="173"/>
      <c r="R18" s="174"/>
      <c r="S18" s="174"/>
      <c r="T18" s="174"/>
      <c r="U18" s="174"/>
      <c r="V18" s="174"/>
      <c r="W18" s="174"/>
      <c r="X18" s="178"/>
    </row>
    <row r="19" spans="1:24" s="179" customFormat="1" ht="76.5" x14ac:dyDescent="0.2">
      <c r="A19" s="208" t="s">
        <v>293</v>
      </c>
      <c r="B19" s="174" t="s">
        <v>100</v>
      </c>
      <c r="C19" s="175">
        <v>93355863</v>
      </c>
      <c r="D19" s="175" t="s">
        <v>197</v>
      </c>
      <c r="E19" s="175" t="s">
        <v>198</v>
      </c>
      <c r="F19" s="175">
        <v>3204903483</v>
      </c>
      <c r="G19" s="176" t="s">
        <v>199</v>
      </c>
      <c r="H19" s="175" t="s">
        <v>200</v>
      </c>
      <c r="I19" s="175" t="s">
        <v>116</v>
      </c>
      <c r="J19" s="175" t="s">
        <v>201</v>
      </c>
      <c r="K19" s="175" t="s">
        <v>118</v>
      </c>
      <c r="L19" s="175" t="s">
        <v>202</v>
      </c>
      <c r="M19" s="175" t="s">
        <v>118</v>
      </c>
      <c r="N19" s="175">
        <v>21</v>
      </c>
      <c r="O19" s="175" t="s">
        <v>110</v>
      </c>
      <c r="P19" s="177"/>
      <c r="Q19" s="173"/>
      <c r="R19" s="174"/>
      <c r="S19" s="174"/>
      <c r="T19" s="174"/>
      <c r="U19" s="174"/>
      <c r="V19" s="174"/>
      <c r="W19" s="174"/>
      <c r="X19" s="178"/>
    </row>
    <row r="20" spans="1:24" s="172" customFormat="1" ht="114.75" x14ac:dyDescent="0.2">
      <c r="A20" s="208" t="s">
        <v>294</v>
      </c>
      <c r="B20" s="174" t="s">
        <v>100</v>
      </c>
      <c r="C20" s="175">
        <v>75079820</v>
      </c>
      <c r="D20" s="175" t="s">
        <v>203</v>
      </c>
      <c r="E20" s="175" t="s">
        <v>209</v>
      </c>
      <c r="F20" s="175">
        <v>3008183981</v>
      </c>
      <c r="G20" s="176" t="s">
        <v>204</v>
      </c>
      <c r="H20" s="175" t="s">
        <v>205</v>
      </c>
      <c r="I20" s="175" t="s">
        <v>206</v>
      </c>
      <c r="J20" s="175" t="s">
        <v>207</v>
      </c>
      <c r="K20" s="175" t="s">
        <v>208</v>
      </c>
      <c r="L20" s="175" t="s">
        <v>118</v>
      </c>
      <c r="M20" s="175" t="s">
        <v>118</v>
      </c>
      <c r="N20" s="175">
        <v>35</v>
      </c>
      <c r="O20" s="175" t="s">
        <v>110</v>
      </c>
      <c r="P20" s="177"/>
      <c r="Q20" s="180"/>
      <c r="R20" s="181"/>
      <c r="S20" s="181"/>
      <c r="T20" s="181"/>
      <c r="U20" s="181"/>
      <c r="V20" s="181"/>
      <c r="W20" s="181"/>
      <c r="X20" s="182"/>
    </row>
    <row r="21" spans="1:24" s="2" customFormat="1" ht="12.75" x14ac:dyDescent="0.2">
      <c r="A21" s="209" t="s">
        <v>295</v>
      </c>
      <c r="B21" s="129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7"/>
      <c r="Q21" s="128"/>
      <c r="R21" s="129"/>
      <c r="S21" s="129"/>
      <c r="T21" s="129"/>
      <c r="U21" s="129"/>
      <c r="V21" s="129"/>
      <c r="W21" s="129"/>
      <c r="X21" s="130"/>
    </row>
    <row r="22" spans="1:24" s="2" customFormat="1" ht="12.75" x14ac:dyDescent="0.2">
      <c r="A22" s="209" t="s">
        <v>296</v>
      </c>
      <c r="B22" s="129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7"/>
      <c r="Q22" s="128"/>
      <c r="R22" s="129"/>
      <c r="S22" s="129"/>
      <c r="T22" s="129"/>
      <c r="U22" s="129"/>
      <c r="V22" s="129"/>
      <c r="W22" s="129"/>
      <c r="X22" s="130"/>
    </row>
    <row r="23" spans="1:24" s="2" customFormat="1" ht="12.75" x14ac:dyDescent="0.2">
      <c r="A23" s="209" t="s">
        <v>297</v>
      </c>
      <c r="B23" s="129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7"/>
      <c r="Q23" s="128"/>
      <c r="R23" s="129"/>
      <c r="S23" s="129"/>
      <c r="T23" s="129"/>
      <c r="U23" s="129"/>
      <c r="V23" s="129"/>
      <c r="W23" s="129"/>
      <c r="X23" s="130"/>
    </row>
    <row r="24" spans="1:24" s="2" customFormat="1" ht="12.75" x14ac:dyDescent="0.2">
      <c r="A24" s="209" t="s">
        <v>298</v>
      </c>
      <c r="B24" s="129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7"/>
      <c r="Q24" s="128"/>
      <c r="R24" s="129"/>
      <c r="S24" s="129"/>
      <c r="T24" s="129"/>
      <c r="U24" s="129"/>
      <c r="V24" s="129"/>
      <c r="W24" s="129"/>
      <c r="X24" s="130"/>
    </row>
    <row r="25" spans="1:24" x14ac:dyDescent="0.3">
      <c r="A25" s="209" t="s">
        <v>299</v>
      </c>
      <c r="B25" s="134"/>
      <c r="C25" s="135"/>
      <c r="D25" s="135"/>
      <c r="E25" s="136"/>
      <c r="F25" s="136"/>
      <c r="G25" s="136"/>
      <c r="H25" s="136"/>
      <c r="I25" s="136"/>
      <c r="J25" s="134"/>
      <c r="K25" s="134"/>
      <c r="L25" s="134"/>
      <c r="M25" s="134"/>
      <c r="N25" s="134"/>
      <c r="O25" s="134"/>
      <c r="P25" s="137"/>
      <c r="Q25" s="138"/>
      <c r="R25" s="134"/>
      <c r="S25" s="134"/>
      <c r="T25" s="134"/>
      <c r="U25" s="134"/>
      <c r="V25" s="134"/>
      <c r="W25" s="134"/>
      <c r="X25" s="139"/>
    </row>
    <row r="26" spans="1:24" x14ac:dyDescent="0.3">
      <c r="A26" s="209" t="s">
        <v>300</v>
      </c>
      <c r="B26" s="134"/>
      <c r="C26" s="135"/>
      <c r="D26" s="135"/>
      <c r="E26" s="136"/>
      <c r="F26" s="136"/>
      <c r="G26" s="136"/>
      <c r="H26" s="136"/>
      <c r="I26" s="136"/>
      <c r="J26" s="134"/>
      <c r="K26" s="134"/>
      <c r="L26" s="134"/>
      <c r="M26" s="134"/>
      <c r="N26" s="134"/>
      <c r="O26" s="134"/>
      <c r="P26" s="137"/>
      <c r="Q26" s="138"/>
      <c r="R26" s="134"/>
      <c r="S26" s="134"/>
      <c r="T26" s="134"/>
      <c r="U26" s="134"/>
      <c r="V26" s="134"/>
      <c r="W26" s="134"/>
      <c r="X26" s="139"/>
    </row>
    <row r="27" spans="1:24" x14ac:dyDescent="0.3">
      <c r="A27" s="209" t="s">
        <v>301</v>
      </c>
      <c r="B27" s="134"/>
      <c r="C27" s="135"/>
      <c r="D27" s="135"/>
      <c r="E27" s="136"/>
      <c r="F27" s="136"/>
      <c r="G27" s="136"/>
      <c r="H27" s="136"/>
      <c r="I27" s="136"/>
      <c r="J27" s="134"/>
      <c r="K27" s="134"/>
      <c r="L27" s="134"/>
      <c r="M27" s="134"/>
      <c r="N27" s="134"/>
      <c r="O27" s="134"/>
      <c r="P27" s="137"/>
      <c r="Q27" s="138"/>
      <c r="R27" s="134"/>
      <c r="S27" s="134"/>
      <c r="T27" s="134"/>
      <c r="U27" s="134"/>
      <c r="V27" s="134"/>
      <c r="W27" s="134"/>
      <c r="X27" s="139"/>
    </row>
    <row r="28" spans="1:24" x14ac:dyDescent="0.3">
      <c r="A28" s="209" t="s">
        <v>302</v>
      </c>
      <c r="B28" s="134"/>
      <c r="C28" s="135"/>
      <c r="D28" s="135"/>
      <c r="E28" s="136"/>
      <c r="F28" s="136"/>
      <c r="G28" s="136"/>
      <c r="H28" s="136"/>
      <c r="I28" s="136"/>
      <c r="J28" s="134"/>
      <c r="K28" s="134"/>
      <c r="L28" s="134"/>
      <c r="M28" s="134"/>
      <c r="N28" s="134"/>
      <c r="O28" s="134"/>
      <c r="P28" s="137"/>
      <c r="Q28" s="138"/>
      <c r="R28" s="134"/>
      <c r="S28" s="134"/>
      <c r="T28" s="134"/>
      <c r="U28" s="134"/>
      <c r="V28" s="134"/>
      <c r="W28" s="134"/>
      <c r="X28" s="139"/>
    </row>
    <row r="29" spans="1:24" x14ac:dyDescent="0.3">
      <c r="A29" s="209" t="s">
        <v>303</v>
      </c>
      <c r="B29" s="134"/>
      <c r="C29" s="135"/>
      <c r="D29" s="135"/>
      <c r="E29" s="136" t="str">
        <f>TRIM(RIGHT(SUBSTITUTE(E28,"-", REPT("-",LEN(E28))),LEN(E28)))</f>
        <v/>
      </c>
      <c r="F29" s="136"/>
      <c r="G29" s="136"/>
      <c r="H29" s="136"/>
      <c r="I29" s="136"/>
      <c r="J29" s="134"/>
      <c r="K29" s="134"/>
      <c r="L29" s="134"/>
      <c r="M29" s="134"/>
      <c r="N29" s="134"/>
      <c r="O29" s="134"/>
      <c r="P29" s="137"/>
      <c r="Q29" s="138"/>
      <c r="R29" s="134"/>
      <c r="S29" s="134"/>
      <c r="T29" s="134"/>
      <c r="U29" s="134"/>
      <c r="V29" s="134"/>
      <c r="W29" s="134"/>
      <c r="X29" s="139"/>
    </row>
    <row r="30" spans="1:24" x14ac:dyDescent="0.3">
      <c r="A30" s="209" t="s">
        <v>304</v>
      </c>
      <c r="B30" s="134"/>
      <c r="C30" s="135"/>
      <c r="D30" s="135"/>
      <c r="E30" s="140" t="str">
        <f>RIGHT(E28,1)</f>
        <v/>
      </c>
      <c r="F30" s="136"/>
      <c r="G30" s="136"/>
      <c r="H30" s="136"/>
      <c r="I30" s="136"/>
      <c r="J30" s="134"/>
      <c r="K30" s="134"/>
      <c r="L30" s="134"/>
      <c r="M30" s="134"/>
      <c r="N30" s="134"/>
      <c r="O30" s="134"/>
      <c r="P30" s="137"/>
      <c r="Q30" s="138"/>
      <c r="R30" s="134"/>
      <c r="S30" s="134"/>
      <c r="T30" s="134"/>
      <c r="U30" s="134"/>
      <c r="V30" s="134"/>
      <c r="W30" s="134"/>
      <c r="X30" s="139"/>
    </row>
    <row r="31" spans="1:24" x14ac:dyDescent="0.3">
      <c r="A31" s="209" t="s">
        <v>305</v>
      </c>
      <c r="B31" s="134"/>
      <c r="C31" s="135"/>
      <c r="D31" s="135"/>
      <c r="E31" s="136"/>
      <c r="F31" s="136"/>
      <c r="G31" s="136"/>
      <c r="H31" s="136"/>
      <c r="I31" s="136"/>
      <c r="J31" s="134"/>
      <c r="K31" s="134"/>
      <c r="L31" s="134"/>
      <c r="M31" s="134"/>
      <c r="N31" s="134"/>
      <c r="O31" s="134"/>
      <c r="P31" s="137"/>
      <c r="Q31" s="138"/>
      <c r="R31" s="134"/>
      <c r="S31" s="134"/>
      <c r="T31" s="134"/>
      <c r="U31" s="134"/>
      <c r="V31" s="134"/>
      <c r="W31" s="134"/>
      <c r="X31" s="139"/>
    </row>
    <row r="32" spans="1:24" x14ac:dyDescent="0.3">
      <c r="A32" s="209" t="s">
        <v>306</v>
      </c>
      <c r="B32" s="134"/>
      <c r="C32" s="135"/>
      <c r="D32" s="135"/>
      <c r="E32" s="136"/>
      <c r="F32" s="136"/>
      <c r="G32" s="136"/>
      <c r="H32" s="136"/>
      <c r="I32" s="136"/>
      <c r="J32" s="134"/>
      <c r="K32" s="134"/>
      <c r="L32" s="134"/>
      <c r="M32" s="134"/>
      <c r="N32" s="134"/>
      <c r="O32" s="134"/>
      <c r="P32" s="137"/>
      <c r="Q32" s="138"/>
      <c r="R32" s="134"/>
      <c r="S32" s="134"/>
      <c r="T32" s="134"/>
      <c r="U32" s="134"/>
      <c r="V32" s="134"/>
      <c r="W32" s="134"/>
      <c r="X32" s="139"/>
    </row>
    <row r="33" spans="1:24" x14ac:dyDescent="0.3">
      <c r="A33" s="209" t="s">
        <v>307</v>
      </c>
      <c r="B33" s="134"/>
      <c r="C33" s="135"/>
      <c r="D33" s="135"/>
      <c r="E33" s="136"/>
      <c r="F33" s="136"/>
      <c r="G33" s="136"/>
      <c r="H33" s="136"/>
      <c r="I33" s="136"/>
      <c r="J33" s="134"/>
      <c r="K33" s="134"/>
      <c r="L33" s="134"/>
      <c r="M33" s="134"/>
      <c r="N33" s="134"/>
      <c r="O33" s="134"/>
      <c r="P33" s="137"/>
      <c r="Q33" s="138"/>
      <c r="R33" s="134"/>
      <c r="S33" s="134"/>
      <c r="T33" s="134"/>
      <c r="U33" s="134"/>
      <c r="V33" s="134"/>
      <c r="W33" s="134"/>
      <c r="X33" s="139"/>
    </row>
    <row r="34" spans="1:24" x14ac:dyDescent="0.3">
      <c r="A34" s="209" t="s">
        <v>308</v>
      </c>
      <c r="B34" s="134"/>
      <c r="C34" s="135"/>
      <c r="D34" s="135"/>
      <c r="E34" s="136"/>
      <c r="F34" s="136"/>
      <c r="G34" s="136"/>
      <c r="H34" s="136"/>
      <c r="I34" s="136"/>
      <c r="J34" s="134"/>
      <c r="K34" s="134"/>
      <c r="L34" s="134"/>
      <c r="M34" s="134"/>
      <c r="N34" s="134"/>
      <c r="O34" s="134"/>
      <c r="P34" s="137"/>
      <c r="Q34" s="138"/>
      <c r="R34" s="134"/>
      <c r="S34" s="134"/>
      <c r="T34" s="134"/>
      <c r="U34" s="134"/>
      <c r="V34" s="134"/>
      <c r="W34" s="134"/>
      <c r="X34" s="139"/>
    </row>
    <row r="35" spans="1:24" x14ac:dyDescent="0.3">
      <c r="A35" s="209" t="s">
        <v>309</v>
      </c>
      <c r="B35" s="134"/>
      <c r="C35" s="135"/>
      <c r="D35" s="135"/>
      <c r="E35" s="136"/>
      <c r="F35" s="136"/>
      <c r="G35" s="136"/>
      <c r="H35" s="136"/>
      <c r="I35" s="136"/>
      <c r="J35" s="134"/>
      <c r="K35" s="134"/>
      <c r="L35" s="134"/>
      <c r="M35" s="134"/>
      <c r="N35" s="134"/>
      <c r="O35" s="134"/>
      <c r="P35" s="137"/>
      <c r="Q35" s="138"/>
      <c r="R35" s="134"/>
      <c r="S35" s="134"/>
      <c r="T35" s="134"/>
      <c r="U35" s="134"/>
      <c r="V35" s="134"/>
      <c r="W35" s="134"/>
      <c r="X35" s="139"/>
    </row>
    <row r="36" spans="1:24" x14ac:dyDescent="0.3">
      <c r="A36" s="209" t="s">
        <v>310</v>
      </c>
      <c r="B36" s="134"/>
      <c r="C36" s="135"/>
      <c r="D36" s="135"/>
      <c r="E36" s="136"/>
      <c r="F36" s="136"/>
      <c r="G36" s="136"/>
      <c r="H36" s="136"/>
      <c r="I36" s="136"/>
      <c r="J36" s="134"/>
      <c r="K36" s="134"/>
      <c r="L36" s="134"/>
      <c r="M36" s="134"/>
      <c r="N36" s="134"/>
      <c r="O36" s="134"/>
      <c r="P36" s="137"/>
      <c r="Q36" s="138"/>
      <c r="R36" s="134"/>
      <c r="S36" s="134"/>
      <c r="T36" s="134"/>
      <c r="U36" s="134"/>
      <c r="V36" s="134"/>
      <c r="W36" s="134"/>
      <c r="X36" s="139"/>
    </row>
    <row r="37" spans="1:24" x14ac:dyDescent="0.3">
      <c r="A37" s="209" t="s">
        <v>311</v>
      </c>
      <c r="B37" s="134"/>
      <c r="C37" s="135"/>
      <c r="D37" s="135"/>
      <c r="E37" s="136"/>
      <c r="F37" s="136"/>
      <c r="G37" s="136"/>
      <c r="H37" s="136"/>
      <c r="I37" s="136"/>
      <c r="J37" s="134"/>
      <c r="K37" s="134"/>
      <c r="L37" s="134"/>
      <c r="M37" s="134"/>
      <c r="N37" s="134"/>
      <c r="O37" s="134"/>
      <c r="P37" s="137"/>
      <c r="Q37" s="138"/>
      <c r="R37" s="134"/>
      <c r="S37" s="134"/>
      <c r="T37" s="134"/>
      <c r="U37" s="134"/>
      <c r="V37" s="134"/>
      <c r="W37" s="134"/>
      <c r="X37" s="139"/>
    </row>
    <row r="38" spans="1:24" x14ac:dyDescent="0.3">
      <c r="A38" s="209" t="s">
        <v>312</v>
      </c>
      <c r="B38" s="134"/>
      <c r="C38" s="135"/>
      <c r="D38" s="135"/>
      <c r="E38" s="136"/>
      <c r="F38" s="136"/>
      <c r="G38" s="136"/>
      <c r="H38" s="136"/>
      <c r="I38" s="136"/>
      <c r="J38" s="134"/>
      <c r="K38" s="134"/>
      <c r="L38" s="134"/>
      <c r="M38" s="134"/>
      <c r="N38" s="134"/>
      <c r="O38" s="134"/>
      <c r="P38" s="137"/>
      <c r="Q38" s="138"/>
      <c r="R38" s="134"/>
      <c r="S38" s="134"/>
      <c r="T38" s="134"/>
      <c r="U38" s="134"/>
      <c r="V38" s="134"/>
      <c r="W38" s="134"/>
      <c r="X38" s="139"/>
    </row>
    <row r="39" spans="1:24" x14ac:dyDescent="0.3">
      <c r="A39" s="209" t="s">
        <v>313</v>
      </c>
      <c r="B39" s="134"/>
      <c r="C39" s="135"/>
      <c r="D39" s="135"/>
      <c r="E39" s="136"/>
      <c r="F39" s="136"/>
      <c r="G39" s="136"/>
      <c r="H39" s="136"/>
      <c r="I39" s="136"/>
      <c r="J39" s="134"/>
      <c r="K39" s="134"/>
      <c r="L39" s="134"/>
      <c r="M39" s="134"/>
      <c r="N39" s="134"/>
      <c r="O39" s="134"/>
      <c r="P39" s="137"/>
      <c r="Q39" s="138"/>
      <c r="R39" s="134"/>
      <c r="S39" s="134"/>
      <c r="T39" s="134"/>
      <c r="U39" s="134"/>
      <c r="V39" s="134"/>
      <c r="W39" s="134"/>
      <c r="X39" s="139"/>
    </row>
    <row r="40" spans="1:24" x14ac:dyDescent="0.3">
      <c r="A40" s="209" t="s">
        <v>314</v>
      </c>
      <c r="B40" s="134"/>
      <c r="C40" s="135"/>
      <c r="D40" s="135"/>
      <c r="E40" s="136"/>
      <c r="F40" s="136"/>
      <c r="G40" s="136"/>
      <c r="H40" s="136"/>
      <c r="I40" s="136"/>
      <c r="J40" s="134"/>
      <c r="K40" s="134"/>
      <c r="L40" s="134"/>
      <c r="M40" s="134"/>
      <c r="N40" s="134"/>
      <c r="O40" s="134"/>
      <c r="P40" s="137"/>
      <c r="Q40" s="138"/>
      <c r="R40" s="134"/>
      <c r="S40" s="134"/>
      <c r="T40" s="134"/>
      <c r="U40" s="134"/>
      <c r="V40" s="134"/>
      <c r="W40" s="134"/>
      <c r="X40" s="139"/>
    </row>
    <row r="41" spans="1:24" x14ac:dyDescent="0.3">
      <c r="A41" s="209" t="s">
        <v>315</v>
      </c>
      <c r="B41" s="134"/>
      <c r="C41" s="135"/>
      <c r="D41" s="135"/>
      <c r="E41" s="136"/>
      <c r="F41" s="136"/>
      <c r="G41" s="136"/>
      <c r="H41" s="136"/>
      <c r="I41" s="136"/>
      <c r="J41" s="134"/>
      <c r="K41" s="134"/>
      <c r="L41" s="134"/>
      <c r="M41" s="134"/>
      <c r="N41" s="134"/>
      <c r="O41" s="134"/>
      <c r="P41" s="137"/>
      <c r="Q41" s="138"/>
      <c r="R41" s="134"/>
      <c r="S41" s="134"/>
      <c r="T41" s="134"/>
      <c r="U41" s="134"/>
      <c r="V41" s="134"/>
      <c r="W41" s="134"/>
      <c r="X41" s="139"/>
    </row>
    <row r="42" spans="1:24" x14ac:dyDescent="0.3">
      <c r="A42" s="209" t="s">
        <v>316</v>
      </c>
      <c r="B42" s="134"/>
      <c r="C42" s="135"/>
      <c r="D42" s="135"/>
      <c r="E42" s="136"/>
      <c r="F42" s="136"/>
      <c r="G42" s="136"/>
      <c r="H42" s="136"/>
      <c r="I42" s="136"/>
      <c r="J42" s="134"/>
      <c r="K42" s="134"/>
      <c r="L42" s="134"/>
      <c r="M42" s="134"/>
      <c r="N42" s="134"/>
      <c r="O42" s="134"/>
      <c r="P42" s="137"/>
      <c r="Q42" s="138"/>
      <c r="R42" s="134"/>
      <c r="S42" s="134"/>
      <c r="T42" s="134"/>
      <c r="U42" s="134"/>
      <c r="V42" s="134"/>
      <c r="W42" s="134"/>
      <c r="X42" s="139"/>
    </row>
    <row r="43" spans="1:24" x14ac:dyDescent="0.3">
      <c r="A43" s="209" t="s">
        <v>317</v>
      </c>
      <c r="B43" s="134"/>
      <c r="C43" s="135"/>
      <c r="D43" s="135"/>
      <c r="E43" s="136"/>
      <c r="F43" s="136"/>
      <c r="G43" s="136"/>
      <c r="H43" s="136"/>
      <c r="I43" s="136"/>
      <c r="J43" s="134"/>
      <c r="K43" s="134"/>
      <c r="L43" s="134"/>
      <c r="M43" s="134"/>
      <c r="N43" s="134"/>
      <c r="O43" s="134"/>
      <c r="P43" s="137"/>
      <c r="Q43" s="138"/>
      <c r="R43" s="134"/>
      <c r="S43" s="134"/>
      <c r="T43" s="134"/>
      <c r="U43" s="134"/>
      <c r="V43" s="134"/>
      <c r="W43" s="134"/>
      <c r="X43" s="139"/>
    </row>
    <row r="44" spans="1:24" x14ac:dyDescent="0.3">
      <c r="A44" s="209" t="s">
        <v>318</v>
      </c>
      <c r="B44" s="134"/>
      <c r="C44" s="135"/>
      <c r="D44" s="135"/>
      <c r="E44" s="136"/>
      <c r="F44" s="136"/>
      <c r="G44" s="136"/>
      <c r="H44" s="136"/>
      <c r="I44" s="136"/>
      <c r="J44" s="134"/>
      <c r="K44" s="134"/>
      <c r="L44" s="134"/>
      <c r="M44" s="134"/>
      <c r="N44" s="134"/>
      <c r="O44" s="134"/>
      <c r="P44" s="137"/>
      <c r="Q44" s="138"/>
      <c r="R44" s="134"/>
      <c r="S44" s="134"/>
      <c r="T44" s="134"/>
      <c r="U44" s="134"/>
      <c r="V44" s="134"/>
      <c r="W44" s="134"/>
      <c r="X44" s="139"/>
    </row>
    <row r="45" spans="1:24" x14ac:dyDescent="0.3">
      <c r="A45" s="209" t="s">
        <v>319</v>
      </c>
      <c r="B45" s="134"/>
      <c r="C45" s="135"/>
      <c r="D45" s="135"/>
      <c r="E45" s="136"/>
      <c r="F45" s="136"/>
      <c r="G45" s="136"/>
      <c r="H45" s="136"/>
      <c r="I45" s="136"/>
      <c r="J45" s="134"/>
      <c r="K45" s="134"/>
      <c r="L45" s="134"/>
      <c r="M45" s="134"/>
      <c r="N45" s="134"/>
      <c r="O45" s="134"/>
      <c r="P45" s="137"/>
      <c r="Q45" s="138"/>
      <c r="R45" s="134"/>
      <c r="S45" s="134"/>
      <c r="T45" s="134"/>
      <c r="U45" s="134"/>
      <c r="V45" s="134"/>
      <c r="W45" s="134"/>
      <c r="X45" s="139"/>
    </row>
    <row r="46" spans="1:24" x14ac:dyDescent="0.3">
      <c r="A46" s="209" t="s">
        <v>320</v>
      </c>
      <c r="B46" s="134"/>
      <c r="C46" s="135"/>
      <c r="D46" s="135"/>
      <c r="E46" s="136"/>
      <c r="F46" s="136"/>
      <c r="G46" s="136"/>
      <c r="H46" s="136"/>
      <c r="I46" s="136"/>
      <c r="J46" s="134"/>
      <c r="K46" s="134"/>
      <c r="L46" s="134"/>
      <c r="M46" s="134"/>
      <c r="N46" s="134"/>
      <c r="O46" s="134"/>
      <c r="P46" s="137"/>
      <c r="Q46" s="138"/>
      <c r="R46" s="134"/>
      <c r="S46" s="134"/>
      <c r="T46" s="134"/>
      <c r="U46" s="134"/>
      <c r="V46" s="134"/>
      <c r="W46" s="134"/>
      <c r="X46" s="139"/>
    </row>
    <row r="47" spans="1:24" x14ac:dyDescent="0.3">
      <c r="A47" s="209" t="s">
        <v>321</v>
      </c>
      <c r="B47" s="134"/>
      <c r="C47" s="135"/>
      <c r="D47" s="135"/>
      <c r="E47" s="136"/>
      <c r="F47" s="136"/>
      <c r="G47" s="136"/>
      <c r="H47" s="136"/>
      <c r="I47" s="136"/>
      <c r="J47" s="134"/>
      <c r="K47" s="134"/>
      <c r="L47" s="134"/>
      <c r="M47" s="134"/>
      <c r="N47" s="134"/>
      <c r="O47" s="134"/>
      <c r="P47" s="137"/>
      <c r="Q47" s="138"/>
      <c r="R47" s="134"/>
      <c r="S47" s="134"/>
      <c r="T47" s="134"/>
      <c r="U47" s="134"/>
      <c r="V47" s="134"/>
      <c r="W47" s="134"/>
      <c r="X47" s="139"/>
    </row>
    <row r="48" spans="1:24" x14ac:dyDescent="0.3">
      <c r="A48" s="209" t="s">
        <v>322</v>
      </c>
      <c r="B48" s="134"/>
      <c r="C48" s="135"/>
      <c r="D48" s="135"/>
      <c r="E48" s="136"/>
      <c r="F48" s="136"/>
      <c r="G48" s="136"/>
      <c r="H48" s="136"/>
      <c r="I48" s="136"/>
      <c r="J48" s="134"/>
      <c r="K48" s="134"/>
      <c r="L48" s="134"/>
      <c r="M48" s="134"/>
      <c r="N48" s="134"/>
      <c r="O48" s="134"/>
      <c r="P48" s="137"/>
      <c r="Q48" s="138"/>
      <c r="R48" s="134"/>
      <c r="S48" s="134"/>
      <c r="T48" s="134"/>
      <c r="U48" s="134"/>
      <c r="V48" s="134"/>
      <c r="W48" s="134"/>
      <c r="X48" s="139"/>
    </row>
    <row r="49" spans="1:24" x14ac:dyDescent="0.3">
      <c r="A49" s="209" t="s">
        <v>323</v>
      </c>
      <c r="B49" s="134"/>
      <c r="C49" s="135"/>
      <c r="D49" s="135"/>
      <c r="E49" s="136"/>
      <c r="F49" s="136"/>
      <c r="G49" s="136"/>
      <c r="H49" s="136"/>
      <c r="I49" s="136"/>
      <c r="J49" s="134"/>
      <c r="K49" s="134"/>
      <c r="L49" s="134"/>
      <c r="M49" s="134"/>
      <c r="N49" s="134"/>
      <c r="O49" s="134"/>
      <c r="P49" s="137"/>
      <c r="Q49" s="138"/>
      <c r="R49" s="134"/>
      <c r="S49" s="134"/>
      <c r="T49" s="134"/>
      <c r="U49" s="134"/>
      <c r="V49" s="134"/>
      <c r="W49" s="134"/>
      <c r="X49" s="139"/>
    </row>
    <row r="50" spans="1:24" x14ac:dyDescent="0.3">
      <c r="A50" s="209" t="s">
        <v>324</v>
      </c>
      <c r="B50" s="134"/>
      <c r="C50" s="135"/>
      <c r="D50" s="135"/>
      <c r="E50" s="136"/>
      <c r="F50" s="136"/>
      <c r="G50" s="136"/>
      <c r="H50" s="136"/>
      <c r="I50" s="136"/>
      <c r="J50" s="134"/>
      <c r="K50" s="134"/>
      <c r="L50" s="134"/>
      <c r="M50" s="134"/>
      <c r="N50" s="134"/>
      <c r="O50" s="134"/>
      <c r="P50" s="137"/>
      <c r="Q50" s="138"/>
      <c r="R50" s="134"/>
      <c r="S50" s="134"/>
      <c r="T50" s="134"/>
      <c r="U50" s="134"/>
      <c r="V50" s="134"/>
      <c r="W50" s="134"/>
      <c r="X50" s="139"/>
    </row>
    <row r="51" spans="1:24" x14ac:dyDescent="0.3">
      <c r="A51" s="209" t="s">
        <v>325</v>
      </c>
      <c r="B51" s="134"/>
      <c r="C51" s="135"/>
      <c r="D51" s="135"/>
      <c r="E51" s="136"/>
      <c r="F51" s="136"/>
      <c r="G51" s="136"/>
      <c r="H51" s="136"/>
      <c r="I51" s="136"/>
      <c r="J51" s="134"/>
      <c r="K51" s="134"/>
      <c r="L51" s="134"/>
      <c r="M51" s="134"/>
      <c r="N51" s="134"/>
      <c r="O51" s="134"/>
      <c r="P51" s="137"/>
      <c r="Q51" s="138"/>
      <c r="R51" s="134"/>
      <c r="S51" s="134"/>
      <c r="T51" s="134"/>
      <c r="U51" s="134"/>
      <c r="V51" s="134"/>
      <c r="W51" s="134"/>
      <c r="X51" s="139"/>
    </row>
    <row r="52" spans="1:24" x14ac:dyDescent="0.3">
      <c r="A52" s="209" t="s">
        <v>326</v>
      </c>
      <c r="B52" s="134"/>
      <c r="C52" s="135"/>
      <c r="D52" s="135"/>
      <c r="E52" s="136"/>
      <c r="F52" s="136"/>
      <c r="G52" s="136"/>
      <c r="H52" s="136"/>
      <c r="I52" s="136"/>
      <c r="J52" s="134"/>
      <c r="K52" s="134"/>
      <c r="L52" s="134"/>
      <c r="M52" s="134"/>
      <c r="N52" s="134"/>
      <c r="O52" s="134"/>
      <c r="P52" s="137"/>
      <c r="Q52" s="138"/>
      <c r="R52" s="134"/>
      <c r="S52" s="134"/>
      <c r="T52" s="134"/>
      <c r="U52" s="134"/>
      <c r="V52" s="134"/>
      <c r="W52" s="134"/>
      <c r="X52" s="139"/>
    </row>
    <row r="53" spans="1:24" x14ac:dyDescent="0.3">
      <c r="A53" s="209" t="s">
        <v>327</v>
      </c>
      <c r="B53" s="134"/>
      <c r="C53" s="135"/>
      <c r="D53" s="135"/>
      <c r="E53" s="136"/>
      <c r="F53" s="136"/>
      <c r="G53" s="136"/>
      <c r="H53" s="136"/>
      <c r="I53" s="136"/>
      <c r="J53" s="134"/>
      <c r="K53" s="134"/>
      <c r="L53" s="134"/>
      <c r="M53" s="134"/>
      <c r="N53" s="134"/>
      <c r="O53" s="134"/>
      <c r="P53" s="137"/>
      <c r="Q53" s="138"/>
      <c r="R53" s="134"/>
      <c r="S53" s="134"/>
      <c r="T53" s="134"/>
      <c r="U53" s="134"/>
      <c r="V53" s="134"/>
      <c r="W53" s="134"/>
      <c r="X53" s="139"/>
    </row>
    <row r="54" spans="1:24" ht="17.25" thickBot="1" x14ac:dyDescent="0.35">
      <c r="A54" s="210" t="s">
        <v>328</v>
      </c>
      <c r="B54" s="141"/>
      <c r="C54" s="142"/>
      <c r="D54" s="142"/>
      <c r="E54" s="143"/>
      <c r="F54" s="143"/>
      <c r="G54" s="143"/>
      <c r="H54" s="143"/>
      <c r="I54" s="143"/>
      <c r="J54" s="141"/>
      <c r="K54" s="141"/>
      <c r="L54" s="141"/>
      <c r="M54" s="141"/>
      <c r="N54" s="141"/>
      <c r="O54" s="141"/>
      <c r="P54" s="144"/>
      <c r="Q54" s="145"/>
      <c r="R54" s="141"/>
      <c r="S54" s="141"/>
      <c r="T54" s="141"/>
      <c r="U54" s="141"/>
      <c r="V54" s="141"/>
      <c r="W54" s="141"/>
      <c r="X54" s="146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</hyperlinks>
  <pageMargins left="0.70866141732283472" right="0.70866141732283472" top="0.74803149606299213" bottom="0.74803149606299213" header="0.31496062992125984" footer="0.31496062992125984"/>
  <pageSetup paperSize="14" scale="85"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E18" sqref="E18:L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CARRASCO CUAN BLANCA EMMA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INGENIERO AGRONOMO/ UNIVERSIDAD DEL TOLIMA/ 1995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ESPECIALISTA EN GERENCIA DE INSTITUCIONES EDUCATIVAS/ UNIVERSIDAD DEL TOLIMA/ 1998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 xml:space="preserve">REGISTRA ESTUDIOS DE MAESTRIA PERO NO PRESENTA CONSTANCIA DE LA TERMINACION 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E18" sqref="E18:L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MID(CELL("nombrearchivo",'8'!E9),FIND("]", CELL("nombrearchivo",'8'!E9),1)+1,LEN(CELL("nombrearchivo",'8'!E9))-FIND("]",CELL("nombrearchivo",'8'!E9),1))</f>
        <v>8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PALACIOS ARRIETA  DIANA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INGENIERO AMBIENTAL Y DE SANEAMIENTO/ INSTITUTO UNIVERSITARIO DE LA PAZ/ 2002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NO REGISTRA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MAGISTER EN INGENIERIA DEL AGUA/ UNIVERSIDAD DE SEVILLA (ESPAÑA)/ 2005 - MAGISTER EN TECNOLOGIA QUIMICA Y AMBIENTAL/ UNIVERSIDAD DE SEVILLA (ESPAÑA)/ 2008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A24" sqref="A24:L2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MID(CELL("nombrearchivo",'11'!E9),FIND("]", CELL("nombrearchivo",'11'!E9),1)+1,LEN(CELL("nombrearchivo",'11'!E9))-FIND("]",CELL("nombrearchivo",'11'!E9),1))</f>
        <v>11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GUALTERO CUELLAR  ELSA JANET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LICENCIADO EN BIOLOGIA Y QUIMICA/UNIVERSIDAD DEL TOLIMA/1991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ESPECIALIZACION EN EDUCACION AMBIENTAL/UNIVERSIDAD DEL BOSQUE/2000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MAESTRIA EN CIENCIAS AGRARIAS/UNIVERSIDAD NACIONAL DE COLOMBIA/1997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D25" sqref="D25:L2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MID(CELL("nombrearchivo",'13'!E9),FIND("]", CELL("nombrearchivo",'13'!E9),1)+1,LEN(CELL("nombrearchivo",'13'!E9))-FIND("]",CELL("nombrearchivo",'13'!E9),1))</f>
        <v>13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MUÑOZ MONCALEANO RAFAEL AUGUSTO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MEDICO VETERINARIO Y ZOOTECNISTA/UNIVERSIDAD DEL TOLIMA/1992/ TECNOLOGO EN SISTEMAS DE INFORMACION/ UNIVERSIDAD DEL TOLIMA/2006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ESPECIALISTA EN DOCENCIA UNIVERSITARIA/UNIVERSIDAD COOPERATIVA DE COLOMBIA/2010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MAGISTER EN EDUCACION CON ENFASIS EN INVESTIGACION/ UNIVERSIDAD DEL TOLIMA/PENDIENTE CEREMONIA DE GRADO EL 4 DE BRIL DE 2014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I23" sqref="I2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MID(CELL("nombrearchivo",'14'!E9),FIND("]", CELL("nombrearchivo",'14'!E9),1)+1,LEN(CELL("nombrearchivo",'14'!E9))-FIND("]",CELL("nombrearchivo",'14'!E9),1))</f>
        <v>14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ORTIZ PRIETO JULIO ENRIQUE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TECNOLOGO AGROPECUARIO/UNIVERSIDAD DEL TOLIMA/2002/ADMINISTRADOR DE EMPRESAS AGROPECUARIAS/UNIVERSIDAD DEL TOLIMA/2004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NO REGISTRA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MAGISTER EN DESARROLLO SOSTENIBLE Y MEDIO AMBIENTE/UNIVERSIDAD DE MANIZALES/2014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F21" sqref="F2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MID(CELL("nombrearchivo",'15'!E9),FIND("]", CELL("nombrearchivo",'15'!E9),1)+1,LEN(CELL("nombrearchivo",'15'!E9))-FIND("]",CELL("nombrearchivo",'15'!E9),1))</f>
        <v>15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GARCIA YATE  BERNARDO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MEDICO VETERINARIO ZOOTECNISTA/UNIVERSIDAD DE CALDAS /2007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ESPECIALISTA EN INGENIERIA PARA EL TRATAMIENTO DE AGUAS ESPECIALES GESTION AMBIENTAL URBANA CAMBIO CLIMATICO PROTOCOLO DE TOKIO/UNIVERSIDAD NACIONAL DE PERU /COLEGIO DE INGENIEROSDEL PERU/ NO PRESENTA CERTIFICACION DE LA ESPECILIZACION NI DIPLOMA QUE ACREDITE SUS ESTUDIOS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NO REGISTRA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>
        <f ca="1">MATCH(MID(CELL("nombrearchivo",'5'!E9),FIND("]", CELL("nombrearchivo",'5'!E9),1)+1,LEN(CELL("nombrearchivo",'5'!E9))-FIND("]",CELL("nombrearchivo",'5'!E9),1)),GENERAL!A6:A55,0)</f>
        <v>6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PEÑA CARVAJAL ROBINSON</v>
      </c>
      <c r="B10" s="339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3.87</v>
      </c>
      <c r="I10" s="21">
        <f>N32</f>
        <v>0.67500000000000004</v>
      </c>
      <c r="J10" s="22">
        <f>N37</f>
        <v>0</v>
      </c>
      <c r="K10" s="23"/>
      <c r="L10" s="23"/>
      <c r="M10" s="23"/>
      <c r="N10" s="24">
        <f>IF( SUM(C10:J10)&lt;=30,SUM(C10:J10),"EXCEDE LOS 30 PUNTOS")</f>
        <v>11.545000000000002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INGENIERO AGROINDUSTRIAL/ UNIVERSIDAD DEL TOLIMA/ 2006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NO REGISTRA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MAGISTER EN DESARROLLO RURAL/ UNIVERSIDAD JAVERIANA/ 2011</v>
      </c>
      <c r="F18" s="320"/>
      <c r="G18" s="320"/>
      <c r="H18" s="320"/>
      <c r="I18" s="320"/>
      <c r="J18" s="320"/>
      <c r="K18" s="320"/>
      <c r="L18" s="32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 t="s">
        <v>219</v>
      </c>
      <c r="E25" s="309"/>
      <c r="F25" s="309"/>
      <c r="G25" s="309"/>
      <c r="H25" s="309"/>
      <c r="I25" s="309"/>
      <c r="J25" s="309"/>
      <c r="K25" s="309"/>
      <c r="L25" s="310"/>
      <c r="M25" s="29"/>
      <c r="N25" s="30">
        <f>1.33+2+0.41+0.13</f>
        <v>3.87</v>
      </c>
      <c r="P25" s="16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N25</f>
        <v>3.87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54.75" customHeight="1" thickBot="1" x14ac:dyDescent="0.3">
      <c r="A30" s="258" t="s">
        <v>36</v>
      </c>
      <c r="B30" s="260"/>
      <c r="C30" s="28"/>
      <c r="D30" s="308" t="s">
        <v>220</v>
      </c>
      <c r="E30" s="309"/>
      <c r="F30" s="309"/>
      <c r="G30" s="309"/>
      <c r="H30" s="309"/>
      <c r="I30" s="309"/>
      <c r="J30" s="309"/>
      <c r="K30" s="309"/>
      <c r="L30" s="310"/>
      <c r="M30" s="29"/>
      <c r="N30" s="30">
        <v>0.67500000000000004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0.67500000000000004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 t="s">
        <v>218</v>
      </c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11.545000000000002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42.75" customHeight="1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42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42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42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42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42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32.25" customHeight="1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41.25" customHeight="1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37.5" customHeight="1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7.5" customHeight="1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7.5" customHeight="1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11.545000000000002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11.545000000000002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Az4J3g2o0Qv3E1KnX1TybSwWwhU2YLPuDUnuBnsnDS91Pstc0Z1P9uN8Hbyitmr03nMXZy2TUcmWhtpUfaxlEA==" saltValue="wSlLJvHQn8QbK05lG2a19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70866141732283472" right="0" top="0.74803149606299213" bottom="0.74803149606299213" header="0.31496062992125984" footer="0.31496062992125984"/>
  <pageSetup scale="6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D4" sqref="D4:E4"/>
    </sheetView>
  </sheetViews>
  <sheetFormatPr baseColWidth="10" defaultRowHeight="15" x14ac:dyDescent="0.25"/>
  <cols>
    <col min="1" max="1" width="4.7109375" customWidth="1"/>
    <col min="2" max="2" width="22.7109375" customWidth="1"/>
    <col min="3" max="3" width="21.28515625" customWidth="1"/>
    <col min="4" max="4" width="27.5703125" customWidth="1"/>
    <col min="5" max="5" width="36" customWidth="1"/>
    <col min="6" max="6" width="23.42578125" customWidth="1"/>
    <col min="7" max="8" width="11.140625" customWidth="1"/>
    <col min="9" max="9" width="15.85546875" customWidth="1"/>
    <col min="10" max="10" width="29.28515625" customWidth="1"/>
  </cols>
  <sheetData>
    <row r="1" spans="1:10" ht="18" x14ac:dyDescent="0.25">
      <c r="A1" s="364" t="s">
        <v>225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ht="15.75" x14ac:dyDescent="0.25">
      <c r="A2" s="365" t="s">
        <v>238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18.75" thickBot="1" x14ac:dyDescent="0.3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42.75" customHeight="1" thickBot="1" x14ac:dyDescent="0.3">
      <c r="A4" s="366" t="s">
        <v>226</v>
      </c>
      <c r="B4" s="368" t="s">
        <v>227</v>
      </c>
      <c r="C4" s="366" t="s">
        <v>228</v>
      </c>
      <c r="D4" s="370" t="s">
        <v>229</v>
      </c>
      <c r="E4" s="371"/>
      <c r="F4" s="372" t="s">
        <v>230</v>
      </c>
      <c r="G4" s="370" t="s">
        <v>231</v>
      </c>
      <c r="H4" s="371"/>
      <c r="I4" s="374" t="s">
        <v>232</v>
      </c>
      <c r="J4" s="372" t="s">
        <v>6</v>
      </c>
    </row>
    <row r="5" spans="1:10" ht="15.75" thickBot="1" x14ac:dyDescent="0.3">
      <c r="A5" s="367"/>
      <c r="B5" s="369"/>
      <c r="C5" s="367"/>
      <c r="D5" s="184" t="s">
        <v>7</v>
      </c>
      <c r="E5" s="184" t="s">
        <v>8</v>
      </c>
      <c r="F5" s="373"/>
      <c r="G5" s="185" t="s">
        <v>233</v>
      </c>
      <c r="H5" s="185" t="s">
        <v>234</v>
      </c>
      <c r="I5" s="375"/>
      <c r="J5" s="373"/>
    </row>
    <row r="6" spans="1:10" ht="105.75" customHeight="1" x14ac:dyDescent="0.25">
      <c r="A6" s="186">
        <f>+A5+1</f>
        <v>1</v>
      </c>
      <c r="B6" s="187" t="s">
        <v>244</v>
      </c>
      <c r="C6" s="360" t="s">
        <v>235</v>
      </c>
      <c r="D6" s="188" t="s">
        <v>221</v>
      </c>
      <c r="E6" s="188" t="s">
        <v>263</v>
      </c>
      <c r="F6" s="360" t="s">
        <v>242</v>
      </c>
      <c r="G6" s="189" t="s">
        <v>236</v>
      </c>
      <c r="H6" s="189"/>
      <c r="I6" s="190">
        <v>27</v>
      </c>
      <c r="J6" s="191" t="s">
        <v>237</v>
      </c>
    </row>
    <row r="7" spans="1:10" ht="41.25" customHeight="1" x14ac:dyDescent="0.25">
      <c r="A7" s="192">
        <f>+A6+1</f>
        <v>2</v>
      </c>
      <c r="B7" s="193" t="s">
        <v>245</v>
      </c>
      <c r="C7" s="361"/>
      <c r="D7" s="122" t="s">
        <v>133</v>
      </c>
      <c r="E7" s="122" t="s">
        <v>260</v>
      </c>
      <c r="F7" s="361"/>
      <c r="G7" s="194" t="s">
        <v>236</v>
      </c>
      <c r="H7" s="194"/>
      <c r="I7" s="195">
        <v>26.85</v>
      </c>
      <c r="J7" s="196" t="s">
        <v>237</v>
      </c>
    </row>
    <row r="8" spans="1:10" ht="102" customHeight="1" x14ac:dyDescent="0.25">
      <c r="A8" s="192">
        <f t="shared" ref="A8:A20" si="0">+A7+1</f>
        <v>3</v>
      </c>
      <c r="B8" s="193" t="s">
        <v>246</v>
      </c>
      <c r="C8" s="361"/>
      <c r="D8" s="122" t="s">
        <v>189</v>
      </c>
      <c r="E8" s="122" t="s">
        <v>261</v>
      </c>
      <c r="F8" s="361"/>
      <c r="G8" s="194" t="s">
        <v>236</v>
      </c>
      <c r="H8" s="194"/>
      <c r="I8" s="195">
        <v>26.5</v>
      </c>
      <c r="J8" s="196" t="s">
        <v>237</v>
      </c>
    </row>
    <row r="9" spans="1:10" ht="38.25" x14ac:dyDescent="0.25">
      <c r="A9" s="192">
        <f t="shared" si="0"/>
        <v>4</v>
      </c>
      <c r="B9" s="193" t="s">
        <v>247</v>
      </c>
      <c r="C9" s="361"/>
      <c r="D9" s="122" t="s">
        <v>170</v>
      </c>
      <c r="E9" s="122" t="s">
        <v>171</v>
      </c>
      <c r="F9" s="361"/>
      <c r="G9" s="194" t="s">
        <v>236</v>
      </c>
      <c r="H9" s="194"/>
      <c r="I9" s="195">
        <v>20.73</v>
      </c>
      <c r="J9" s="196" t="s">
        <v>237</v>
      </c>
    </row>
    <row r="10" spans="1:10" ht="25.5" x14ac:dyDescent="0.25">
      <c r="A10" s="192">
        <f t="shared" si="0"/>
        <v>5</v>
      </c>
      <c r="B10" s="193" t="s">
        <v>248</v>
      </c>
      <c r="C10" s="361"/>
      <c r="D10" s="122" t="s">
        <v>149</v>
      </c>
      <c r="E10" s="122" t="s">
        <v>150</v>
      </c>
      <c r="F10" s="361"/>
      <c r="G10" s="194" t="s">
        <v>236</v>
      </c>
      <c r="H10" s="194"/>
      <c r="I10" s="195">
        <v>18</v>
      </c>
      <c r="J10" s="196" t="s">
        <v>237</v>
      </c>
    </row>
    <row r="11" spans="1:10" ht="84.75" x14ac:dyDescent="0.25">
      <c r="A11" s="192">
        <f t="shared" si="0"/>
        <v>6</v>
      </c>
      <c r="B11" s="193" t="s">
        <v>249</v>
      </c>
      <c r="C11" s="361"/>
      <c r="D11" s="125" t="s">
        <v>155</v>
      </c>
      <c r="E11" s="122" t="s">
        <v>267</v>
      </c>
      <c r="F11" s="361"/>
      <c r="G11" s="194"/>
      <c r="H11" s="198" t="s">
        <v>236</v>
      </c>
      <c r="I11" s="199">
        <v>0</v>
      </c>
      <c r="J11" s="196" t="s">
        <v>268</v>
      </c>
    </row>
    <row r="12" spans="1:10" ht="114.75" x14ac:dyDescent="0.25">
      <c r="A12" s="192">
        <f t="shared" si="0"/>
        <v>7</v>
      </c>
      <c r="B12" s="193" t="s">
        <v>250</v>
      </c>
      <c r="C12" s="361"/>
      <c r="D12" s="122" t="s">
        <v>207</v>
      </c>
      <c r="E12" s="122" t="s">
        <v>262</v>
      </c>
      <c r="F12" s="361"/>
      <c r="G12" s="194"/>
      <c r="H12" s="198" t="s">
        <v>236</v>
      </c>
      <c r="I12" s="199">
        <v>0</v>
      </c>
      <c r="J12" s="196" t="s">
        <v>270</v>
      </c>
    </row>
    <row r="13" spans="1:10" ht="97.5" customHeight="1" x14ac:dyDescent="0.25">
      <c r="A13" s="192">
        <f t="shared" si="0"/>
        <v>8</v>
      </c>
      <c r="B13" s="193" t="s">
        <v>251</v>
      </c>
      <c r="C13" s="361"/>
      <c r="D13" s="122" t="s">
        <v>183</v>
      </c>
      <c r="E13" s="197" t="s">
        <v>264</v>
      </c>
      <c r="F13" s="361"/>
      <c r="G13" s="194"/>
      <c r="H13" s="198" t="s">
        <v>236</v>
      </c>
      <c r="I13" s="199">
        <v>0</v>
      </c>
      <c r="J13" s="196" t="s">
        <v>269</v>
      </c>
    </row>
    <row r="14" spans="1:10" ht="113.25" customHeight="1" x14ac:dyDescent="0.25">
      <c r="A14" s="192">
        <f t="shared" si="0"/>
        <v>9</v>
      </c>
      <c r="B14" s="193" t="s">
        <v>252</v>
      </c>
      <c r="C14" s="362"/>
      <c r="D14" s="122" t="s">
        <v>107</v>
      </c>
      <c r="E14" s="197" t="s">
        <v>277</v>
      </c>
      <c r="F14" s="362"/>
      <c r="G14" s="198"/>
      <c r="H14" s="198" t="s">
        <v>236</v>
      </c>
      <c r="I14" s="199">
        <v>0</v>
      </c>
      <c r="J14" s="196" t="s">
        <v>271</v>
      </c>
    </row>
    <row r="15" spans="1:10" ht="84.75" x14ac:dyDescent="0.25">
      <c r="A15" s="192">
        <f t="shared" si="0"/>
        <v>10</v>
      </c>
      <c r="B15" s="193" t="s">
        <v>253</v>
      </c>
      <c r="C15" s="362"/>
      <c r="D15" s="122" t="s">
        <v>194</v>
      </c>
      <c r="E15" s="197" t="s">
        <v>279</v>
      </c>
      <c r="F15" s="362"/>
      <c r="G15" s="198"/>
      <c r="H15" s="198" t="s">
        <v>236</v>
      </c>
      <c r="I15" s="199">
        <v>0</v>
      </c>
      <c r="J15" s="196" t="s">
        <v>268</v>
      </c>
    </row>
    <row r="16" spans="1:10" ht="108.75" x14ac:dyDescent="0.25">
      <c r="A16" s="192">
        <f t="shared" si="0"/>
        <v>11</v>
      </c>
      <c r="B16" s="193" t="s">
        <v>254</v>
      </c>
      <c r="C16" s="362"/>
      <c r="D16" s="122" t="s">
        <v>259</v>
      </c>
      <c r="E16" s="197" t="s">
        <v>202</v>
      </c>
      <c r="F16" s="362"/>
      <c r="G16" s="198"/>
      <c r="H16" s="198" t="s">
        <v>236</v>
      </c>
      <c r="I16" s="199">
        <v>0</v>
      </c>
      <c r="J16" s="196" t="s">
        <v>272</v>
      </c>
    </row>
    <row r="17" spans="1:10" ht="108.75" x14ac:dyDescent="0.25">
      <c r="A17" s="192">
        <f t="shared" si="0"/>
        <v>12</v>
      </c>
      <c r="B17" s="193" t="s">
        <v>255</v>
      </c>
      <c r="C17" s="362"/>
      <c r="D17" s="122" t="s">
        <v>163</v>
      </c>
      <c r="E17" s="197" t="s">
        <v>265</v>
      </c>
      <c r="F17" s="362"/>
      <c r="G17" s="198"/>
      <c r="H17" s="198" t="s">
        <v>236</v>
      </c>
      <c r="I17" s="199">
        <v>0</v>
      </c>
      <c r="J17" s="196" t="s">
        <v>273</v>
      </c>
    </row>
    <row r="18" spans="1:10" ht="76.5" x14ac:dyDescent="0.25">
      <c r="A18" s="192">
        <f t="shared" si="0"/>
        <v>13</v>
      </c>
      <c r="B18" s="193" t="s">
        <v>256</v>
      </c>
      <c r="C18" s="362"/>
      <c r="D18" s="122" t="s">
        <v>125</v>
      </c>
      <c r="E18" s="197" t="s">
        <v>278</v>
      </c>
      <c r="F18" s="362"/>
      <c r="G18" s="198"/>
      <c r="H18" s="198" t="s">
        <v>236</v>
      </c>
      <c r="I18" s="199">
        <v>0</v>
      </c>
      <c r="J18" s="196" t="s">
        <v>274</v>
      </c>
    </row>
    <row r="19" spans="1:10" ht="84.75" x14ac:dyDescent="0.25">
      <c r="A19" s="192">
        <f t="shared" si="0"/>
        <v>14</v>
      </c>
      <c r="B19" s="193" t="s">
        <v>257</v>
      </c>
      <c r="C19" s="362"/>
      <c r="D19" s="122" t="s">
        <v>117</v>
      </c>
      <c r="E19" s="197" t="s">
        <v>119</v>
      </c>
      <c r="F19" s="362"/>
      <c r="G19" s="198"/>
      <c r="H19" s="198" t="s">
        <v>236</v>
      </c>
      <c r="I19" s="199">
        <v>0</v>
      </c>
      <c r="J19" s="200" t="s">
        <v>275</v>
      </c>
    </row>
    <row r="20" spans="1:10" ht="121.5" thickBot="1" x14ac:dyDescent="0.3">
      <c r="A20" s="201">
        <f t="shared" si="0"/>
        <v>15</v>
      </c>
      <c r="B20" s="202" t="s">
        <v>258</v>
      </c>
      <c r="C20" s="363"/>
      <c r="D20" s="203" t="s">
        <v>141</v>
      </c>
      <c r="E20" s="203" t="s">
        <v>266</v>
      </c>
      <c r="F20" s="363"/>
      <c r="G20" s="204"/>
      <c r="H20" s="204" t="s">
        <v>236</v>
      </c>
      <c r="I20" s="205">
        <v>0</v>
      </c>
      <c r="J20" s="206" t="s">
        <v>276</v>
      </c>
    </row>
  </sheetData>
  <sheetProtection algorithmName="SHA-512" hashValue="nemC6fN58PcxszMGtxXz3zlL/xHG55qIv+Kc2Wn5RPVNZTx0h2LOo7iCRyG8yP0i1Hllcr9bMVLvjhOG0dwXvA==" saltValue="fzGwNPS0+lNJ9Q9M5Dselw==" spinCount="100000" sheet="1" objects="1" scenarios="1"/>
  <mergeCells count="12">
    <mergeCell ref="C6:C20"/>
    <mergeCell ref="F6:F20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rintOptions horizontalCentered="1"/>
  <pageMargins left="0.31496062992125984" right="0" top="0.55118110236220474" bottom="0.55118110236220474" header="0.31496062992125984" footer="0.31496062992125984"/>
  <pageSetup paperSize="14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J6" sqref="J6"/>
    </sheetView>
  </sheetViews>
  <sheetFormatPr baseColWidth="10" defaultRowHeight="15" x14ac:dyDescent="0.25"/>
  <sheetData/>
  <sheetProtection algorithmName="SHA-512" hashValue="VbDW6OA9v/qoFsZ2O5ni2czjknwGRFD0NTJELLMHssrfvkeW/nlUs1yMQbneLm6GlWvxo8LH8P2mxd52lbP7tg==" saltValue="yGBkJ2NJ9EdUTlypln/yj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0"/>
  <sheetViews>
    <sheetView zoomScaleNormal="100" workbookViewId="0">
      <selection activeCell="N10" sqref="N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28515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5.7109375" style="6" customWidth="1"/>
    <col min="12" max="12" width="18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42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>
        <f ca="1">MATCH(MID(CELL("nombrearchivo",'1'!E9),FIND("]", CELL("nombrearchivo",'1'!E9),1)+1,LEN(CELL("nombrearchivo",'1'!E9))-FIND("]",CELL("nombrearchivo",'1'!E9),1)),GENERAL!A6:A55,0)</f>
        <v>10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6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32.25" customHeight="1" thickBot="1" x14ac:dyDescent="0.3">
      <c r="A10" s="338" t="str">
        <f ca="1">CONCATENATE((INDIRECT("GENERAL!D"&amp;P2+5))," ",((INDIRECT("GENERAL!E"&amp;P2+5))))</f>
        <v>LUGO PEREA LEYSON JIMMY</v>
      </c>
      <c r="B10" s="339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27</v>
      </c>
    </row>
    <row r="11" spans="1:16" ht="6.75" customHeight="1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24.75" customHeight="1" thickBot="1" x14ac:dyDescent="0.3">
      <c r="A14" s="258" t="s">
        <v>27</v>
      </c>
      <c r="B14" s="260"/>
      <c r="C14" s="28"/>
      <c r="D14" s="308" t="str">
        <f ca="1">(INDIRECT("GENERAL!J"&amp;P2+5))</f>
        <v>INGENIERO AGROECOLOGO/UNIVERSIDAD DE LA AMAZONIA/2003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27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ESPECIALISTA EN MANEJO DE RECURSOS NATURALES EN CUENCAS HIDROGRAFICAS /SERVICIO NACIONAL DE APRENDIZAJE SENA/2007 (ES ESPECIALIZACIÓN TÉCNICA NO PROFESIONALIZANTE)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20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ht="24.7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MAGISTER EN DESARROLLO RURAL/PONTIFICIA UNIVERSIDAD JAVERIANA/2009</v>
      </c>
      <c r="F18" s="320"/>
      <c r="G18" s="320"/>
      <c r="H18" s="320"/>
      <c r="I18" s="320"/>
      <c r="J18" s="320"/>
      <c r="K18" s="320"/>
      <c r="L18" s="321"/>
      <c r="M18" s="29"/>
      <c r="N18" s="30">
        <v>3</v>
      </c>
    </row>
    <row r="19" spans="1:20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20" ht="44.25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20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20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7</v>
      </c>
    </row>
    <row r="23" spans="1:20" ht="7.5" customHeight="1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20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20" ht="118.5" customHeight="1" thickBot="1" x14ac:dyDescent="0.3">
      <c r="A25" s="258" t="s">
        <v>33</v>
      </c>
      <c r="B25" s="260"/>
      <c r="C25" s="28"/>
      <c r="D25" s="308" t="s">
        <v>222</v>
      </c>
      <c r="E25" s="309"/>
      <c r="F25" s="309"/>
      <c r="G25" s="309"/>
      <c r="H25" s="309"/>
      <c r="I25" s="309"/>
      <c r="J25" s="309"/>
      <c r="K25" s="309"/>
      <c r="L25" s="310"/>
      <c r="M25" s="29"/>
      <c r="N25" s="30">
        <v>5</v>
      </c>
      <c r="P25" s="43"/>
      <c r="Q25" s="43"/>
    </row>
    <row r="26" spans="1:20" ht="8.25" customHeight="1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20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5</v>
      </c>
      <c r="P27" s="43"/>
      <c r="Q27" s="43"/>
    </row>
    <row r="28" spans="1:20" ht="7.5" customHeight="1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  <c r="T28" s="164"/>
    </row>
    <row r="29" spans="1:20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20" ht="230.25" customHeight="1" thickBot="1" x14ac:dyDescent="0.3">
      <c r="A30" s="258" t="s">
        <v>36</v>
      </c>
      <c r="B30" s="260"/>
      <c r="C30" s="28"/>
      <c r="D30" s="308" t="s">
        <v>223</v>
      </c>
      <c r="E30" s="309"/>
      <c r="F30" s="309"/>
      <c r="G30" s="309"/>
      <c r="H30" s="309"/>
      <c r="I30" s="309"/>
      <c r="J30" s="309"/>
      <c r="K30" s="309"/>
      <c r="L30" s="310"/>
      <c r="M30" s="29"/>
      <c r="N30" s="30">
        <v>5</v>
      </c>
    </row>
    <row r="31" spans="1:20" ht="6.75" customHeight="1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20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5</v>
      </c>
    </row>
    <row r="33" spans="1:14" ht="9" customHeight="1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125.25" customHeight="1" thickBot="1" x14ac:dyDescent="0.3">
      <c r="A35" s="311" t="s">
        <v>39</v>
      </c>
      <c r="B35" s="312"/>
      <c r="C35" s="28"/>
      <c r="D35" s="308" t="s">
        <v>224</v>
      </c>
      <c r="E35" s="309"/>
      <c r="F35" s="309"/>
      <c r="G35" s="309"/>
      <c r="H35" s="309"/>
      <c r="I35" s="309"/>
      <c r="J35" s="309"/>
      <c r="K35" s="309"/>
      <c r="L35" s="310"/>
      <c r="M35" s="29"/>
      <c r="N35" s="30">
        <f>5+4+0.5+0.5</f>
        <v>10</v>
      </c>
    </row>
    <row r="36" spans="1:14" ht="8.25" customHeight="1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10</v>
      </c>
    </row>
    <row r="38" spans="1:14" ht="9.75" customHeight="1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9.75" customHeight="1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27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2" t="s">
        <v>41</v>
      </c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ht="15.75" thickBot="1" x14ac:dyDescent="0.3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ht="27" thickBot="1" x14ac:dyDescent="0.3">
      <c r="A47" s="253" t="s">
        <v>42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5"/>
    </row>
    <row r="48" spans="1:14" ht="15.75" thickBot="1" x14ac:dyDescent="0.3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6"/>
    </row>
    <row r="49" spans="1:14" ht="26.25" thickBot="1" x14ac:dyDescent="0.3">
      <c r="A49" s="296" t="s">
        <v>43</v>
      </c>
      <c r="B49" s="297"/>
      <c r="C49" s="297"/>
      <c r="D49" s="297"/>
      <c r="E49" s="297"/>
      <c r="F49" s="300"/>
      <c r="G49" s="301"/>
      <c r="H49" s="53" t="s">
        <v>44</v>
      </c>
      <c r="I49" s="54" t="s">
        <v>45</v>
      </c>
      <c r="J49" s="55" t="s">
        <v>46</v>
      </c>
      <c r="K49" s="56" t="s">
        <v>47</v>
      </c>
      <c r="L49" s="157"/>
      <c r="M49" s="8"/>
      <c r="N49" s="57" t="s">
        <v>48</v>
      </c>
    </row>
    <row r="50" spans="1:14" ht="23.25" customHeight="1" thickTop="1" thickBot="1" x14ac:dyDescent="0.3">
      <c r="A50" s="58">
        <v>1</v>
      </c>
      <c r="B50" s="285" t="s">
        <v>49</v>
      </c>
      <c r="C50" s="285"/>
      <c r="D50" s="285"/>
      <c r="E50" s="285"/>
      <c r="F50" s="286"/>
      <c r="G50" s="286"/>
      <c r="H50" s="59" t="s">
        <v>50</v>
      </c>
      <c r="I50" s="60">
        <v>0</v>
      </c>
      <c r="J50" s="60">
        <v>0</v>
      </c>
      <c r="K50" s="61">
        <v>0</v>
      </c>
      <c r="L50" s="45"/>
      <c r="M50" s="45"/>
      <c r="N50" s="62">
        <f>I50+J50+K50</f>
        <v>0</v>
      </c>
    </row>
    <row r="51" spans="1:14" ht="16.5" thickTop="1" thickBot="1" x14ac:dyDescent="0.3">
      <c r="A51" s="63">
        <v>2</v>
      </c>
      <c r="B51" s="273" t="s">
        <v>51</v>
      </c>
      <c r="C51" s="287"/>
      <c r="D51" s="287"/>
      <c r="E51" s="287"/>
      <c r="F51" s="274"/>
      <c r="G51" s="274"/>
      <c r="H51" s="64" t="s">
        <v>50</v>
      </c>
      <c r="I51" s="65">
        <v>0</v>
      </c>
      <c r="J51" s="65">
        <v>0</v>
      </c>
      <c r="K51" s="66">
        <v>0</v>
      </c>
      <c r="L51" s="45"/>
      <c r="M51" s="45"/>
      <c r="N51" s="62">
        <f t="shared" ref="N51:N56" si="0">I51+J51+K51</f>
        <v>0</v>
      </c>
    </row>
    <row r="52" spans="1:14" ht="41.25" customHeight="1" thickTop="1" thickBot="1" x14ac:dyDescent="0.3">
      <c r="A52" s="63">
        <v>3</v>
      </c>
      <c r="B52" s="287" t="s">
        <v>52</v>
      </c>
      <c r="C52" s="287"/>
      <c r="D52" s="287"/>
      <c r="E52" s="287"/>
      <c r="F52" s="274"/>
      <c r="G52" s="274"/>
      <c r="H52" s="64" t="s">
        <v>53</v>
      </c>
      <c r="I52" s="65">
        <v>0</v>
      </c>
      <c r="J52" s="65">
        <v>0</v>
      </c>
      <c r="K52" s="66">
        <v>0</v>
      </c>
      <c r="L52" s="45"/>
      <c r="M52" s="45"/>
      <c r="N52" s="62">
        <f t="shared" si="0"/>
        <v>0</v>
      </c>
    </row>
    <row r="53" spans="1:14" ht="41.25" customHeight="1" thickTop="1" thickBot="1" x14ac:dyDescent="0.3">
      <c r="A53" s="63">
        <v>4</v>
      </c>
      <c r="B53" s="287" t="s">
        <v>54</v>
      </c>
      <c r="C53" s="287"/>
      <c r="D53" s="287"/>
      <c r="E53" s="287"/>
      <c r="F53" s="274"/>
      <c r="G53" s="274"/>
      <c r="H53" s="64" t="s">
        <v>53</v>
      </c>
      <c r="I53" s="65">
        <v>0</v>
      </c>
      <c r="J53" s="65">
        <v>0</v>
      </c>
      <c r="K53" s="66">
        <v>0</v>
      </c>
      <c r="L53" s="45"/>
      <c r="M53" s="45"/>
      <c r="N53" s="62">
        <f t="shared" si="0"/>
        <v>0</v>
      </c>
    </row>
    <row r="54" spans="1:14" ht="41.25" customHeight="1" thickTop="1" thickBot="1" x14ac:dyDescent="0.3">
      <c r="A54" s="63">
        <v>5</v>
      </c>
      <c r="B54" s="287" t="s">
        <v>55</v>
      </c>
      <c r="C54" s="287"/>
      <c r="D54" s="287"/>
      <c r="E54" s="287"/>
      <c r="F54" s="274"/>
      <c r="G54" s="274"/>
      <c r="H54" s="64" t="s">
        <v>53</v>
      </c>
      <c r="I54" s="65">
        <v>0</v>
      </c>
      <c r="J54" s="65">
        <v>0</v>
      </c>
      <c r="K54" s="66">
        <v>0</v>
      </c>
      <c r="L54" s="45"/>
      <c r="M54" s="45"/>
      <c r="N54" s="62">
        <f t="shared" si="0"/>
        <v>0</v>
      </c>
    </row>
    <row r="55" spans="1:14" ht="41.25" customHeight="1" thickTop="1" thickBot="1" x14ac:dyDescent="0.3">
      <c r="A55" s="63">
        <v>6</v>
      </c>
      <c r="B55" s="287" t="s">
        <v>56</v>
      </c>
      <c r="C55" s="287"/>
      <c r="D55" s="287"/>
      <c r="E55" s="287"/>
      <c r="F55" s="274"/>
      <c r="G55" s="274"/>
      <c r="H55" s="64" t="s">
        <v>57</v>
      </c>
      <c r="I55" s="65">
        <v>0</v>
      </c>
      <c r="J55" s="65">
        <v>0</v>
      </c>
      <c r="K55" s="66">
        <v>0</v>
      </c>
      <c r="L55" s="45"/>
      <c r="M55" s="45"/>
      <c r="N55" s="62">
        <f t="shared" si="0"/>
        <v>0</v>
      </c>
    </row>
    <row r="56" spans="1:14" ht="41.25" customHeight="1" thickTop="1" thickBot="1" x14ac:dyDescent="0.3">
      <c r="A56" s="67">
        <v>7</v>
      </c>
      <c r="B56" s="288" t="s">
        <v>58</v>
      </c>
      <c r="C56" s="288"/>
      <c r="D56" s="288"/>
      <c r="E56" s="288"/>
      <c r="F56" s="257"/>
      <c r="G56" s="257"/>
      <c r="H56" s="68" t="s">
        <v>57</v>
      </c>
      <c r="I56" s="69">
        <v>0</v>
      </c>
      <c r="J56" s="69">
        <v>0</v>
      </c>
      <c r="K56" s="70">
        <v>0</v>
      </c>
      <c r="L56" s="45"/>
      <c r="M56" s="45"/>
      <c r="N56" s="62">
        <f t="shared" si="0"/>
        <v>0</v>
      </c>
    </row>
    <row r="57" spans="1:14" ht="16.5" thickBot="1" x14ac:dyDescent="0.3">
      <c r="A57" s="289" t="s">
        <v>59</v>
      </c>
      <c r="B57" s="290"/>
      <c r="C57" s="290"/>
      <c r="D57" s="290"/>
      <c r="E57" s="290"/>
      <c r="F57" s="290"/>
      <c r="G57" s="290"/>
      <c r="H57" s="291"/>
      <c r="I57" s="71">
        <f>SUM(I50:I56)</f>
        <v>0</v>
      </c>
      <c r="J57" s="72">
        <f>SUM(J50:J56)</f>
        <v>0</v>
      </c>
      <c r="K57" s="73">
        <f>SUM(K50:K56)</f>
        <v>0</v>
      </c>
      <c r="L57" s="74"/>
      <c r="M57" s="45"/>
      <c r="N57" s="75">
        <f>SUM(N50:N56)</f>
        <v>0</v>
      </c>
    </row>
    <row r="58" spans="1:14" ht="19.5" thickTop="1" thickBot="1" x14ac:dyDescent="0.3">
      <c r="A58" s="292" t="s">
        <v>60</v>
      </c>
      <c r="B58" s="293"/>
      <c r="C58" s="293"/>
      <c r="D58" s="293"/>
      <c r="E58" s="293"/>
      <c r="F58" s="293"/>
      <c r="G58" s="293"/>
      <c r="H58" s="293"/>
      <c r="I58" s="294"/>
      <c r="J58" s="294"/>
      <c r="K58" s="295"/>
      <c r="L58" s="8"/>
      <c r="M58" s="76"/>
      <c r="N58" s="77">
        <f>N57/3</f>
        <v>0</v>
      </c>
    </row>
    <row r="59" spans="1:14" ht="15.75" thickBot="1" x14ac:dyDescent="0.3">
      <c r="A59" s="4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6"/>
    </row>
    <row r="60" spans="1:14" ht="26.25" thickBot="1" x14ac:dyDescent="0.3">
      <c r="A60" s="296" t="s">
        <v>61</v>
      </c>
      <c r="B60" s="297"/>
      <c r="C60" s="297"/>
      <c r="D60" s="297"/>
      <c r="E60" s="297"/>
      <c r="F60" s="297"/>
      <c r="G60" s="298"/>
      <c r="H60" s="78" t="s">
        <v>44</v>
      </c>
      <c r="I60" s="54" t="s">
        <v>45</v>
      </c>
      <c r="J60" s="55" t="s">
        <v>46</v>
      </c>
      <c r="K60" s="56" t="s">
        <v>47</v>
      </c>
      <c r="L60" s="157"/>
      <c r="M60" s="8"/>
      <c r="N60" s="57" t="s">
        <v>48</v>
      </c>
    </row>
    <row r="61" spans="1:14" ht="17.25" thickTop="1" thickBot="1" x14ac:dyDescent="0.3">
      <c r="A61" s="58">
        <v>1</v>
      </c>
      <c r="B61" s="299" t="s">
        <v>62</v>
      </c>
      <c r="C61" s="299"/>
      <c r="D61" s="299"/>
      <c r="E61" s="299"/>
      <c r="F61" s="286"/>
      <c r="G61" s="286"/>
      <c r="H61" s="79" t="s">
        <v>63</v>
      </c>
      <c r="I61" s="80">
        <v>0</v>
      </c>
      <c r="J61" s="80">
        <v>0</v>
      </c>
      <c r="K61" s="81">
        <v>0</v>
      </c>
      <c r="L61" s="82"/>
      <c r="M61" s="45"/>
      <c r="N61" s="62">
        <f>I61+J61+K61</f>
        <v>0</v>
      </c>
    </row>
    <row r="62" spans="1:14" ht="51" customHeight="1" thickTop="1" thickBot="1" x14ac:dyDescent="0.3">
      <c r="A62" s="63">
        <v>2</v>
      </c>
      <c r="B62" s="273" t="s">
        <v>64</v>
      </c>
      <c r="C62" s="273"/>
      <c r="D62" s="273"/>
      <c r="E62" s="273"/>
      <c r="F62" s="274"/>
      <c r="G62" s="274"/>
      <c r="H62" s="83" t="s">
        <v>63</v>
      </c>
      <c r="I62" s="84">
        <v>0</v>
      </c>
      <c r="J62" s="84">
        <v>0</v>
      </c>
      <c r="K62" s="85">
        <v>0</v>
      </c>
      <c r="L62" s="82"/>
      <c r="M62" s="45"/>
      <c r="N62" s="62">
        <f>I62+J62+K62</f>
        <v>0</v>
      </c>
    </row>
    <row r="63" spans="1:14" ht="17.25" thickTop="1" thickBot="1" x14ac:dyDescent="0.3">
      <c r="A63" s="67">
        <v>3</v>
      </c>
      <c r="B63" s="256" t="s">
        <v>65</v>
      </c>
      <c r="C63" s="256"/>
      <c r="D63" s="256"/>
      <c r="E63" s="256"/>
      <c r="F63" s="257"/>
      <c r="G63" s="257"/>
      <c r="H63" s="86" t="s">
        <v>63</v>
      </c>
      <c r="I63" s="87">
        <v>0</v>
      </c>
      <c r="J63" s="87">
        <v>0</v>
      </c>
      <c r="K63" s="88">
        <v>0</v>
      </c>
      <c r="L63" s="82"/>
      <c r="M63" s="45"/>
      <c r="N63" s="62">
        <f>I63+J63+K63</f>
        <v>0</v>
      </c>
    </row>
    <row r="64" spans="1:14" ht="16.5" thickTop="1" thickBot="1" x14ac:dyDescent="0.3">
      <c r="A64" s="44"/>
      <c r="B64" s="258" t="s">
        <v>66</v>
      </c>
      <c r="C64" s="259"/>
      <c r="D64" s="259"/>
      <c r="E64" s="259"/>
      <c r="F64" s="259"/>
      <c r="G64" s="259"/>
      <c r="H64" s="260"/>
      <c r="I64" s="89">
        <f>SUM(I61:I63)</f>
        <v>0</v>
      </c>
      <c r="J64" s="89">
        <f>SUM(J61:J63)</f>
        <v>0</v>
      </c>
      <c r="K64" s="90">
        <f>SUM(K61:K63)</f>
        <v>0</v>
      </c>
      <c r="L64" s="82"/>
      <c r="M64" s="45"/>
      <c r="N64" s="91">
        <f>SUM(N61:N63)</f>
        <v>0</v>
      </c>
    </row>
    <row r="65" spans="1:14" ht="19.5" thickTop="1" thickBot="1" x14ac:dyDescent="0.3">
      <c r="A65" s="261" t="s">
        <v>67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3"/>
      <c r="L65" s="82"/>
      <c r="M65" s="45"/>
      <c r="N65" s="77">
        <f>N64/3</f>
        <v>0</v>
      </c>
    </row>
    <row r="66" spans="1:14" ht="19.5" thickTop="1" thickBot="1" x14ac:dyDescent="0.3">
      <c r="A66" s="264"/>
      <c r="B66" s="265"/>
      <c r="C66" s="265"/>
      <c r="D66" s="265"/>
      <c r="E66" s="265"/>
      <c r="F66" s="265"/>
      <c r="G66" s="265"/>
      <c r="H66" s="265"/>
      <c r="I66" s="265"/>
      <c r="J66" s="266"/>
      <c r="K66" s="266"/>
      <c r="L66" s="82"/>
      <c r="M66" s="45"/>
      <c r="N66" s="159"/>
    </row>
    <row r="67" spans="1:14" ht="26.25" thickBot="1" x14ac:dyDescent="0.3">
      <c r="A67" s="267" t="s">
        <v>68</v>
      </c>
      <c r="B67" s="268"/>
      <c r="C67" s="268"/>
      <c r="D67" s="268"/>
      <c r="E67" s="268"/>
      <c r="F67" s="268"/>
      <c r="G67" s="269"/>
      <c r="H67" s="93" t="s">
        <v>44</v>
      </c>
      <c r="I67" s="57" t="s">
        <v>45</v>
      </c>
      <c r="J67" s="157"/>
      <c r="K67" s="157"/>
      <c r="L67" s="82"/>
      <c r="M67" s="45"/>
      <c r="N67" s="94" t="s">
        <v>48</v>
      </c>
    </row>
    <row r="68" spans="1:14" ht="39.75" customHeight="1" thickBot="1" x14ac:dyDescent="0.3">
      <c r="A68" s="95">
        <v>1</v>
      </c>
      <c r="B68" s="270" t="s">
        <v>69</v>
      </c>
      <c r="C68" s="270"/>
      <c r="D68" s="270"/>
      <c r="E68" s="270"/>
      <c r="F68" s="271"/>
      <c r="G68" s="272"/>
      <c r="H68" s="96" t="s">
        <v>63</v>
      </c>
      <c r="I68" s="90">
        <v>0</v>
      </c>
      <c r="J68" s="82"/>
      <c r="K68" s="82"/>
      <c r="L68" s="82"/>
      <c r="M68" s="45"/>
      <c r="N68" s="97">
        <f>I68</f>
        <v>0</v>
      </c>
    </row>
    <row r="69" spans="1:14" ht="39.75" customHeight="1" thickBot="1" x14ac:dyDescent="0.3">
      <c r="A69" s="63">
        <v>2</v>
      </c>
      <c r="B69" s="273" t="s">
        <v>70</v>
      </c>
      <c r="C69" s="273"/>
      <c r="D69" s="273"/>
      <c r="E69" s="273"/>
      <c r="F69" s="274"/>
      <c r="G69" s="275"/>
      <c r="H69" s="98" t="s">
        <v>63</v>
      </c>
      <c r="I69" s="99">
        <v>0</v>
      </c>
      <c r="J69" s="82"/>
      <c r="K69" s="82"/>
      <c r="L69" s="82"/>
      <c r="M69" s="45"/>
      <c r="N69" s="97">
        <f>I69</f>
        <v>0</v>
      </c>
    </row>
    <row r="70" spans="1:14" ht="39.75" customHeight="1" thickBot="1" x14ac:dyDescent="0.3">
      <c r="A70" s="67">
        <v>3</v>
      </c>
      <c r="B70" s="256" t="s">
        <v>71</v>
      </c>
      <c r="C70" s="256"/>
      <c r="D70" s="256"/>
      <c r="E70" s="256"/>
      <c r="F70" s="257"/>
      <c r="G70" s="276"/>
      <c r="H70" s="100" t="s">
        <v>63</v>
      </c>
      <c r="I70" s="101">
        <v>0</v>
      </c>
      <c r="J70" s="82"/>
      <c r="K70" s="82"/>
      <c r="L70" s="82"/>
      <c r="M70" s="45"/>
      <c r="N70" s="97">
        <f>I70</f>
        <v>0</v>
      </c>
    </row>
    <row r="71" spans="1:14" ht="16.5" thickBot="1" x14ac:dyDescent="0.3">
      <c r="A71" s="277" t="s">
        <v>72</v>
      </c>
      <c r="B71" s="278"/>
      <c r="C71" s="278"/>
      <c r="D71" s="278"/>
      <c r="E71" s="278"/>
      <c r="F71" s="278"/>
      <c r="G71" s="278"/>
      <c r="H71" s="279"/>
      <c r="I71" s="27">
        <f>SUM(I68:I70)</f>
        <v>0</v>
      </c>
      <c r="J71" s="74"/>
      <c r="K71" s="74"/>
      <c r="L71" s="74"/>
      <c r="M71" s="45"/>
      <c r="N71" s="40"/>
    </row>
    <row r="72" spans="1:14" ht="19.5" thickTop="1" thickBot="1" x14ac:dyDescent="0.3">
      <c r="A72" s="280" t="s">
        <v>73</v>
      </c>
      <c r="B72" s="281"/>
      <c r="C72" s="281"/>
      <c r="D72" s="281"/>
      <c r="E72" s="281"/>
      <c r="F72" s="281"/>
      <c r="G72" s="281"/>
      <c r="H72" s="281"/>
      <c r="I72" s="281"/>
      <c r="J72" s="281"/>
      <c r="K72" s="282"/>
      <c r="L72" s="74"/>
      <c r="M72" s="45"/>
      <c r="N72" s="77">
        <f>SUM(N68:N70)</f>
        <v>0</v>
      </c>
    </row>
    <row r="73" spans="1:14" x14ac:dyDescent="0.25">
      <c r="A73" s="46"/>
      <c r="B73" s="8"/>
      <c r="C73" s="8"/>
      <c r="D73" s="8"/>
      <c r="E73" s="283"/>
      <c r="F73" s="283"/>
      <c r="G73" s="283"/>
      <c r="H73" s="283"/>
      <c r="I73" s="283"/>
      <c r="J73" s="283"/>
      <c r="K73" s="283"/>
      <c r="L73" s="283"/>
      <c r="M73" s="283"/>
      <c r="N73" s="284"/>
    </row>
    <row r="74" spans="1:14" ht="15.75" thickBot="1" x14ac:dyDescent="0.3">
      <c r="A74" s="4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6"/>
    </row>
    <row r="75" spans="1:14" ht="27" thickBot="1" x14ac:dyDescent="0.3">
      <c r="A75" s="253" t="s">
        <v>74</v>
      </c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</row>
    <row r="76" spans="1:14" ht="15.75" thickBot="1" x14ac:dyDescent="0.3">
      <c r="A76" s="4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6"/>
    </row>
    <row r="77" spans="1:14" ht="24.75" thickBot="1" x14ac:dyDescent="0.3">
      <c r="A77" s="236" t="s">
        <v>75</v>
      </c>
      <c r="B77" s="237"/>
      <c r="C77" s="237"/>
      <c r="D77" s="237"/>
      <c r="E77" s="237"/>
      <c r="F77" s="238"/>
      <c r="G77" s="239"/>
      <c r="H77" s="93" t="s">
        <v>44</v>
      </c>
      <c r="I77" s="157"/>
      <c r="J77" s="8"/>
      <c r="K77" s="8"/>
      <c r="L77" s="8"/>
      <c r="M77" s="8"/>
      <c r="N77" s="93" t="s">
        <v>48</v>
      </c>
    </row>
    <row r="78" spans="1:14" ht="17.25" thickTop="1" thickBot="1" x14ac:dyDescent="0.3">
      <c r="A78" s="102">
        <v>1</v>
      </c>
      <c r="B78" s="240" t="s">
        <v>76</v>
      </c>
      <c r="C78" s="241"/>
      <c r="D78" s="241"/>
      <c r="E78" s="241"/>
      <c r="F78" s="242"/>
      <c r="G78" s="243"/>
      <c r="H78" s="103" t="s">
        <v>77</v>
      </c>
      <c r="I78" s="104"/>
      <c r="J78" s="51"/>
      <c r="K78" s="51"/>
      <c r="L78" s="51"/>
      <c r="M78" s="45"/>
      <c r="N78" s="105">
        <v>0</v>
      </c>
    </row>
    <row r="79" spans="1:14" ht="16.5" thickBot="1" x14ac:dyDescent="0.3">
      <c r="A79" s="106"/>
      <c r="B79" s="107"/>
      <c r="C79" s="107"/>
      <c r="D79" s="107"/>
      <c r="E79" s="107"/>
      <c r="F79" s="45"/>
      <c r="G79" s="45"/>
      <c r="H79" s="74"/>
      <c r="I79" s="74"/>
      <c r="J79" s="51"/>
      <c r="K79" s="51"/>
      <c r="L79" s="51"/>
      <c r="M79" s="45"/>
      <c r="N79" s="108"/>
    </row>
    <row r="80" spans="1:14" ht="19.5" thickTop="1" thickBot="1" x14ac:dyDescent="0.3">
      <c r="A80" s="244" t="s">
        <v>78</v>
      </c>
      <c r="B80" s="245"/>
      <c r="C80" s="245"/>
      <c r="D80" s="245"/>
      <c r="E80" s="245"/>
      <c r="F80" s="245"/>
      <c r="G80" s="245"/>
      <c r="H80" s="245"/>
      <c r="I80" s="245"/>
      <c r="J80" s="246"/>
      <c r="K80" s="104"/>
      <c r="L80" s="8"/>
      <c r="M80" s="109"/>
      <c r="N80" s="110">
        <f>N78</f>
        <v>0</v>
      </c>
    </row>
    <row r="81" spans="1:14" ht="16.5" thickTop="1" thickBot="1" x14ac:dyDescent="0.3">
      <c r="A81" s="4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6"/>
    </row>
    <row r="82" spans="1:14" ht="28.5" thickBot="1" x14ac:dyDescent="0.3">
      <c r="A82" s="247" t="s">
        <v>79</v>
      </c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9"/>
    </row>
    <row r="83" spans="1:14" ht="15.75" thickBot="1" x14ac:dyDescent="0.3">
      <c r="A83" s="4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6"/>
    </row>
    <row r="84" spans="1:14" ht="18.75" thickTop="1" x14ac:dyDescent="0.25">
      <c r="A84" s="250" t="s">
        <v>23</v>
      </c>
      <c r="B84" s="251"/>
      <c r="C84" s="251"/>
      <c r="D84" s="251"/>
      <c r="E84" s="251"/>
      <c r="F84" s="251"/>
      <c r="G84" s="251"/>
      <c r="H84" s="251"/>
      <c r="I84" s="251"/>
      <c r="J84" s="252"/>
      <c r="K84" s="111"/>
      <c r="L84" s="111"/>
      <c r="M84" s="112"/>
      <c r="N84" s="113">
        <f>N40</f>
        <v>27</v>
      </c>
    </row>
    <row r="85" spans="1:14" ht="18" x14ac:dyDescent="0.25">
      <c r="A85" s="227" t="s">
        <v>80</v>
      </c>
      <c r="B85" s="228"/>
      <c r="C85" s="228"/>
      <c r="D85" s="228"/>
      <c r="E85" s="228"/>
      <c r="F85" s="228"/>
      <c r="G85" s="228"/>
      <c r="H85" s="228"/>
      <c r="I85" s="228"/>
      <c r="J85" s="229"/>
      <c r="K85" s="111"/>
      <c r="L85" s="111"/>
      <c r="M85" s="112"/>
      <c r="N85" s="114">
        <f>N58</f>
        <v>0</v>
      </c>
    </row>
    <row r="86" spans="1:14" ht="18" x14ac:dyDescent="0.25">
      <c r="A86" s="227" t="s">
        <v>81</v>
      </c>
      <c r="B86" s="228"/>
      <c r="C86" s="228"/>
      <c r="D86" s="228"/>
      <c r="E86" s="228"/>
      <c r="F86" s="228"/>
      <c r="G86" s="228"/>
      <c r="H86" s="228"/>
      <c r="I86" s="228"/>
      <c r="J86" s="229"/>
      <c r="K86" s="111"/>
      <c r="L86" s="111"/>
      <c r="M86" s="112"/>
      <c r="N86" s="115">
        <f>N65</f>
        <v>0</v>
      </c>
    </row>
    <row r="87" spans="1:14" ht="18" x14ac:dyDescent="0.25">
      <c r="A87" s="227" t="s">
        <v>82</v>
      </c>
      <c r="B87" s="228"/>
      <c r="C87" s="228"/>
      <c r="D87" s="228"/>
      <c r="E87" s="228"/>
      <c r="F87" s="228"/>
      <c r="G87" s="228"/>
      <c r="H87" s="228"/>
      <c r="I87" s="228"/>
      <c r="J87" s="229"/>
      <c r="K87" s="111"/>
      <c r="L87" s="111"/>
      <c r="M87" s="112"/>
      <c r="N87" s="116">
        <f>N72</f>
        <v>0</v>
      </c>
    </row>
    <row r="88" spans="1:14" ht="18.75" thickBot="1" x14ac:dyDescent="0.3">
      <c r="A88" s="230" t="s">
        <v>83</v>
      </c>
      <c r="B88" s="231"/>
      <c r="C88" s="231"/>
      <c r="D88" s="231"/>
      <c r="E88" s="231"/>
      <c r="F88" s="231"/>
      <c r="G88" s="231"/>
      <c r="H88" s="231"/>
      <c r="I88" s="231"/>
      <c r="J88" s="232"/>
      <c r="K88" s="111"/>
      <c r="L88" s="111"/>
      <c r="M88" s="112"/>
      <c r="N88" s="116">
        <f>N78</f>
        <v>0</v>
      </c>
    </row>
    <row r="89" spans="1:14" ht="24.75" thickTop="1" thickBot="1" x14ac:dyDescent="0.3">
      <c r="A89" s="233" t="s">
        <v>84</v>
      </c>
      <c r="B89" s="234"/>
      <c r="C89" s="234"/>
      <c r="D89" s="234"/>
      <c r="E89" s="234"/>
      <c r="F89" s="234"/>
      <c r="G89" s="234"/>
      <c r="H89" s="234"/>
      <c r="I89" s="234"/>
      <c r="J89" s="235"/>
      <c r="K89" s="117"/>
      <c r="L89" s="118"/>
      <c r="M89" s="119"/>
      <c r="N89" s="120">
        <f>SUM(N84:N88)</f>
        <v>27</v>
      </c>
    </row>
    <row r="90" spans="1:14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</sheetData>
  <sheetProtection algorithmName="SHA-512" hashValue="RsTb1nsKlsWkPowEFjo0/25dTI9VB7Tgb4I8svS5UByQ6AMxiG6yFztCOTxPUfy7QzO1USI7tMr48PNObn/7Vw==" saltValue="WJJc/aaFAKmmQdumS+5feA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49:G49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7:N47"/>
    <mergeCell ref="B62:G62"/>
    <mergeCell ref="B50:G50"/>
    <mergeCell ref="B51:G51"/>
    <mergeCell ref="B52:G52"/>
    <mergeCell ref="B53:G53"/>
    <mergeCell ref="B54:G54"/>
    <mergeCell ref="B55:G55"/>
    <mergeCell ref="B56:G56"/>
    <mergeCell ref="A57:H57"/>
    <mergeCell ref="A58:K58"/>
    <mergeCell ref="A60:G60"/>
    <mergeCell ref="B61:G61"/>
    <mergeCell ref="A75:N75"/>
    <mergeCell ref="B63:G63"/>
    <mergeCell ref="B64:H64"/>
    <mergeCell ref="A65:K65"/>
    <mergeCell ref="A66:K66"/>
    <mergeCell ref="A67:G67"/>
    <mergeCell ref="B68:G68"/>
    <mergeCell ref="B69:G69"/>
    <mergeCell ref="B70:G70"/>
    <mergeCell ref="A71:H71"/>
    <mergeCell ref="A72:K72"/>
    <mergeCell ref="E73:N73"/>
    <mergeCell ref="A86:J86"/>
    <mergeCell ref="A87:J87"/>
    <mergeCell ref="A88:J88"/>
    <mergeCell ref="A89:J89"/>
    <mergeCell ref="A77:G77"/>
    <mergeCell ref="B78:G78"/>
    <mergeCell ref="A80:J80"/>
    <mergeCell ref="A82:N82"/>
    <mergeCell ref="A84:J84"/>
    <mergeCell ref="A85:J85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9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>
        <f ca="1">MATCH(MID(CELL("nombrearchivo",'2'!E9),FIND("]", CELL("nombrearchivo",'2'!E9),1)+1,LEN(CELL("nombrearchivo",'2'!E9))-FIND("]",CELL("nombrearchivo",'2'!E9),1)),GENERAL!A6:A55,0)</f>
        <v>4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0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1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2"/>
      <c r="L9" s="335"/>
      <c r="M9" s="335"/>
      <c r="N9" s="337"/>
    </row>
    <row r="10" spans="1:16" ht="34.5" customHeight="1" thickBot="1" x14ac:dyDescent="0.3">
      <c r="A10" s="338" t="str">
        <f ca="1">CONCATENATE((INDIRECT("GENERAL!D"&amp;P2+5))," ",((INDIRECT("GENERAL!E"&amp;P2+5))))</f>
        <v>RAMIREZ QUIMBAYO  JOSE HEMBER</v>
      </c>
      <c r="B10" s="339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1.2399999999999998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23.240000000000002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INGENIERO AGRONOMO/ UNIVERSIDAD DEL TOLIMA/ 2000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NO REGISTRA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49"/>
      <c r="E18" s="320" t="str">
        <f ca="1">(INDIRECT("GENERAL!L"&amp;P2+5))</f>
        <v xml:space="preserve"> MAGISTER EN PLANIFICACION Y MANEJO AMBIENTAL DE CUENCAS HIDROGRAFICAS/ UNIVERSIDAD DEL TOLIMA/ 2005</v>
      </c>
      <c r="F18" s="320"/>
      <c r="G18" s="320"/>
      <c r="H18" s="320"/>
      <c r="I18" s="320"/>
      <c r="J18" s="320"/>
      <c r="K18" s="320"/>
      <c r="L18" s="32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48"/>
      <c r="D21" s="39"/>
      <c r="E21" s="39"/>
      <c r="F21" s="39"/>
      <c r="G21" s="39"/>
      <c r="H21" s="39"/>
      <c r="I21" s="39"/>
      <c r="J21" s="39"/>
      <c r="K21" s="39"/>
      <c r="L21" s="39"/>
      <c r="M21" s="148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185.25" customHeight="1" thickBot="1" x14ac:dyDescent="0.3">
      <c r="A25" s="258" t="s">
        <v>33</v>
      </c>
      <c r="B25" s="260"/>
      <c r="C25" s="28"/>
      <c r="D25" s="356" t="s">
        <v>210</v>
      </c>
      <c r="E25" s="309"/>
      <c r="F25" s="309"/>
      <c r="G25" s="309"/>
      <c r="H25" s="309"/>
      <c r="I25" s="309"/>
      <c r="J25" s="309"/>
      <c r="K25" s="309"/>
      <c r="L25" s="310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57" t="s">
        <v>34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9"/>
      <c r="M27" s="161"/>
      <c r="N27" s="162">
        <f>N25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55.5" customHeight="1" thickBot="1" x14ac:dyDescent="0.3">
      <c r="A30" s="258" t="s">
        <v>36</v>
      </c>
      <c r="B30" s="260"/>
      <c r="C30" s="28"/>
      <c r="D30" s="356" t="s">
        <v>212</v>
      </c>
      <c r="E30" s="309"/>
      <c r="F30" s="309"/>
      <c r="G30" s="309"/>
      <c r="H30" s="309"/>
      <c r="I30" s="309"/>
      <c r="J30" s="309"/>
      <c r="K30" s="309"/>
      <c r="L30" s="310"/>
      <c r="M30" s="29"/>
      <c r="N30" s="30">
        <f>0.73+0.36+0.15</f>
        <v>1.2399999999999998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57" t="s">
        <v>37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9"/>
      <c r="M32" s="161"/>
      <c r="N32" s="162">
        <f>N30</f>
        <v>1.2399999999999998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85.5" customHeight="1" thickBot="1" x14ac:dyDescent="0.3">
      <c r="A35" s="311" t="s">
        <v>39</v>
      </c>
      <c r="B35" s="312"/>
      <c r="C35" s="28"/>
      <c r="D35" s="356" t="s">
        <v>211</v>
      </c>
      <c r="E35" s="309"/>
      <c r="F35" s="309"/>
      <c r="G35" s="309"/>
      <c r="H35" s="309"/>
      <c r="I35" s="309"/>
      <c r="J35" s="309"/>
      <c r="K35" s="309"/>
      <c r="L35" s="310"/>
      <c r="M35" s="29"/>
      <c r="N35" s="30">
        <v>10</v>
      </c>
    </row>
    <row r="36" spans="1:14" ht="16.5" thickBot="1" x14ac:dyDescent="0.3">
      <c r="A36" s="36"/>
      <c r="B36" s="37"/>
      <c r="C36" s="148"/>
      <c r="D36" s="39"/>
      <c r="E36" s="39"/>
      <c r="F36" s="39"/>
      <c r="G36" s="39"/>
      <c r="H36" s="39"/>
      <c r="I36" s="39"/>
      <c r="J36" s="39"/>
      <c r="K36" s="39"/>
      <c r="L36" s="39"/>
      <c r="M36" s="148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48"/>
      <c r="N37" s="154">
        <f>IF(N35&lt;=10,N35,"EXCEDE LOS 10 PUNTOS PERMITIDOS")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23.240000000000002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2" t="s">
        <v>41</v>
      </c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ht="15.75" thickBot="1" x14ac:dyDescent="0.3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ht="27" thickBot="1" x14ac:dyDescent="0.3">
      <c r="A46" s="253" t="s">
        <v>42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5"/>
    </row>
    <row r="47" spans="1:14" ht="15.75" thickBot="1" x14ac:dyDescent="0.3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6"/>
    </row>
    <row r="48" spans="1:14" ht="37.5" customHeight="1" thickBot="1" x14ac:dyDescent="0.3">
      <c r="A48" s="296" t="s">
        <v>43</v>
      </c>
      <c r="B48" s="297"/>
      <c r="C48" s="297"/>
      <c r="D48" s="297"/>
      <c r="E48" s="297"/>
      <c r="F48" s="300"/>
      <c r="G48" s="301"/>
      <c r="H48" s="53" t="s">
        <v>44</v>
      </c>
      <c r="I48" s="54" t="s">
        <v>45</v>
      </c>
      <c r="J48" s="55" t="s">
        <v>46</v>
      </c>
      <c r="K48" s="56" t="s">
        <v>47</v>
      </c>
      <c r="L48" s="151"/>
      <c r="M48" s="8"/>
      <c r="N48" s="57" t="s">
        <v>48</v>
      </c>
    </row>
    <row r="49" spans="1:14" ht="23.25" customHeight="1" thickTop="1" thickBot="1" x14ac:dyDescent="0.3">
      <c r="A49" s="58">
        <v>1</v>
      </c>
      <c r="B49" s="285" t="s">
        <v>49</v>
      </c>
      <c r="C49" s="285"/>
      <c r="D49" s="285"/>
      <c r="E49" s="285"/>
      <c r="F49" s="286"/>
      <c r="G49" s="286"/>
      <c r="H49" s="59" t="s">
        <v>50</v>
      </c>
      <c r="I49" s="60">
        <v>0</v>
      </c>
      <c r="J49" s="60">
        <v>0</v>
      </c>
      <c r="K49" s="61">
        <v>0</v>
      </c>
      <c r="L49" s="45"/>
      <c r="M49" s="45"/>
      <c r="N49" s="62">
        <f>I49+J49+K49</f>
        <v>0</v>
      </c>
    </row>
    <row r="50" spans="1:14" ht="16.5" thickTop="1" thickBot="1" x14ac:dyDescent="0.3">
      <c r="A50" s="63">
        <v>2</v>
      </c>
      <c r="B50" s="273" t="s">
        <v>51</v>
      </c>
      <c r="C50" s="287"/>
      <c r="D50" s="287"/>
      <c r="E50" s="287"/>
      <c r="F50" s="274"/>
      <c r="G50" s="274"/>
      <c r="H50" s="64" t="s">
        <v>50</v>
      </c>
      <c r="I50" s="65">
        <v>0</v>
      </c>
      <c r="J50" s="65">
        <v>0</v>
      </c>
      <c r="K50" s="66">
        <v>0</v>
      </c>
      <c r="L50" s="45"/>
      <c r="M50" s="45"/>
      <c r="N50" s="62">
        <f t="shared" ref="N50:N55" si="0">I50+J50+K50</f>
        <v>0</v>
      </c>
    </row>
    <row r="51" spans="1:14" ht="36.75" customHeight="1" thickTop="1" thickBot="1" x14ac:dyDescent="0.3">
      <c r="A51" s="63">
        <v>3</v>
      </c>
      <c r="B51" s="287" t="s">
        <v>52</v>
      </c>
      <c r="C51" s="287"/>
      <c r="D51" s="287"/>
      <c r="E51" s="287"/>
      <c r="F51" s="274"/>
      <c r="G51" s="274"/>
      <c r="H51" s="64" t="s">
        <v>53</v>
      </c>
      <c r="I51" s="65">
        <v>0</v>
      </c>
      <c r="J51" s="65">
        <v>0</v>
      </c>
      <c r="K51" s="66">
        <v>0</v>
      </c>
      <c r="L51" s="45"/>
      <c r="M51" s="45"/>
      <c r="N51" s="62">
        <f t="shared" si="0"/>
        <v>0</v>
      </c>
    </row>
    <row r="52" spans="1:14" ht="36.75" customHeight="1" thickTop="1" thickBot="1" x14ac:dyDescent="0.3">
      <c r="A52" s="63">
        <v>4</v>
      </c>
      <c r="B52" s="287" t="s">
        <v>54</v>
      </c>
      <c r="C52" s="287"/>
      <c r="D52" s="287"/>
      <c r="E52" s="287"/>
      <c r="F52" s="274"/>
      <c r="G52" s="274"/>
      <c r="H52" s="64" t="s">
        <v>53</v>
      </c>
      <c r="I52" s="65">
        <v>0</v>
      </c>
      <c r="J52" s="65">
        <v>0</v>
      </c>
      <c r="K52" s="66">
        <v>0</v>
      </c>
      <c r="L52" s="45"/>
      <c r="M52" s="45"/>
      <c r="N52" s="62">
        <f t="shared" si="0"/>
        <v>0</v>
      </c>
    </row>
    <row r="53" spans="1:14" ht="36.75" customHeight="1" thickTop="1" thickBot="1" x14ac:dyDescent="0.3">
      <c r="A53" s="63">
        <v>5</v>
      </c>
      <c r="B53" s="287" t="s">
        <v>55</v>
      </c>
      <c r="C53" s="287"/>
      <c r="D53" s="287"/>
      <c r="E53" s="287"/>
      <c r="F53" s="274"/>
      <c r="G53" s="274"/>
      <c r="H53" s="64" t="s">
        <v>53</v>
      </c>
      <c r="I53" s="65">
        <v>0</v>
      </c>
      <c r="J53" s="65">
        <v>0</v>
      </c>
      <c r="K53" s="66">
        <v>0</v>
      </c>
      <c r="L53" s="45"/>
      <c r="M53" s="45"/>
      <c r="N53" s="62">
        <f t="shared" si="0"/>
        <v>0</v>
      </c>
    </row>
    <row r="54" spans="1:14" ht="36.75" customHeight="1" thickTop="1" thickBot="1" x14ac:dyDescent="0.3">
      <c r="A54" s="63">
        <v>6</v>
      </c>
      <c r="B54" s="287" t="s">
        <v>56</v>
      </c>
      <c r="C54" s="287"/>
      <c r="D54" s="287"/>
      <c r="E54" s="287"/>
      <c r="F54" s="274"/>
      <c r="G54" s="274"/>
      <c r="H54" s="64" t="s">
        <v>57</v>
      </c>
      <c r="I54" s="65">
        <v>0</v>
      </c>
      <c r="J54" s="65">
        <v>0</v>
      </c>
      <c r="K54" s="66">
        <v>0</v>
      </c>
      <c r="L54" s="45"/>
      <c r="M54" s="45"/>
      <c r="N54" s="62">
        <f t="shared" si="0"/>
        <v>0</v>
      </c>
    </row>
    <row r="55" spans="1:14" ht="36.75" customHeight="1" thickTop="1" thickBot="1" x14ac:dyDescent="0.3">
      <c r="A55" s="67">
        <v>7</v>
      </c>
      <c r="B55" s="288" t="s">
        <v>58</v>
      </c>
      <c r="C55" s="288"/>
      <c r="D55" s="288"/>
      <c r="E55" s="288"/>
      <c r="F55" s="257"/>
      <c r="G55" s="257"/>
      <c r="H55" s="68" t="s">
        <v>57</v>
      </c>
      <c r="I55" s="69">
        <v>0</v>
      </c>
      <c r="J55" s="69">
        <v>0</v>
      </c>
      <c r="K55" s="70">
        <v>0</v>
      </c>
      <c r="L55" s="45"/>
      <c r="M55" s="45"/>
      <c r="N55" s="62">
        <f t="shared" si="0"/>
        <v>0</v>
      </c>
    </row>
    <row r="56" spans="1:14" ht="16.5" thickBot="1" x14ac:dyDescent="0.3">
      <c r="A56" s="289" t="s">
        <v>59</v>
      </c>
      <c r="B56" s="290"/>
      <c r="C56" s="290"/>
      <c r="D56" s="290"/>
      <c r="E56" s="290"/>
      <c r="F56" s="290"/>
      <c r="G56" s="290"/>
      <c r="H56" s="291"/>
      <c r="I56" s="71">
        <f>SUM(I49:I55)</f>
        <v>0</v>
      </c>
      <c r="J56" s="72">
        <f>SUM(J49:J55)</f>
        <v>0</v>
      </c>
      <c r="K56" s="73">
        <f>SUM(K49:K55)</f>
        <v>0</v>
      </c>
      <c r="L56" s="74"/>
      <c r="M56" s="45"/>
      <c r="N56" s="75">
        <f>SUM(N49:N55)</f>
        <v>0</v>
      </c>
    </row>
    <row r="57" spans="1:14" ht="19.5" thickTop="1" thickBot="1" x14ac:dyDescent="0.3">
      <c r="A57" s="292" t="s">
        <v>60</v>
      </c>
      <c r="B57" s="293"/>
      <c r="C57" s="293"/>
      <c r="D57" s="293"/>
      <c r="E57" s="293"/>
      <c r="F57" s="293"/>
      <c r="G57" s="293"/>
      <c r="H57" s="293"/>
      <c r="I57" s="294"/>
      <c r="J57" s="294"/>
      <c r="K57" s="295"/>
      <c r="L57" s="8"/>
      <c r="M57" s="76"/>
      <c r="N57" s="77">
        <f>N56/3</f>
        <v>0</v>
      </c>
    </row>
    <row r="58" spans="1:14" ht="15.75" thickBot="1" x14ac:dyDescent="0.3">
      <c r="A58" s="4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6"/>
    </row>
    <row r="59" spans="1:14" ht="37.5" customHeight="1" thickBot="1" x14ac:dyDescent="0.3">
      <c r="A59" s="296" t="s">
        <v>61</v>
      </c>
      <c r="B59" s="297"/>
      <c r="C59" s="297"/>
      <c r="D59" s="297"/>
      <c r="E59" s="297"/>
      <c r="F59" s="297"/>
      <c r="G59" s="298"/>
      <c r="H59" s="78" t="s">
        <v>44</v>
      </c>
      <c r="I59" s="54" t="s">
        <v>45</v>
      </c>
      <c r="J59" s="55" t="s">
        <v>46</v>
      </c>
      <c r="K59" s="56" t="s">
        <v>47</v>
      </c>
      <c r="L59" s="151"/>
      <c r="M59" s="8"/>
      <c r="N59" s="57" t="s">
        <v>48</v>
      </c>
    </row>
    <row r="60" spans="1:14" ht="17.25" thickTop="1" thickBot="1" x14ac:dyDescent="0.3">
      <c r="A60" s="58">
        <v>1</v>
      </c>
      <c r="B60" s="299" t="s">
        <v>62</v>
      </c>
      <c r="C60" s="299"/>
      <c r="D60" s="299"/>
      <c r="E60" s="299"/>
      <c r="F60" s="286"/>
      <c r="G60" s="286"/>
      <c r="H60" s="79" t="s">
        <v>63</v>
      </c>
      <c r="I60" s="80">
        <v>0</v>
      </c>
      <c r="J60" s="80">
        <v>0</v>
      </c>
      <c r="K60" s="81">
        <v>0</v>
      </c>
      <c r="L60" s="82"/>
      <c r="M60" s="45"/>
      <c r="N60" s="62">
        <f>I60+J60+K60</f>
        <v>0</v>
      </c>
    </row>
    <row r="61" spans="1:14" ht="33.75" customHeight="1" thickTop="1" thickBot="1" x14ac:dyDescent="0.3">
      <c r="A61" s="63">
        <v>2</v>
      </c>
      <c r="B61" s="273" t="s">
        <v>64</v>
      </c>
      <c r="C61" s="273"/>
      <c r="D61" s="273"/>
      <c r="E61" s="273"/>
      <c r="F61" s="274"/>
      <c r="G61" s="274"/>
      <c r="H61" s="83" t="s">
        <v>63</v>
      </c>
      <c r="I61" s="84">
        <v>0</v>
      </c>
      <c r="J61" s="84">
        <v>0</v>
      </c>
      <c r="K61" s="85">
        <v>0</v>
      </c>
      <c r="L61" s="82"/>
      <c r="M61" s="45"/>
      <c r="N61" s="62">
        <f>I61+J61+K61</f>
        <v>0</v>
      </c>
    </row>
    <row r="62" spans="1:14" ht="17.25" thickTop="1" thickBot="1" x14ac:dyDescent="0.3">
      <c r="A62" s="67">
        <v>3</v>
      </c>
      <c r="B62" s="256" t="s">
        <v>65</v>
      </c>
      <c r="C62" s="256"/>
      <c r="D62" s="256"/>
      <c r="E62" s="256"/>
      <c r="F62" s="257"/>
      <c r="G62" s="257"/>
      <c r="H62" s="86" t="s">
        <v>63</v>
      </c>
      <c r="I62" s="87">
        <v>0</v>
      </c>
      <c r="J62" s="87">
        <v>0</v>
      </c>
      <c r="K62" s="88">
        <v>0</v>
      </c>
      <c r="L62" s="82"/>
      <c r="M62" s="45"/>
      <c r="N62" s="62">
        <f>I62+J62+K62</f>
        <v>0</v>
      </c>
    </row>
    <row r="63" spans="1:14" ht="16.5" thickTop="1" thickBot="1" x14ac:dyDescent="0.3">
      <c r="A63" s="44"/>
      <c r="B63" s="258" t="s">
        <v>66</v>
      </c>
      <c r="C63" s="259"/>
      <c r="D63" s="259"/>
      <c r="E63" s="259"/>
      <c r="F63" s="259"/>
      <c r="G63" s="259"/>
      <c r="H63" s="260"/>
      <c r="I63" s="89">
        <f>SUM(I60:I62)</f>
        <v>0</v>
      </c>
      <c r="J63" s="89">
        <f>SUM(J60:J62)</f>
        <v>0</v>
      </c>
      <c r="K63" s="90">
        <f>SUM(K60:K62)</f>
        <v>0</v>
      </c>
      <c r="L63" s="82"/>
      <c r="M63" s="45"/>
      <c r="N63" s="91">
        <f>SUM(N60:N62)</f>
        <v>0</v>
      </c>
    </row>
    <row r="64" spans="1:14" ht="19.5" thickTop="1" thickBot="1" x14ac:dyDescent="0.3">
      <c r="A64" s="261" t="s">
        <v>67</v>
      </c>
      <c r="B64" s="262"/>
      <c r="C64" s="262"/>
      <c r="D64" s="262"/>
      <c r="E64" s="262"/>
      <c r="F64" s="262"/>
      <c r="G64" s="262"/>
      <c r="H64" s="262"/>
      <c r="I64" s="262"/>
      <c r="J64" s="262"/>
      <c r="K64" s="263"/>
      <c r="L64" s="82"/>
      <c r="M64" s="45"/>
      <c r="N64" s="77">
        <f>N63/3</f>
        <v>0</v>
      </c>
    </row>
    <row r="65" spans="1:14" ht="19.5" thickTop="1" thickBot="1" x14ac:dyDescent="0.3">
      <c r="A65" s="264"/>
      <c r="B65" s="265"/>
      <c r="C65" s="265"/>
      <c r="D65" s="265"/>
      <c r="E65" s="265"/>
      <c r="F65" s="265"/>
      <c r="G65" s="265"/>
      <c r="H65" s="265"/>
      <c r="I65" s="265"/>
      <c r="J65" s="266"/>
      <c r="K65" s="266"/>
      <c r="L65" s="82"/>
      <c r="M65" s="45"/>
      <c r="N65" s="153"/>
    </row>
    <row r="66" spans="1:14" ht="36.75" customHeight="1" thickBot="1" x14ac:dyDescent="0.3">
      <c r="A66" s="267" t="s">
        <v>68</v>
      </c>
      <c r="B66" s="268"/>
      <c r="C66" s="268"/>
      <c r="D66" s="268"/>
      <c r="E66" s="268"/>
      <c r="F66" s="268"/>
      <c r="G66" s="269"/>
      <c r="H66" s="93" t="s">
        <v>44</v>
      </c>
      <c r="I66" s="57" t="s">
        <v>45</v>
      </c>
      <c r="J66" s="151"/>
      <c r="K66" s="151"/>
      <c r="L66" s="82"/>
      <c r="M66" s="45"/>
      <c r="N66" s="94" t="s">
        <v>48</v>
      </c>
    </row>
    <row r="67" spans="1:14" ht="42" customHeight="1" thickBot="1" x14ac:dyDescent="0.3">
      <c r="A67" s="95">
        <v>1</v>
      </c>
      <c r="B67" s="270" t="s">
        <v>69</v>
      </c>
      <c r="C67" s="270"/>
      <c r="D67" s="270"/>
      <c r="E67" s="270"/>
      <c r="F67" s="271"/>
      <c r="G67" s="272"/>
      <c r="H67" s="96" t="s">
        <v>63</v>
      </c>
      <c r="I67" s="90">
        <v>0</v>
      </c>
      <c r="J67" s="82"/>
      <c r="K67" s="82"/>
      <c r="L67" s="82"/>
      <c r="M67" s="45"/>
      <c r="N67" s="97">
        <f>I67</f>
        <v>0</v>
      </c>
    </row>
    <row r="68" spans="1:14" ht="42" customHeight="1" thickBot="1" x14ac:dyDescent="0.3">
      <c r="A68" s="63">
        <v>2</v>
      </c>
      <c r="B68" s="273" t="s">
        <v>70</v>
      </c>
      <c r="C68" s="273"/>
      <c r="D68" s="273"/>
      <c r="E68" s="273"/>
      <c r="F68" s="274"/>
      <c r="G68" s="275"/>
      <c r="H68" s="98" t="s">
        <v>63</v>
      </c>
      <c r="I68" s="99">
        <v>0</v>
      </c>
      <c r="J68" s="82"/>
      <c r="K68" s="82"/>
      <c r="L68" s="82"/>
      <c r="M68" s="45"/>
      <c r="N68" s="97">
        <f>I68</f>
        <v>0</v>
      </c>
    </row>
    <row r="69" spans="1:14" ht="42" customHeight="1" thickBot="1" x14ac:dyDescent="0.3">
      <c r="A69" s="67">
        <v>3</v>
      </c>
      <c r="B69" s="256" t="s">
        <v>71</v>
      </c>
      <c r="C69" s="256"/>
      <c r="D69" s="256"/>
      <c r="E69" s="256"/>
      <c r="F69" s="257"/>
      <c r="G69" s="276"/>
      <c r="H69" s="100" t="s">
        <v>63</v>
      </c>
      <c r="I69" s="101">
        <v>0</v>
      </c>
      <c r="J69" s="82"/>
      <c r="K69" s="82"/>
      <c r="L69" s="82"/>
      <c r="M69" s="45"/>
      <c r="N69" s="97">
        <f>I69</f>
        <v>0</v>
      </c>
    </row>
    <row r="70" spans="1:14" ht="16.5" thickBot="1" x14ac:dyDescent="0.3">
      <c r="A70" s="277" t="s">
        <v>72</v>
      </c>
      <c r="B70" s="278"/>
      <c r="C70" s="278"/>
      <c r="D70" s="278"/>
      <c r="E70" s="278"/>
      <c r="F70" s="278"/>
      <c r="G70" s="278"/>
      <c r="H70" s="279"/>
      <c r="I70" s="27">
        <f>SUM(I67:I69)</f>
        <v>0</v>
      </c>
      <c r="J70" s="74"/>
      <c r="K70" s="74"/>
      <c r="L70" s="74"/>
      <c r="M70" s="45"/>
      <c r="N70" s="40"/>
    </row>
    <row r="71" spans="1:14" ht="19.5" thickTop="1" thickBot="1" x14ac:dyDescent="0.3">
      <c r="A71" s="280" t="s">
        <v>73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2"/>
      <c r="L71" s="74"/>
      <c r="M71" s="45"/>
      <c r="N71" s="77">
        <f>SUM(N67:N69)</f>
        <v>0</v>
      </c>
    </row>
    <row r="72" spans="1:14" x14ac:dyDescent="0.25">
      <c r="A72" s="46"/>
      <c r="B72" s="8"/>
      <c r="C72" s="8"/>
      <c r="D72" s="8"/>
      <c r="E72" s="283"/>
      <c r="F72" s="283"/>
      <c r="G72" s="283"/>
      <c r="H72" s="283"/>
      <c r="I72" s="283"/>
      <c r="J72" s="283"/>
      <c r="K72" s="283"/>
      <c r="L72" s="283"/>
      <c r="M72" s="283"/>
      <c r="N72" s="284"/>
    </row>
    <row r="73" spans="1:14" ht="15.75" thickBot="1" x14ac:dyDescent="0.3">
      <c r="A73" s="4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6"/>
    </row>
    <row r="74" spans="1:14" ht="27" thickBot="1" x14ac:dyDescent="0.3">
      <c r="A74" s="253" t="s">
        <v>74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</row>
    <row r="75" spans="1:14" ht="15.75" thickBot="1" x14ac:dyDescent="0.3">
      <c r="A75" s="4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6"/>
    </row>
    <row r="76" spans="1:14" ht="24.75" thickBot="1" x14ac:dyDescent="0.3">
      <c r="A76" s="236" t="s">
        <v>75</v>
      </c>
      <c r="B76" s="237"/>
      <c r="C76" s="237"/>
      <c r="D76" s="237"/>
      <c r="E76" s="237"/>
      <c r="F76" s="238"/>
      <c r="G76" s="239"/>
      <c r="H76" s="93" t="s">
        <v>44</v>
      </c>
      <c r="I76" s="151"/>
      <c r="J76" s="8"/>
      <c r="K76" s="8"/>
      <c r="L76" s="8"/>
      <c r="M76" s="8"/>
      <c r="N76" s="93" t="s">
        <v>48</v>
      </c>
    </row>
    <row r="77" spans="1:14" ht="17.25" thickTop="1" thickBot="1" x14ac:dyDescent="0.3">
      <c r="A77" s="102">
        <v>1</v>
      </c>
      <c r="B77" s="240" t="s">
        <v>76</v>
      </c>
      <c r="C77" s="241"/>
      <c r="D77" s="241"/>
      <c r="E77" s="241"/>
      <c r="F77" s="242"/>
      <c r="G77" s="243"/>
      <c r="H77" s="103" t="s">
        <v>77</v>
      </c>
      <c r="I77" s="104"/>
      <c r="J77" s="51"/>
      <c r="K77" s="51"/>
      <c r="L77" s="51"/>
      <c r="M77" s="45"/>
      <c r="N77" s="105">
        <v>0</v>
      </c>
    </row>
    <row r="78" spans="1:14" ht="16.5" thickBot="1" x14ac:dyDescent="0.3">
      <c r="A78" s="106"/>
      <c r="B78" s="107"/>
      <c r="C78" s="107"/>
      <c r="D78" s="107"/>
      <c r="E78" s="107"/>
      <c r="F78" s="45"/>
      <c r="G78" s="45"/>
      <c r="H78" s="74"/>
      <c r="I78" s="74"/>
      <c r="J78" s="51"/>
      <c r="K78" s="51"/>
      <c r="L78" s="51"/>
      <c r="M78" s="45"/>
      <c r="N78" s="108"/>
    </row>
    <row r="79" spans="1:14" ht="19.5" thickTop="1" thickBot="1" x14ac:dyDescent="0.3">
      <c r="A79" s="244" t="s">
        <v>78</v>
      </c>
      <c r="B79" s="245"/>
      <c r="C79" s="245"/>
      <c r="D79" s="245"/>
      <c r="E79" s="245"/>
      <c r="F79" s="245"/>
      <c r="G79" s="245"/>
      <c r="H79" s="245"/>
      <c r="I79" s="245"/>
      <c r="J79" s="246"/>
      <c r="K79" s="104"/>
      <c r="L79" s="8"/>
      <c r="M79" s="109"/>
      <c r="N79" s="110">
        <f>N77</f>
        <v>0</v>
      </c>
    </row>
    <row r="80" spans="1:14" ht="16.5" thickTop="1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28.5" thickBot="1" x14ac:dyDescent="0.3">
      <c r="A81" s="247" t="s">
        <v>79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18.75" thickTop="1" x14ac:dyDescent="0.25">
      <c r="A83" s="250" t="s">
        <v>23</v>
      </c>
      <c r="B83" s="251"/>
      <c r="C83" s="251"/>
      <c r="D83" s="251"/>
      <c r="E83" s="251"/>
      <c r="F83" s="251"/>
      <c r="G83" s="251"/>
      <c r="H83" s="251"/>
      <c r="I83" s="251"/>
      <c r="J83" s="252"/>
      <c r="K83" s="111"/>
      <c r="L83" s="111"/>
      <c r="M83" s="112"/>
      <c r="N83" s="113">
        <f>N40</f>
        <v>23.240000000000002</v>
      </c>
    </row>
    <row r="84" spans="1:14" ht="18" x14ac:dyDescent="0.25">
      <c r="A84" s="227" t="s">
        <v>80</v>
      </c>
      <c r="B84" s="228"/>
      <c r="C84" s="228"/>
      <c r="D84" s="228"/>
      <c r="E84" s="228"/>
      <c r="F84" s="228"/>
      <c r="G84" s="228"/>
      <c r="H84" s="228"/>
      <c r="I84" s="228"/>
      <c r="J84" s="229"/>
      <c r="K84" s="111"/>
      <c r="L84" s="111"/>
      <c r="M84" s="112"/>
      <c r="N84" s="114">
        <f>N57</f>
        <v>0</v>
      </c>
    </row>
    <row r="85" spans="1:14" ht="18" x14ac:dyDescent="0.25">
      <c r="A85" s="227" t="s">
        <v>81</v>
      </c>
      <c r="B85" s="228"/>
      <c r="C85" s="228"/>
      <c r="D85" s="228"/>
      <c r="E85" s="228"/>
      <c r="F85" s="228"/>
      <c r="G85" s="228"/>
      <c r="H85" s="228"/>
      <c r="I85" s="228"/>
      <c r="J85" s="229"/>
      <c r="K85" s="111"/>
      <c r="L85" s="111"/>
      <c r="M85" s="112"/>
      <c r="N85" s="115">
        <f>N64</f>
        <v>0</v>
      </c>
    </row>
    <row r="86" spans="1:14" ht="18" x14ac:dyDescent="0.25">
      <c r="A86" s="227" t="s">
        <v>82</v>
      </c>
      <c r="B86" s="228"/>
      <c r="C86" s="228"/>
      <c r="D86" s="228"/>
      <c r="E86" s="228"/>
      <c r="F86" s="228"/>
      <c r="G86" s="228"/>
      <c r="H86" s="228"/>
      <c r="I86" s="228"/>
      <c r="J86" s="229"/>
      <c r="K86" s="111"/>
      <c r="L86" s="111"/>
      <c r="M86" s="112"/>
      <c r="N86" s="116">
        <f>N71</f>
        <v>0</v>
      </c>
    </row>
    <row r="87" spans="1:14" ht="18.75" thickBot="1" x14ac:dyDescent="0.3">
      <c r="A87" s="230" t="s">
        <v>83</v>
      </c>
      <c r="B87" s="231"/>
      <c r="C87" s="231"/>
      <c r="D87" s="231"/>
      <c r="E87" s="231"/>
      <c r="F87" s="231"/>
      <c r="G87" s="231"/>
      <c r="H87" s="231"/>
      <c r="I87" s="231"/>
      <c r="J87" s="232"/>
      <c r="K87" s="111"/>
      <c r="L87" s="111"/>
      <c r="M87" s="112"/>
      <c r="N87" s="116">
        <f>N77</f>
        <v>0</v>
      </c>
    </row>
    <row r="88" spans="1:14" ht="24.75" thickTop="1" thickBot="1" x14ac:dyDescent="0.3">
      <c r="A88" s="233" t="s">
        <v>84</v>
      </c>
      <c r="B88" s="234"/>
      <c r="C88" s="234"/>
      <c r="D88" s="234"/>
      <c r="E88" s="234"/>
      <c r="F88" s="234"/>
      <c r="G88" s="234"/>
      <c r="H88" s="234"/>
      <c r="I88" s="234"/>
      <c r="J88" s="235"/>
      <c r="K88" s="117"/>
      <c r="L88" s="118"/>
      <c r="M88" s="119"/>
      <c r="N88" s="120">
        <f>SUM(N83:N87)</f>
        <v>23.240000000000002</v>
      </c>
    </row>
    <row r="89" spans="1:14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</sheetData>
  <sheetProtection algorithmName="SHA-512" hashValue="7RhnHGVbm9Dfw4ny5Iyr3R3mk4Iel1zHqstD0AxqnxU0m8pqwEg5oaDaZBGVkMeYuQtWpAw3qeWGOVl8IFZu6A==" saltValue="Lr4qztsn6gAm/t6xn1MxDw==" spinCount="100000" sheet="1" objects="1" scenarios="1" selectLockedCells="1" selectUnlockedCells="1"/>
  <mergeCells count="81">
    <mergeCell ref="A85:J85"/>
    <mergeCell ref="A86:J86"/>
    <mergeCell ref="A87:J87"/>
    <mergeCell ref="A88:J88"/>
    <mergeCell ref="A76:G76"/>
    <mergeCell ref="B77:G77"/>
    <mergeCell ref="A79:J79"/>
    <mergeCell ref="A81:N81"/>
    <mergeCell ref="A83:J83"/>
    <mergeCell ref="A84:J84"/>
    <mergeCell ref="A74:N74"/>
    <mergeCell ref="B62:G62"/>
    <mergeCell ref="B63:H63"/>
    <mergeCell ref="A64:K64"/>
    <mergeCell ref="A65:K65"/>
    <mergeCell ref="A66:G66"/>
    <mergeCell ref="B67:G67"/>
    <mergeCell ref="B68:G68"/>
    <mergeCell ref="B69:G69"/>
    <mergeCell ref="A70:H70"/>
    <mergeCell ref="A71:K71"/>
    <mergeCell ref="E72:N72"/>
    <mergeCell ref="B61:G61"/>
    <mergeCell ref="B49:G49"/>
    <mergeCell ref="B50:G50"/>
    <mergeCell ref="B51:G51"/>
    <mergeCell ref="B52:G52"/>
    <mergeCell ref="B53:G53"/>
    <mergeCell ref="B54:G54"/>
    <mergeCell ref="B55:G55"/>
    <mergeCell ref="A56:H56"/>
    <mergeCell ref="A57:K57"/>
    <mergeCell ref="A59:G59"/>
    <mergeCell ref="B60:G60"/>
    <mergeCell ref="A48:G4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6:N46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>
        <f ca="1">MATCH(MID(CELL("nombrearchivo",'3'!E9),FIND("]", CELL("nombrearchivo",'3'!E9),1)+1,LEN(CELL("nombrearchivo",'3'!E9))-FIND("]",CELL("nombrearchivo",'3'!E9),1)),GENERAL!A6:A55,0)</f>
        <v>12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TACUMA CHANGO HECTOR</v>
      </c>
      <c r="B10" s="339"/>
      <c r="C10" s="19">
        <f>N14</f>
        <v>4</v>
      </c>
      <c r="D10" s="20"/>
      <c r="E10" s="21">
        <f>N16</f>
        <v>2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9" customHeight="1" thickBot="1" x14ac:dyDescent="0.3">
      <c r="A14" s="258" t="s">
        <v>27</v>
      </c>
      <c r="B14" s="260"/>
      <c r="C14" s="28"/>
      <c r="D14" s="308" t="str">
        <f ca="1">(INDIRECT("GENERAL!J"&amp;P2+5))</f>
        <v>INGENIERO FORESTAL/ UNIVERSIDAD DEL TOLIMA/1988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54.75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ESPECIALISTA EN GESTION AMBIENTAL Y EVALUACION DE IMPACTO AMBIENTAL/UNIVERSIDAD DEL TOLIMA/1997/ ESPECIALISTA EN EDUCACION SUPERIOR A DISTANCIA /UNIVERSIDAD NACIONAL ABIERTA  Y A DISTANCIA UNAD/2003</v>
      </c>
      <c r="F16" s="320"/>
      <c r="G16" s="320"/>
      <c r="H16" s="320"/>
      <c r="I16" s="320"/>
      <c r="J16" s="320"/>
      <c r="K16" s="320"/>
      <c r="L16" s="321"/>
      <c r="M16" s="29"/>
      <c r="N16" s="30">
        <v>2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MAGISTER EN SANEAMIENTO Y DESARROLLO AMBIENTAL / PONTIFICIA UNIVERSIDAD JAVERIANA/1992</v>
      </c>
      <c r="F18" s="320"/>
      <c r="G18" s="320"/>
      <c r="H18" s="320"/>
      <c r="I18" s="320"/>
      <c r="J18" s="320"/>
      <c r="K18" s="320"/>
      <c r="L18" s="32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9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56" t="s">
        <v>213</v>
      </c>
      <c r="E25" s="309"/>
      <c r="F25" s="309"/>
      <c r="G25" s="309"/>
      <c r="H25" s="309"/>
      <c r="I25" s="309"/>
      <c r="J25" s="309"/>
      <c r="K25" s="309"/>
      <c r="L25" s="310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57" t="s">
        <v>34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9"/>
      <c r="M27" s="161"/>
      <c r="N27" s="162">
        <f>N25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56" t="s">
        <v>214</v>
      </c>
      <c r="E30" s="309"/>
      <c r="F30" s="309"/>
      <c r="G30" s="309"/>
      <c r="H30" s="309"/>
      <c r="I30" s="309"/>
      <c r="J30" s="309"/>
      <c r="K30" s="309"/>
      <c r="L30" s="310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 t="s">
        <v>118</v>
      </c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19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44.2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44.2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44.2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44.2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44.2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36" customHeight="1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42.75" customHeight="1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42.75" customHeight="1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42.75" customHeight="1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19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19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FcHZxlPQFkZdfoK4+QCJECCaZ4aewms2zF2IkmD5RwgyACNkkf9y8/HEaWKF7WYupd1lvZviJNT1sJa7l8uDzA==" saltValue="jYmRKsYeCSk+tf9H2VHqc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5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9"/>
  <sheetViews>
    <sheetView zoomScaleNormal="100"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>
        <f ca="1">MATCH(MID(CELL("nombrearchivo",'4'!E9),FIND("]", CELL("nombrearchivo",'4'!E9),1)+1,LEN(CELL("nombrearchivo",'4'!E9))-FIND("]",CELL("nombrearchivo",'4'!E9),1)),GENERAL!A6:A55,0)</f>
        <v>9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>LOPEZ CASTRO GLORIA</v>
      </c>
      <c r="B10" s="339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0</v>
      </c>
      <c r="J10" s="22">
        <f>N37</f>
        <v>0.17</v>
      </c>
      <c r="K10" s="23"/>
      <c r="L10" s="23"/>
      <c r="M10" s="23"/>
      <c r="N10" s="24">
        <f>IF( SUM(C10:J10)&lt;=30,SUM(C10:J10),"EXCEDE LOS 30 PUNTOS")</f>
        <v>12.17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 t="str">
        <f ca="1">(INDIRECT("GENERAL!J"&amp;P2+5))</f>
        <v>ZOOTECNISTA/UNIVERSIDAD NACIONAL DE COLOMBIA/1994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 t="str">
        <f ca="1">(INDIRECT("GENERAL!K"&amp;P2+5))</f>
        <v>NO REGISTRA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 t="str">
        <f ca="1">(INDIRECT("GENERAL!L"&amp;P2+5))</f>
        <v>MAGISTER EN CIENCIAS AGRARIAS/UNIVERSIDAD NACIONAL DE COLOMBIA/2013</v>
      </c>
      <c r="F18" s="320"/>
      <c r="G18" s="320"/>
      <c r="H18" s="320"/>
      <c r="I18" s="320"/>
      <c r="J18" s="320"/>
      <c r="K18" s="320"/>
      <c r="L18" s="32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 t="str">
        <f ca="1">(INDIRECT("GENERAL!M"&amp;P2+5))</f>
        <v>NO REGISTRA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56" t="s">
        <v>215</v>
      </c>
      <c r="E25" s="309"/>
      <c r="F25" s="309"/>
      <c r="G25" s="309"/>
      <c r="H25" s="309"/>
      <c r="I25" s="309"/>
      <c r="J25" s="309"/>
      <c r="K25" s="309"/>
      <c r="L25" s="310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50.25" customHeight="1" thickBot="1" x14ac:dyDescent="0.3">
      <c r="A35" s="311" t="s">
        <v>39</v>
      </c>
      <c r="B35" s="312"/>
      <c r="C35" s="28"/>
      <c r="D35" s="356" t="s">
        <v>216</v>
      </c>
      <c r="E35" s="309"/>
      <c r="F35" s="309"/>
      <c r="G35" s="309"/>
      <c r="H35" s="309"/>
      <c r="I35" s="309"/>
      <c r="J35" s="309"/>
      <c r="K35" s="309"/>
      <c r="L35" s="310"/>
      <c r="M35" s="29"/>
      <c r="N35" s="30">
        <v>0.17</v>
      </c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0.17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12.17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2" t="s">
        <v>41</v>
      </c>
    </row>
    <row r="54" spans="1:14" x14ac:dyDescent="0.25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15.75" thickBot="1" x14ac:dyDescent="0.3">
      <c r="A55" s="5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51"/>
    </row>
    <row r="56" spans="1:14" ht="27" thickBot="1" x14ac:dyDescent="0.3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5"/>
    </row>
    <row r="57" spans="1:14" ht="15.75" thickBot="1" x14ac:dyDescent="0.3">
      <c r="A57" s="4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6"/>
    </row>
    <row r="58" spans="1:14" ht="41.25" customHeight="1" thickBot="1" x14ac:dyDescent="0.3">
      <c r="A58" s="296" t="s">
        <v>43</v>
      </c>
      <c r="B58" s="297"/>
      <c r="C58" s="297"/>
      <c r="D58" s="297"/>
      <c r="E58" s="297"/>
      <c r="F58" s="300"/>
      <c r="G58" s="301"/>
      <c r="H58" s="53" t="s">
        <v>44</v>
      </c>
      <c r="I58" s="54" t="s">
        <v>45</v>
      </c>
      <c r="J58" s="55" t="s">
        <v>46</v>
      </c>
      <c r="K58" s="56" t="s">
        <v>47</v>
      </c>
      <c r="L58" s="157"/>
      <c r="M58" s="8"/>
      <c r="N58" s="57" t="s">
        <v>48</v>
      </c>
    </row>
    <row r="59" spans="1:14" ht="23.25" customHeight="1" thickTop="1" thickBot="1" x14ac:dyDescent="0.3">
      <c r="A59" s="58">
        <v>1</v>
      </c>
      <c r="B59" s="285" t="s">
        <v>49</v>
      </c>
      <c r="C59" s="285"/>
      <c r="D59" s="285"/>
      <c r="E59" s="285"/>
      <c r="F59" s="286"/>
      <c r="G59" s="286"/>
      <c r="H59" s="59" t="s">
        <v>50</v>
      </c>
      <c r="I59" s="60">
        <v>0</v>
      </c>
      <c r="J59" s="60">
        <v>0</v>
      </c>
      <c r="K59" s="61">
        <v>0</v>
      </c>
      <c r="L59" s="45"/>
      <c r="M59" s="45"/>
      <c r="N59" s="62">
        <f>I59+J59+K59</f>
        <v>0</v>
      </c>
    </row>
    <row r="60" spans="1:14" ht="16.5" thickTop="1" thickBot="1" x14ac:dyDescent="0.3">
      <c r="A60" s="63">
        <v>2</v>
      </c>
      <c r="B60" s="273" t="s">
        <v>51</v>
      </c>
      <c r="C60" s="287"/>
      <c r="D60" s="287"/>
      <c r="E60" s="287"/>
      <c r="F60" s="274"/>
      <c r="G60" s="274"/>
      <c r="H60" s="64" t="s">
        <v>50</v>
      </c>
      <c r="I60" s="65">
        <v>0</v>
      </c>
      <c r="J60" s="65">
        <v>0</v>
      </c>
      <c r="K60" s="66">
        <v>0</v>
      </c>
      <c r="L60" s="45"/>
      <c r="M60" s="45"/>
      <c r="N60" s="62">
        <f t="shared" ref="N60:N65" si="0">I60+J60+K60</f>
        <v>0</v>
      </c>
    </row>
    <row r="61" spans="1:14" ht="41.25" customHeight="1" thickTop="1" thickBot="1" x14ac:dyDescent="0.3">
      <c r="A61" s="63">
        <v>3</v>
      </c>
      <c r="B61" s="287" t="s">
        <v>52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41.25" customHeight="1" thickTop="1" thickBot="1" x14ac:dyDescent="0.3">
      <c r="A62" s="63">
        <v>4</v>
      </c>
      <c r="B62" s="287" t="s">
        <v>54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41.25" customHeight="1" thickTop="1" thickBot="1" x14ac:dyDescent="0.3">
      <c r="A63" s="63">
        <v>5</v>
      </c>
      <c r="B63" s="287" t="s">
        <v>55</v>
      </c>
      <c r="C63" s="287"/>
      <c r="D63" s="287"/>
      <c r="E63" s="287"/>
      <c r="F63" s="274"/>
      <c r="G63" s="274"/>
      <c r="H63" s="64" t="s">
        <v>53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41.25" customHeight="1" thickTop="1" thickBot="1" x14ac:dyDescent="0.3">
      <c r="A64" s="63">
        <v>6</v>
      </c>
      <c r="B64" s="287" t="s">
        <v>56</v>
      </c>
      <c r="C64" s="287"/>
      <c r="D64" s="287"/>
      <c r="E64" s="287"/>
      <c r="F64" s="274"/>
      <c r="G64" s="274"/>
      <c r="H64" s="64" t="s">
        <v>57</v>
      </c>
      <c r="I64" s="65">
        <v>0</v>
      </c>
      <c r="J64" s="65">
        <v>0</v>
      </c>
      <c r="K64" s="66">
        <v>0</v>
      </c>
      <c r="L64" s="45"/>
      <c r="M64" s="45"/>
      <c r="N64" s="62">
        <f t="shared" si="0"/>
        <v>0</v>
      </c>
    </row>
    <row r="65" spans="1:14" ht="41.25" customHeight="1" thickTop="1" thickBot="1" x14ac:dyDescent="0.3">
      <c r="A65" s="67">
        <v>7</v>
      </c>
      <c r="B65" s="288" t="s">
        <v>58</v>
      </c>
      <c r="C65" s="288"/>
      <c r="D65" s="288"/>
      <c r="E65" s="288"/>
      <c r="F65" s="257"/>
      <c r="G65" s="257"/>
      <c r="H65" s="68" t="s">
        <v>57</v>
      </c>
      <c r="I65" s="69">
        <v>0</v>
      </c>
      <c r="J65" s="69">
        <v>0</v>
      </c>
      <c r="K65" s="70">
        <v>0</v>
      </c>
      <c r="L65" s="45"/>
      <c r="M65" s="45"/>
      <c r="N65" s="62">
        <f t="shared" si="0"/>
        <v>0</v>
      </c>
    </row>
    <row r="66" spans="1:14" ht="16.5" thickBot="1" x14ac:dyDescent="0.3">
      <c r="A66" s="289" t="s">
        <v>59</v>
      </c>
      <c r="B66" s="290"/>
      <c r="C66" s="290"/>
      <c r="D66" s="290"/>
      <c r="E66" s="290"/>
      <c r="F66" s="290"/>
      <c r="G66" s="290"/>
      <c r="H66" s="291"/>
      <c r="I66" s="71">
        <f>SUM(I59:I65)</f>
        <v>0</v>
      </c>
      <c r="J66" s="72">
        <f>SUM(J59:J65)</f>
        <v>0</v>
      </c>
      <c r="K66" s="73">
        <f>SUM(K59:K65)</f>
        <v>0</v>
      </c>
      <c r="L66" s="74"/>
      <c r="M66" s="45"/>
      <c r="N66" s="75">
        <f>SUM(N59:N65)</f>
        <v>0</v>
      </c>
    </row>
    <row r="67" spans="1:14" ht="19.5" thickTop="1" thickBot="1" x14ac:dyDescent="0.3">
      <c r="A67" s="292" t="s">
        <v>60</v>
      </c>
      <c r="B67" s="293"/>
      <c r="C67" s="293"/>
      <c r="D67" s="293"/>
      <c r="E67" s="293"/>
      <c r="F67" s="293"/>
      <c r="G67" s="293"/>
      <c r="H67" s="293"/>
      <c r="I67" s="294"/>
      <c r="J67" s="294"/>
      <c r="K67" s="295"/>
      <c r="L67" s="8"/>
      <c r="M67" s="76"/>
      <c r="N67" s="77">
        <f>N66/3</f>
        <v>0</v>
      </c>
    </row>
    <row r="68" spans="1:14" ht="15.75" thickBot="1" x14ac:dyDescent="0.3">
      <c r="A68" s="4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6"/>
    </row>
    <row r="69" spans="1:14" ht="36" customHeight="1" thickBot="1" x14ac:dyDescent="0.3">
      <c r="A69" s="296" t="s">
        <v>61</v>
      </c>
      <c r="B69" s="297"/>
      <c r="C69" s="297"/>
      <c r="D69" s="297"/>
      <c r="E69" s="297"/>
      <c r="F69" s="297"/>
      <c r="G69" s="298"/>
      <c r="H69" s="78" t="s">
        <v>44</v>
      </c>
      <c r="I69" s="54" t="s">
        <v>45</v>
      </c>
      <c r="J69" s="55" t="s">
        <v>46</v>
      </c>
      <c r="K69" s="56" t="s">
        <v>47</v>
      </c>
      <c r="L69" s="157"/>
      <c r="M69" s="8"/>
      <c r="N69" s="57" t="s">
        <v>48</v>
      </c>
    </row>
    <row r="70" spans="1:14" ht="17.25" thickTop="1" thickBot="1" x14ac:dyDescent="0.3">
      <c r="A70" s="58">
        <v>1</v>
      </c>
      <c r="B70" s="299" t="s">
        <v>62</v>
      </c>
      <c r="C70" s="299"/>
      <c r="D70" s="299"/>
      <c r="E70" s="299"/>
      <c r="F70" s="286"/>
      <c r="G70" s="286"/>
      <c r="H70" s="79" t="s">
        <v>63</v>
      </c>
      <c r="I70" s="80">
        <v>0</v>
      </c>
      <c r="J70" s="80">
        <v>0</v>
      </c>
      <c r="K70" s="81">
        <v>0</v>
      </c>
      <c r="L70" s="82"/>
      <c r="M70" s="45"/>
      <c r="N70" s="62">
        <f>I70+J70+K70</f>
        <v>0</v>
      </c>
    </row>
    <row r="71" spans="1:14" ht="37.5" customHeight="1" thickTop="1" thickBot="1" x14ac:dyDescent="0.3">
      <c r="A71" s="63">
        <v>2</v>
      </c>
      <c r="B71" s="273" t="s">
        <v>64</v>
      </c>
      <c r="C71" s="273"/>
      <c r="D71" s="273"/>
      <c r="E71" s="273"/>
      <c r="F71" s="274"/>
      <c r="G71" s="274"/>
      <c r="H71" s="83" t="s">
        <v>63</v>
      </c>
      <c r="I71" s="84">
        <v>0</v>
      </c>
      <c r="J71" s="84">
        <v>0</v>
      </c>
      <c r="K71" s="85">
        <v>0</v>
      </c>
      <c r="L71" s="82"/>
      <c r="M71" s="45"/>
      <c r="N71" s="62">
        <f>I71+J71+K71</f>
        <v>0</v>
      </c>
    </row>
    <row r="72" spans="1:14" ht="17.25" thickTop="1" thickBot="1" x14ac:dyDescent="0.3">
      <c r="A72" s="67">
        <v>3</v>
      </c>
      <c r="B72" s="256" t="s">
        <v>65</v>
      </c>
      <c r="C72" s="256"/>
      <c r="D72" s="256"/>
      <c r="E72" s="256"/>
      <c r="F72" s="257"/>
      <c r="G72" s="257"/>
      <c r="H72" s="86" t="s">
        <v>63</v>
      </c>
      <c r="I72" s="87">
        <v>0</v>
      </c>
      <c r="J72" s="87">
        <v>0</v>
      </c>
      <c r="K72" s="88">
        <v>0</v>
      </c>
      <c r="L72" s="82"/>
      <c r="M72" s="45"/>
      <c r="N72" s="62">
        <f>I72+J72+K72</f>
        <v>0</v>
      </c>
    </row>
    <row r="73" spans="1:14" ht="16.5" thickTop="1" thickBot="1" x14ac:dyDescent="0.3">
      <c r="A73" s="44"/>
      <c r="B73" s="258" t="s">
        <v>66</v>
      </c>
      <c r="C73" s="259"/>
      <c r="D73" s="259"/>
      <c r="E73" s="259"/>
      <c r="F73" s="259"/>
      <c r="G73" s="259"/>
      <c r="H73" s="260"/>
      <c r="I73" s="89">
        <f>SUM(I70:I72)</f>
        <v>0</v>
      </c>
      <c r="J73" s="89">
        <f>SUM(J70:J72)</f>
        <v>0</v>
      </c>
      <c r="K73" s="90">
        <f>SUM(K70:K72)</f>
        <v>0</v>
      </c>
      <c r="L73" s="82"/>
      <c r="M73" s="45"/>
      <c r="N73" s="91">
        <f>SUM(N70:N72)</f>
        <v>0</v>
      </c>
    </row>
    <row r="74" spans="1:14" ht="19.5" thickTop="1" thickBot="1" x14ac:dyDescent="0.3">
      <c r="A74" s="261" t="s">
        <v>67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3"/>
      <c r="L74" s="82"/>
      <c r="M74" s="45"/>
      <c r="N74" s="77">
        <f>N73/3</f>
        <v>0</v>
      </c>
    </row>
    <row r="75" spans="1:14" ht="19.5" thickTop="1" thickBot="1" x14ac:dyDescent="0.3">
      <c r="A75" s="264"/>
      <c r="B75" s="265"/>
      <c r="C75" s="265"/>
      <c r="D75" s="265"/>
      <c r="E75" s="265"/>
      <c r="F75" s="265"/>
      <c r="G75" s="265"/>
      <c r="H75" s="265"/>
      <c r="I75" s="265"/>
      <c r="J75" s="266"/>
      <c r="K75" s="266"/>
      <c r="L75" s="82"/>
      <c r="M75" s="45"/>
      <c r="N75" s="159"/>
    </row>
    <row r="76" spans="1:14" ht="38.25" customHeight="1" thickBot="1" x14ac:dyDescent="0.3">
      <c r="A76" s="267" t="s">
        <v>68</v>
      </c>
      <c r="B76" s="268"/>
      <c r="C76" s="268"/>
      <c r="D76" s="268"/>
      <c r="E76" s="268"/>
      <c r="F76" s="268"/>
      <c r="G76" s="269"/>
      <c r="H76" s="93" t="s">
        <v>44</v>
      </c>
      <c r="I76" s="57" t="s">
        <v>45</v>
      </c>
      <c r="J76" s="157"/>
      <c r="K76" s="157"/>
      <c r="L76" s="82"/>
      <c r="M76" s="45"/>
      <c r="N76" s="94" t="s">
        <v>48</v>
      </c>
    </row>
    <row r="77" spans="1:14" ht="42.75" customHeight="1" thickBot="1" x14ac:dyDescent="0.3">
      <c r="A77" s="95">
        <v>1</v>
      </c>
      <c r="B77" s="270" t="s">
        <v>69</v>
      </c>
      <c r="C77" s="270"/>
      <c r="D77" s="270"/>
      <c r="E77" s="270"/>
      <c r="F77" s="271"/>
      <c r="G77" s="272"/>
      <c r="H77" s="96" t="s">
        <v>63</v>
      </c>
      <c r="I77" s="90">
        <v>0</v>
      </c>
      <c r="J77" s="82"/>
      <c r="K77" s="82"/>
      <c r="L77" s="82"/>
      <c r="M77" s="45"/>
      <c r="N77" s="97">
        <f>I77</f>
        <v>0</v>
      </c>
    </row>
    <row r="78" spans="1:14" ht="42.75" customHeight="1" thickBot="1" x14ac:dyDescent="0.3">
      <c r="A78" s="63">
        <v>2</v>
      </c>
      <c r="B78" s="273" t="s">
        <v>70</v>
      </c>
      <c r="C78" s="273"/>
      <c r="D78" s="273"/>
      <c r="E78" s="273"/>
      <c r="F78" s="274"/>
      <c r="G78" s="275"/>
      <c r="H78" s="98" t="s">
        <v>63</v>
      </c>
      <c r="I78" s="99">
        <v>0</v>
      </c>
      <c r="J78" s="82"/>
      <c r="K78" s="82"/>
      <c r="L78" s="82"/>
      <c r="M78" s="45"/>
      <c r="N78" s="97">
        <f>I78</f>
        <v>0</v>
      </c>
    </row>
    <row r="79" spans="1:14" ht="42.75" customHeight="1" thickBot="1" x14ac:dyDescent="0.3">
      <c r="A79" s="67">
        <v>3</v>
      </c>
      <c r="B79" s="256" t="s">
        <v>71</v>
      </c>
      <c r="C79" s="256"/>
      <c r="D79" s="256"/>
      <c r="E79" s="256"/>
      <c r="F79" s="257"/>
      <c r="G79" s="276"/>
      <c r="H79" s="100" t="s">
        <v>63</v>
      </c>
      <c r="I79" s="101">
        <v>0</v>
      </c>
      <c r="J79" s="82"/>
      <c r="K79" s="82"/>
      <c r="L79" s="82"/>
      <c r="M79" s="45"/>
      <c r="N79" s="97">
        <f>I79</f>
        <v>0</v>
      </c>
    </row>
    <row r="80" spans="1:14" ht="16.5" thickBot="1" x14ac:dyDescent="0.3">
      <c r="A80" s="277" t="s">
        <v>72</v>
      </c>
      <c r="B80" s="278"/>
      <c r="C80" s="278"/>
      <c r="D80" s="278"/>
      <c r="E80" s="278"/>
      <c r="F80" s="278"/>
      <c r="G80" s="278"/>
      <c r="H80" s="279"/>
      <c r="I80" s="27">
        <f>SUM(I77:I79)</f>
        <v>0</v>
      </c>
      <c r="J80" s="74"/>
      <c r="K80" s="74"/>
      <c r="L80" s="74"/>
      <c r="M80" s="45"/>
      <c r="N80" s="40"/>
    </row>
    <row r="81" spans="1:14" ht="19.5" thickTop="1" thickBot="1" x14ac:dyDescent="0.3">
      <c r="A81" s="280" t="s">
        <v>73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2"/>
      <c r="L81" s="74"/>
      <c r="M81" s="45"/>
      <c r="N81" s="77">
        <f>SUM(N77:N79)</f>
        <v>0</v>
      </c>
    </row>
    <row r="82" spans="1:14" x14ac:dyDescent="0.25">
      <c r="A82" s="46"/>
      <c r="B82" s="8"/>
      <c r="C82" s="8"/>
      <c r="D82" s="8"/>
      <c r="E82" s="283"/>
      <c r="F82" s="283"/>
      <c r="G82" s="283"/>
      <c r="H82" s="283"/>
      <c r="I82" s="283"/>
      <c r="J82" s="283"/>
      <c r="K82" s="283"/>
      <c r="L82" s="283"/>
      <c r="M82" s="283"/>
      <c r="N82" s="284"/>
    </row>
    <row r="83" spans="1:14" ht="15.75" thickBot="1" x14ac:dyDescent="0.3">
      <c r="A83" s="4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6"/>
    </row>
    <row r="84" spans="1:14" ht="27" thickBot="1" x14ac:dyDescent="0.3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5"/>
    </row>
    <row r="85" spans="1:14" ht="15.75" thickBot="1" x14ac:dyDescent="0.3">
      <c r="A85" s="4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6"/>
    </row>
    <row r="86" spans="1:14" ht="24.75" thickBot="1" x14ac:dyDescent="0.3">
      <c r="A86" s="236" t="s">
        <v>75</v>
      </c>
      <c r="B86" s="237"/>
      <c r="C86" s="237"/>
      <c r="D86" s="237"/>
      <c r="E86" s="237"/>
      <c r="F86" s="238"/>
      <c r="G86" s="239"/>
      <c r="H86" s="93" t="s">
        <v>44</v>
      </c>
      <c r="I86" s="157"/>
      <c r="J86" s="8"/>
      <c r="K86" s="8"/>
      <c r="L86" s="8"/>
      <c r="M86" s="8"/>
      <c r="N86" s="93" t="s">
        <v>48</v>
      </c>
    </row>
    <row r="87" spans="1:14" ht="17.25" thickTop="1" thickBot="1" x14ac:dyDescent="0.3">
      <c r="A87" s="102">
        <v>1</v>
      </c>
      <c r="B87" s="240" t="s">
        <v>76</v>
      </c>
      <c r="C87" s="241"/>
      <c r="D87" s="241"/>
      <c r="E87" s="241"/>
      <c r="F87" s="242"/>
      <c r="G87" s="243"/>
      <c r="H87" s="103" t="s">
        <v>77</v>
      </c>
      <c r="I87" s="104"/>
      <c r="J87" s="51"/>
      <c r="K87" s="51"/>
      <c r="L87" s="51"/>
      <c r="M87" s="45"/>
      <c r="N87" s="105">
        <v>0</v>
      </c>
    </row>
    <row r="88" spans="1:14" ht="16.5" thickBot="1" x14ac:dyDescent="0.3">
      <c r="A88" s="106"/>
      <c r="B88" s="107"/>
      <c r="C88" s="107"/>
      <c r="D88" s="107"/>
      <c r="E88" s="107"/>
      <c r="F88" s="45"/>
      <c r="G88" s="45"/>
      <c r="H88" s="74"/>
      <c r="I88" s="74"/>
      <c r="J88" s="51"/>
      <c r="K88" s="51"/>
      <c r="L88" s="51"/>
      <c r="M88" s="45"/>
      <c r="N88" s="108"/>
    </row>
    <row r="89" spans="1:14" ht="19.5" thickTop="1" thickBot="1" x14ac:dyDescent="0.3">
      <c r="A89" s="244" t="s">
        <v>78</v>
      </c>
      <c r="B89" s="245"/>
      <c r="C89" s="245"/>
      <c r="D89" s="245"/>
      <c r="E89" s="245"/>
      <c r="F89" s="245"/>
      <c r="G89" s="245"/>
      <c r="H89" s="245"/>
      <c r="I89" s="245"/>
      <c r="J89" s="246"/>
      <c r="K89" s="104"/>
      <c r="L89" s="8"/>
      <c r="M89" s="109"/>
      <c r="N89" s="110">
        <f>N87</f>
        <v>0</v>
      </c>
    </row>
    <row r="90" spans="1:14" ht="16.5" thickTop="1" thickBot="1" x14ac:dyDescent="0.3">
      <c r="A90" s="4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6"/>
    </row>
    <row r="91" spans="1:14" ht="28.5" thickBot="1" x14ac:dyDescent="0.3">
      <c r="A91" s="247" t="s">
        <v>79</v>
      </c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9"/>
    </row>
    <row r="92" spans="1:14" ht="15.75" thickBot="1" x14ac:dyDescent="0.3">
      <c r="A92" s="4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6"/>
    </row>
    <row r="93" spans="1:14" ht="18.75" thickTop="1" x14ac:dyDescent="0.25">
      <c r="A93" s="250" t="s">
        <v>23</v>
      </c>
      <c r="B93" s="251"/>
      <c r="C93" s="251"/>
      <c r="D93" s="251"/>
      <c r="E93" s="251"/>
      <c r="F93" s="251"/>
      <c r="G93" s="251"/>
      <c r="H93" s="251"/>
      <c r="I93" s="251"/>
      <c r="J93" s="252"/>
      <c r="K93" s="111"/>
      <c r="L93" s="111"/>
      <c r="M93" s="112"/>
      <c r="N93" s="113">
        <f>N40</f>
        <v>12.17</v>
      </c>
    </row>
    <row r="94" spans="1:14" ht="18" x14ac:dyDescent="0.25">
      <c r="A94" s="227" t="s">
        <v>80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4">
        <f>N67</f>
        <v>0</v>
      </c>
    </row>
    <row r="95" spans="1:14" ht="18" x14ac:dyDescent="0.25">
      <c r="A95" s="227" t="s">
        <v>81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5">
        <f>N74</f>
        <v>0</v>
      </c>
    </row>
    <row r="96" spans="1:14" ht="18" x14ac:dyDescent="0.25">
      <c r="A96" s="227" t="s">
        <v>82</v>
      </c>
      <c r="B96" s="228"/>
      <c r="C96" s="228"/>
      <c r="D96" s="228"/>
      <c r="E96" s="228"/>
      <c r="F96" s="228"/>
      <c r="G96" s="228"/>
      <c r="H96" s="228"/>
      <c r="I96" s="228"/>
      <c r="J96" s="229"/>
      <c r="K96" s="111"/>
      <c r="L96" s="111"/>
      <c r="M96" s="112"/>
      <c r="N96" s="116">
        <f>N81</f>
        <v>0</v>
      </c>
    </row>
    <row r="97" spans="1:14" ht="18.75" thickBot="1" x14ac:dyDescent="0.3">
      <c r="A97" s="230" t="s">
        <v>83</v>
      </c>
      <c r="B97" s="231"/>
      <c r="C97" s="231"/>
      <c r="D97" s="231"/>
      <c r="E97" s="231"/>
      <c r="F97" s="231"/>
      <c r="G97" s="231"/>
      <c r="H97" s="231"/>
      <c r="I97" s="231"/>
      <c r="J97" s="232"/>
      <c r="K97" s="111"/>
      <c r="L97" s="111"/>
      <c r="M97" s="112"/>
      <c r="N97" s="116">
        <f>N87</f>
        <v>0</v>
      </c>
    </row>
    <row r="98" spans="1:14" ht="24.75" thickTop="1" thickBot="1" x14ac:dyDescent="0.3">
      <c r="A98" s="233" t="s">
        <v>84</v>
      </c>
      <c r="B98" s="234"/>
      <c r="C98" s="234"/>
      <c r="D98" s="234"/>
      <c r="E98" s="234"/>
      <c r="F98" s="234"/>
      <c r="G98" s="234"/>
      <c r="H98" s="234"/>
      <c r="I98" s="234"/>
      <c r="J98" s="235"/>
      <c r="K98" s="117"/>
      <c r="L98" s="118"/>
      <c r="M98" s="119"/>
      <c r="N98" s="120">
        <f>SUM(N93:N97)</f>
        <v>12.17</v>
      </c>
    </row>
    <row r="99" spans="1:14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</sheetData>
  <sheetProtection algorithmName="SHA-512" hashValue="upMNG2QB2k1Ce3xdsZYHg7+cGK5w0/rx4G38JMOTLV4lihPyFuBmub+JP9JmRzocSW4cu0yXvu2RXeA4Zcsuww==" saltValue="S7MCbl5BP+Q156+zBoHbiQ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8:G5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6:N56"/>
    <mergeCell ref="B71:G71"/>
    <mergeCell ref="B59:G59"/>
    <mergeCell ref="B60:G60"/>
    <mergeCell ref="B61:G61"/>
    <mergeCell ref="B62:G62"/>
    <mergeCell ref="B63:G63"/>
    <mergeCell ref="B64:G64"/>
    <mergeCell ref="B65:G65"/>
    <mergeCell ref="A66:H66"/>
    <mergeCell ref="A67:K67"/>
    <mergeCell ref="A69:G69"/>
    <mergeCell ref="B70:G70"/>
    <mergeCell ref="A84:N84"/>
    <mergeCell ref="B72:G72"/>
    <mergeCell ref="B73:H73"/>
    <mergeCell ref="A74:K74"/>
    <mergeCell ref="A75:K75"/>
    <mergeCell ref="A76:G76"/>
    <mergeCell ref="B77:G77"/>
    <mergeCell ref="B78:G78"/>
    <mergeCell ref="B79:G79"/>
    <mergeCell ref="A80:H80"/>
    <mergeCell ref="A81:K81"/>
    <mergeCell ref="E82:N82"/>
    <mergeCell ref="A95:J95"/>
    <mergeCell ref="A96:J96"/>
    <mergeCell ref="A97:J97"/>
    <mergeCell ref="A98:J98"/>
    <mergeCell ref="A86:G86"/>
    <mergeCell ref="B87:G87"/>
    <mergeCell ref="A89:J89"/>
    <mergeCell ref="A91:N91"/>
    <mergeCell ref="A93:J93"/>
    <mergeCell ref="A94:J94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topLeftCell="A4"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MID(CELL("nombrearchivo",'99'!E9),FIND("]", CELL("nombrearchivo",'99'!E9),1)+1,LEN(CELL("nombrearchivo",'99'!E9))-FIND("]",CELL("nombrearchivo",'99'!E9),1))</f>
        <v>99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6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 xml:space="preserve"> </v>
      </c>
      <c r="B10" s="339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4</v>
      </c>
      <c r="I10" s="21">
        <f>N32</f>
        <v>3.3</v>
      </c>
      <c r="J10" s="22">
        <f>N37</f>
        <v>4.5</v>
      </c>
      <c r="K10" s="23"/>
      <c r="L10" s="23"/>
      <c r="M10" s="23"/>
      <c r="N10" s="24">
        <f>IF( SUM(C10:J10)&lt;=30,SUM(C10:J10),"EXCEDE LOS 30 PUNTOS")</f>
        <v>21.8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>
        <f ca="1">(INDIRECT("GENERAL!J"&amp;P2+5))</f>
        <v>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>
        <f ca="1">(INDIRECT("GENERAL!K"&amp;P2+5))</f>
        <v>0</v>
      </c>
      <c r="F16" s="320"/>
      <c r="G16" s="320"/>
      <c r="H16" s="320"/>
      <c r="I16" s="320"/>
      <c r="J16" s="320"/>
      <c r="K16" s="320"/>
      <c r="L16" s="321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35"/>
      <c r="E18" s="320">
        <f ca="1">(INDIRECT("GENERAL!L"&amp;P2+5))</f>
        <v>0</v>
      </c>
      <c r="F18" s="320"/>
      <c r="G18" s="320"/>
      <c r="H18" s="320"/>
      <c r="I18" s="320"/>
      <c r="J18" s="320"/>
      <c r="K18" s="320"/>
      <c r="L18" s="321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>
        <f ca="1">(INDIRECT("GENERAL!M"&amp;P2+5))</f>
        <v>0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>
        <v>3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 t="s">
        <v>95</v>
      </c>
      <c r="E25" s="309"/>
      <c r="F25" s="309"/>
      <c r="G25" s="309"/>
      <c r="H25" s="309"/>
      <c r="I25" s="309"/>
      <c r="J25" s="309"/>
      <c r="K25" s="309"/>
      <c r="L25" s="310"/>
      <c r="M25" s="29"/>
      <c r="N25" s="30">
        <v>4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38"/>
      <c r="N27" s="154">
        <f>IF(N25&lt;=5,N25,"EXCEDE LOS 5 PUNTOS PERMITIDOS")</f>
        <v>4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 t="s">
        <v>96</v>
      </c>
      <c r="E30" s="309"/>
      <c r="F30" s="309"/>
      <c r="G30" s="309"/>
      <c r="H30" s="309"/>
      <c r="I30" s="309"/>
      <c r="J30" s="309"/>
      <c r="K30" s="309"/>
      <c r="L30" s="310"/>
      <c r="M30" s="29"/>
      <c r="N30" s="30">
        <v>3.3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38"/>
      <c r="N32" s="154">
        <f>IF(N30&lt;=5,N30,"EXCEDE LOS 5 PUNTOS PERMITIDOS")</f>
        <v>3.3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 t="s">
        <v>97</v>
      </c>
      <c r="E35" s="309"/>
      <c r="F35" s="309"/>
      <c r="G35" s="309"/>
      <c r="H35" s="309"/>
      <c r="I35" s="309"/>
      <c r="J35" s="309"/>
      <c r="K35" s="309"/>
      <c r="L35" s="310"/>
      <c r="M35" s="29"/>
      <c r="N35" s="30">
        <v>4.5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38"/>
      <c r="N37" s="154">
        <f>IF(N35&lt;=10,N35,"EXCEDE LOS 10 PUNTOS PERMITIDOS")</f>
        <v>4.5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21.8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92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21.8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21.8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N14" sqref="N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MID(CELL("nombrearchivo",'98'!E9),FIND("]", CELL("nombrearchivo",'98'!E9),1)+1,LEN(CELL("nombrearchivo",'98'!E9))-FIND("]",CELL("nombrearchivo",'98'!E9),1))</f>
        <v>98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0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1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2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 xml:space="preserve"> 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>
        <f ca="1">(INDIRECT("GENERAL!J"&amp;P2+5))</f>
        <v>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>
        <f ca="1">(INDIRECT("GENERAL!K"&amp;P2+5))</f>
        <v>0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49"/>
      <c r="E18" s="320">
        <f ca="1">(INDIRECT("GENERAL!L"&amp;P2+5))</f>
        <v>0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>
        <f ca="1">(INDIRECT("GENERAL!M"&amp;P2+5))</f>
        <v>0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48"/>
      <c r="D21" s="39"/>
      <c r="E21" s="39"/>
      <c r="F21" s="39"/>
      <c r="G21" s="39"/>
      <c r="H21" s="39"/>
      <c r="I21" s="39"/>
      <c r="J21" s="39"/>
      <c r="K21" s="39"/>
      <c r="L21" s="39"/>
      <c r="M21" s="148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48"/>
      <c r="D26" s="39"/>
      <c r="E26" s="39"/>
      <c r="F26" s="39"/>
      <c r="G26" s="39"/>
      <c r="H26" s="39"/>
      <c r="I26" s="39"/>
      <c r="J26" s="39"/>
      <c r="K26" s="39"/>
      <c r="L26" s="39"/>
      <c r="M26" s="148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48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48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48"/>
      <c r="D36" s="39"/>
      <c r="E36" s="39"/>
      <c r="F36" s="39"/>
      <c r="G36" s="39"/>
      <c r="H36" s="39"/>
      <c r="I36" s="39"/>
      <c r="J36" s="39"/>
      <c r="K36" s="39"/>
      <c r="L36" s="39"/>
      <c r="M36" s="148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48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1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1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3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1"/>
      <c r="K75" s="151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MID(CELL("nombrearchivo",'97'!E9),FIND("]", CELL("nombrearchivo",'97'!E9),1)+1,LEN(CELL("nombrearchivo",'97'!E9))-FIND("]",CELL("nombrearchivo",'97'!E9),1))</f>
        <v>97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0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1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2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 xml:space="preserve"> 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>
        <f ca="1">(INDIRECT("GENERAL!J"&amp;P2+5))</f>
        <v>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>
        <f ca="1">(INDIRECT("GENERAL!K"&amp;P2+5))</f>
        <v>0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49"/>
      <c r="E18" s="320">
        <f ca="1">(INDIRECT("GENERAL!L"&amp;P2+5))</f>
        <v>0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>
        <f ca="1">(INDIRECT("GENERAL!M"&amp;P2+5))</f>
        <v>0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48"/>
      <c r="D21" s="39"/>
      <c r="E21" s="39"/>
      <c r="F21" s="39"/>
      <c r="G21" s="39"/>
      <c r="H21" s="39"/>
      <c r="I21" s="39"/>
      <c r="J21" s="39"/>
      <c r="K21" s="39"/>
      <c r="L21" s="39"/>
      <c r="M21" s="148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48"/>
      <c r="D26" s="39"/>
      <c r="E26" s="39"/>
      <c r="F26" s="39"/>
      <c r="G26" s="39"/>
      <c r="H26" s="39"/>
      <c r="I26" s="39"/>
      <c r="J26" s="39"/>
      <c r="K26" s="39"/>
      <c r="L26" s="39"/>
      <c r="M26" s="148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48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48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48"/>
      <c r="D36" s="39"/>
      <c r="E36" s="39"/>
      <c r="F36" s="39"/>
      <c r="G36" s="39"/>
      <c r="H36" s="39"/>
      <c r="I36" s="39"/>
      <c r="J36" s="39"/>
      <c r="K36" s="39"/>
      <c r="L36" s="39"/>
      <c r="M36" s="148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48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1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1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3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1"/>
      <c r="K75" s="151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45"/>
      <c r="B1" s="346"/>
      <c r="C1" s="349" t="s">
        <v>9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6" ht="51" customHeight="1" thickBot="1" x14ac:dyDescent="0.3">
      <c r="A2" s="347"/>
      <c r="B2" s="348"/>
      <c r="C2" s="349" t="s">
        <v>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  <c r="P2" s="155" t="str">
        <f ca="1">MID(CELL("nombrearchivo",'96'!E9),FIND("]", CELL("nombrearchivo",'96'!E9),1)+1,LEN(CELL("nombrearchivo",'96'!E9))-FIND("]",CELL("nombrearchivo",'96'!E9),1))</f>
        <v>96</v>
      </c>
    </row>
    <row r="3" spans="1:16" ht="15.75" x14ac:dyDescent="0.25">
      <c r="A3" s="352" t="s">
        <v>11</v>
      </c>
      <c r="B3" s="353"/>
      <c r="C3" s="353"/>
      <c r="D3" s="353"/>
      <c r="E3" s="7" t="str">
        <f>GENERAL!Z$2</f>
        <v>PLANTA</v>
      </c>
      <c r="F3" s="354"/>
      <c r="G3" s="354"/>
      <c r="H3" s="354"/>
      <c r="I3" s="354"/>
      <c r="J3" s="354"/>
      <c r="K3" s="354"/>
      <c r="L3" s="354"/>
      <c r="M3" s="354"/>
      <c r="N3" s="355"/>
    </row>
    <row r="4" spans="1:16" ht="15.75" x14ac:dyDescent="0.25">
      <c r="A4" s="322" t="s">
        <v>12</v>
      </c>
      <c r="B4" s="323"/>
      <c r="C4" s="323"/>
      <c r="D4" s="323"/>
      <c r="E4" s="8" t="str">
        <f>GENERAL!A$2</f>
        <v>IDEAD-P-10-5</v>
      </c>
      <c r="F4" s="343"/>
      <c r="G4" s="343"/>
      <c r="H4" s="343"/>
      <c r="I4" s="343"/>
      <c r="J4" s="343"/>
      <c r="K4" s="343"/>
      <c r="L4" s="343"/>
      <c r="M4" s="343"/>
      <c r="N4" s="344"/>
    </row>
    <row r="5" spans="1:16" ht="15.75" x14ac:dyDescent="0.25">
      <c r="A5" s="322" t="s">
        <v>13</v>
      </c>
      <c r="B5" s="323"/>
      <c r="C5" s="323"/>
      <c r="D5" s="323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3" t="s">
        <v>14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324" t="s">
        <v>15</v>
      </c>
      <c r="B8" s="325"/>
      <c r="C8" s="328" t="s">
        <v>16</v>
      </c>
      <c r="D8" s="156"/>
      <c r="E8" s="330" t="s">
        <v>17</v>
      </c>
      <c r="F8" s="330" t="s">
        <v>18</v>
      </c>
      <c r="G8" s="330" t="s">
        <v>19</v>
      </c>
      <c r="H8" s="330" t="s">
        <v>20</v>
      </c>
      <c r="I8" s="330" t="s">
        <v>21</v>
      </c>
      <c r="J8" s="332" t="s">
        <v>22</v>
      </c>
      <c r="K8" s="157"/>
      <c r="L8" s="334"/>
      <c r="M8" s="334"/>
      <c r="N8" s="336" t="s">
        <v>23</v>
      </c>
    </row>
    <row r="9" spans="1:16" ht="31.5" customHeight="1" thickBot="1" x14ac:dyDescent="0.3">
      <c r="A9" s="326"/>
      <c r="B9" s="327"/>
      <c r="C9" s="329"/>
      <c r="D9" s="17"/>
      <c r="E9" s="331"/>
      <c r="F9" s="331"/>
      <c r="G9" s="331"/>
      <c r="H9" s="331"/>
      <c r="I9" s="331"/>
      <c r="J9" s="333"/>
      <c r="K9" s="158"/>
      <c r="L9" s="335"/>
      <c r="M9" s="335"/>
      <c r="N9" s="337"/>
    </row>
    <row r="10" spans="1:16" ht="44.25" customHeight="1" thickBot="1" x14ac:dyDescent="0.3">
      <c r="A10" s="338" t="str">
        <f ca="1">CONCATENATE((INDIRECT("GENERAL!D"&amp;P2+5))," ",((INDIRECT("GENERAL!E"&amp;P2+5))))</f>
        <v xml:space="preserve"> </v>
      </c>
      <c r="B10" s="339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40" t="s">
        <v>24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2"/>
      <c r="N12" s="27" t="s">
        <v>25</v>
      </c>
    </row>
    <row r="13" spans="1:16" ht="24" thickBot="1" x14ac:dyDescent="0.3">
      <c r="A13" s="305" t="s">
        <v>26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7"/>
      <c r="M13" s="8"/>
      <c r="N13" s="26"/>
    </row>
    <row r="14" spans="1:16" ht="31.5" customHeight="1" thickBot="1" x14ac:dyDescent="0.3">
      <c r="A14" s="258" t="s">
        <v>27</v>
      </c>
      <c r="B14" s="260"/>
      <c r="C14" s="28"/>
      <c r="D14" s="308">
        <f ca="1">(INDIRECT("GENERAL!J"&amp;P2+5))</f>
        <v>0</v>
      </c>
      <c r="E14" s="309"/>
      <c r="F14" s="309"/>
      <c r="G14" s="309"/>
      <c r="H14" s="309"/>
      <c r="I14" s="309"/>
      <c r="J14" s="309"/>
      <c r="K14" s="309"/>
      <c r="L14" s="31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11" t="s">
        <v>28</v>
      </c>
      <c r="B16" s="312"/>
      <c r="C16" s="8"/>
      <c r="D16" s="34"/>
      <c r="E16" s="319">
        <f ca="1">(INDIRECT("GENERAL!K"&amp;P2+5))</f>
        <v>0</v>
      </c>
      <c r="F16" s="320"/>
      <c r="G16" s="320"/>
      <c r="H16" s="320"/>
      <c r="I16" s="320"/>
      <c r="J16" s="320"/>
      <c r="K16" s="320"/>
      <c r="L16" s="321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11" t="s">
        <v>29</v>
      </c>
      <c r="B18" s="312"/>
      <c r="C18" s="28"/>
      <c r="D18" s="160"/>
      <c r="E18" s="320">
        <f ca="1">(INDIRECT("GENERAL!L"&amp;P2+5))</f>
        <v>0</v>
      </c>
      <c r="F18" s="320"/>
      <c r="G18" s="320"/>
      <c r="H18" s="320"/>
      <c r="I18" s="320"/>
      <c r="J18" s="320"/>
      <c r="K18" s="320"/>
      <c r="L18" s="321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11" t="s">
        <v>30</v>
      </c>
      <c r="B20" s="312"/>
      <c r="C20" s="28"/>
      <c r="D20" s="316">
        <f ca="1">(INDIRECT("GENERAL!M"&amp;P2+5))</f>
        <v>0</v>
      </c>
      <c r="E20" s="317"/>
      <c r="F20" s="317"/>
      <c r="G20" s="317"/>
      <c r="H20" s="317"/>
      <c r="I20" s="317"/>
      <c r="J20" s="317"/>
      <c r="K20" s="317"/>
      <c r="L20" s="318"/>
      <c r="M20" s="29"/>
      <c r="N20" s="30"/>
    </row>
    <row r="21" spans="1:17" ht="16.5" thickBot="1" x14ac:dyDescent="0.3">
      <c r="A21" s="36"/>
      <c r="B21" s="37"/>
      <c r="C21" s="161"/>
      <c r="D21" s="39"/>
      <c r="E21" s="39"/>
      <c r="F21" s="39"/>
      <c r="G21" s="39"/>
      <c r="H21" s="39"/>
      <c r="I21" s="39"/>
      <c r="J21" s="39"/>
      <c r="K21" s="39"/>
      <c r="L21" s="39"/>
      <c r="M21" s="161"/>
      <c r="N21" s="40"/>
    </row>
    <row r="22" spans="1:17" ht="19.5" thickTop="1" thickBot="1" x14ac:dyDescent="0.3">
      <c r="A22" s="302" t="s">
        <v>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4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305" t="s">
        <v>32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7"/>
      <c r="M24" s="8"/>
      <c r="N24" s="40"/>
    </row>
    <row r="25" spans="1:17" ht="68.25" customHeight="1" thickBot="1" x14ac:dyDescent="0.3">
      <c r="A25" s="258" t="s">
        <v>33</v>
      </c>
      <c r="B25" s="260"/>
      <c r="C25" s="28"/>
      <c r="D25" s="308"/>
      <c r="E25" s="309"/>
      <c r="F25" s="309"/>
      <c r="G25" s="309"/>
      <c r="H25" s="309"/>
      <c r="I25" s="309"/>
      <c r="J25" s="309"/>
      <c r="K25" s="309"/>
      <c r="L25" s="310"/>
      <c r="M25" s="29"/>
      <c r="N25" s="30"/>
      <c r="P25" s="43"/>
      <c r="Q25" s="43"/>
    </row>
    <row r="26" spans="1:17" ht="16.5" thickBot="1" x14ac:dyDescent="0.3">
      <c r="A26" s="36"/>
      <c r="B26" s="37"/>
      <c r="C26" s="161"/>
      <c r="D26" s="39"/>
      <c r="E26" s="39"/>
      <c r="F26" s="39"/>
      <c r="G26" s="39"/>
      <c r="H26" s="39"/>
      <c r="I26" s="39"/>
      <c r="J26" s="39"/>
      <c r="K26" s="39"/>
      <c r="L26" s="39"/>
      <c r="M26" s="161"/>
      <c r="N26" s="40"/>
    </row>
    <row r="27" spans="1:17" ht="19.5" thickTop="1" thickBot="1" x14ac:dyDescent="0.3">
      <c r="A27" s="302" t="s">
        <v>34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4"/>
      <c r="M27" s="161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305" t="s">
        <v>35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7"/>
      <c r="M29" s="45"/>
      <c r="N29" s="40"/>
    </row>
    <row r="30" spans="1:17" ht="35.25" customHeight="1" thickBot="1" x14ac:dyDescent="0.3">
      <c r="A30" s="258" t="s">
        <v>36</v>
      </c>
      <c r="B30" s="260"/>
      <c r="C30" s="28"/>
      <c r="D30" s="308"/>
      <c r="E30" s="309"/>
      <c r="F30" s="309"/>
      <c r="G30" s="309"/>
      <c r="H30" s="309"/>
      <c r="I30" s="309"/>
      <c r="J30" s="309"/>
      <c r="K30" s="309"/>
      <c r="L30" s="31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02" t="s">
        <v>37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4"/>
      <c r="M32" s="161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305" t="s">
        <v>38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  <c r="M34" s="8"/>
      <c r="N34" s="40"/>
    </row>
    <row r="35" spans="1:14" ht="39.75" customHeight="1" thickBot="1" x14ac:dyDescent="0.3">
      <c r="A35" s="311" t="s">
        <v>39</v>
      </c>
      <c r="B35" s="312"/>
      <c r="C35" s="28"/>
      <c r="D35" s="308"/>
      <c r="E35" s="309"/>
      <c r="F35" s="309"/>
      <c r="G35" s="309"/>
      <c r="H35" s="309"/>
      <c r="I35" s="309"/>
      <c r="J35" s="309"/>
      <c r="K35" s="309"/>
      <c r="L35" s="310"/>
      <c r="M35" s="29"/>
      <c r="N35" s="30"/>
    </row>
    <row r="36" spans="1:14" ht="16.5" thickBot="1" x14ac:dyDescent="0.3">
      <c r="A36" s="36"/>
      <c r="B36" s="37"/>
      <c r="C36" s="161"/>
      <c r="D36" s="39"/>
      <c r="E36" s="39"/>
      <c r="F36" s="39"/>
      <c r="G36" s="39"/>
      <c r="H36" s="39"/>
      <c r="I36" s="39"/>
      <c r="J36" s="39"/>
      <c r="K36" s="39"/>
      <c r="L36" s="39"/>
      <c r="M36" s="161"/>
      <c r="N36" s="40"/>
    </row>
    <row r="37" spans="1:14" ht="19.5" thickTop="1" thickBot="1" x14ac:dyDescent="0.3">
      <c r="A37" s="302" t="s">
        <v>40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4"/>
      <c r="M37" s="161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13" t="s">
        <v>23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5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53" t="s">
        <v>42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96" t="s">
        <v>43</v>
      </c>
      <c r="B57" s="297"/>
      <c r="C57" s="297"/>
      <c r="D57" s="297"/>
      <c r="E57" s="297"/>
      <c r="F57" s="300"/>
      <c r="G57" s="301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87"/>
      <c r="D59" s="287"/>
      <c r="E59" s="28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57"/>
      <c r="G64" s="25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9" t="s">
        <v>59</v>
      </c>
      <c r="B65" s="290"/>
      <c r="C65" s="290"/>
      <c r="D65" s="290"/>
      <c r="E65" s="290"/>
      <c r="F65" s="290"/>
      <c r="G65" s="290"/>
      <c r="H65" s="291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2" t="s">
        <v>60</v>
      </c>
      <c r="B66" s="293"/>
      <c r="C66" s="293"/>
      <c r="D66" s="293"/>
      <c r="E66" s="293"/>
      <c r="F66" s="293"/>
      <c r="G66" s="293"/>
      <c r="H66" s="293"/>
      <c r="I66" s="294"/>
      <c r="J66" s="294"/>
      <c r="K66" s="295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96" t="s">
        <v>61</v>
      </c>
      <c r="B68" s="297"/>
      <c r="C68" s="297"/>
      <c r="D68" s="297"/>
      <c r="E68" s="297"/>
      <c r="F68" s="297"/>
      <c r="G68" s="298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9" t="s">
        <v>62</v>
      </c>
      <c r="C69" s="299"/>
      <c r="D69" s="299"/>
      <c r="E69" s="299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56" t="s">
        <v>65</v>
      </c>
      <c r="C71" s="256"/>
      <c r="D71" s="256"/>
      <c r="E71" s="256"/>
      <c r="F71" s="257"/>
      <c r="G71" s="25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59"/>
      <c r="D72" s="259"/>
      <c r="E72" s="259"/>
      <c r="F72" s="259"/>
      <c r="G72" s="259"/>
      <c r="H72" s="260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61" t="s">
        <v>67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3"/>
      <c r="L73" s="82"/>
      <c r="M73" s="45"/>
      <c r="N73" s="77">
        <f>N72/3</f>
        <v>0</v>
      </c>
    </row>
    <row r="74" spans="1:14" ht="19.5" thickTop="1" thickBot="1" x14ac:dyDescent="0.3">
      <c r="A74" s="264"/>
      <c r="B74" s="265"/>
      <c r="C74" s="265"/>
      <c r="D74" s="265"/>
      <c r="E74" s="265"/>
      <c r="F74" s="265"/>
      <c r="G74" s="265"/>
      <c r="H74" s="265"/>
      <c r="I74" s="265"/>
      <c r="J74" s="266"/>
      <c r="K74" s="266"/>
      <c r="L74" s="82"/>
      <c r="M74" s="45"/>
      <c r="N74" s="159"/>
    </row>
    <row r="75" spans="1:14" ht="26.25" thickBot="1" x14ac:dyDescent="0.3">
      <c r="A75" s="267" t="s">
        <v>68</v>
      </c>
      <c r="B75" s="268"/>
      <c r="C75" s="268"/>
      <c r="D75" s="268"/>
      <c r="E75" s="268"/>
      <c r="F75" s="268"/>
      <c r="G75" s="26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70" t="s">
        <v>69</v>
      </c>
      <c r="C76" s="270"/>
      <c r="D76" s="270"/>
      <c r="E76" s="270"/>
      <c r="F76" s="271"/>
      <c r="G76" s="27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275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56" t="s">
        <v>71</v>
      </c>
      <c r="C78" s="256"/>
      <c r="D78" s="256"/>
      <c r="E78" s="256"/>
      <c r="F78" s="257"/>
      <c r="G78" s="276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77" t="s">
        <v>72</v>
      </c>
      <c r="B79" s="278"/>
      <c r="C79" s="278"/>
      <c r="D79" s="278"/>
      <c r="E79" s="278"/>
      <c r="F79" s="278"/>
      <c r="G79" s="278"/>
      <c r="H79" s="279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80" t="s">
        <v>73</v>
      </c>
      <c r="B80" s="281"/>
      <c r="C80" s="281"/>
      <c r="D80" s="281"/>
      <c r="E80" s="281"/>
      <c r="F80" s="281"/>
      <c r="G80" s="281"/>
      <c r="H80" s="281"/>
      <c r="I80" s="281"/>
      <c r="J80" s="281"/>
      <c r="K80" s="282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83"/>
      <c r="F81" s="283"/>
      <c r="G81" s="283"/>
      <c r="H81" s="283"/>
      <c r="I81" s="283"/>
      <c r="J81" s="283"/>
      <c r="K81" s="283"/>
      <c r="L81" s="283"/>
      <c r="M81" s="283"/>
      <c r="N81" s="284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53" t="s">
        <v>74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36" t="s">
        <v>75</v>
      </c>
      <c r="B85" s="237"/>
      <c r="C85" s="237"/>
      <c r="D85" s="237"/>
      <c r="E85" s="237"/>
      <c r="F85" s="238"/>
      <c r="G85" s="23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40" t="s">
        <v>76</v>
      </c>
      <c r="C86" s="241"/>
      <c r="D86" s="241"/>
      <c r="E86" s="241"/>
      <c r="F86" s="242"/>
      <c r="G86" s="24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44" t="s">
        <v>78</v>
      </c>
      <c r="B88" s="245"/>
      <c r="C88" s="245"/>
      <c r="D88" s="245"/>
      <c r="E88" s="245"/>
      <c r="F88" s="245"/>
      <c r="G88" s="245"/>
      <c r="H88" s="245"/>
      <c r="I88" s="245"/>
      <c r="J88" s="24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47" t="s">
        <v>79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50" t="s">
        <v>23</v>
      </c>
      <c r="B92" s="251"/>
      <c r="C92" s="251"/>
      <c r="D92" s="251"/>
      <c r="E92" s="251"/>
      <c r="F92" s="251"/>
      <c r="G92" s="251"/>
      <c r="H92" s="251"/>
      <c r="I92" s="251"/>
      <c r="J92" s="252"/>
      <c r="K92" s="111"/>
      <c r="L92" s="111"/>
      <c r="M92" s="112"/>
      <c r="N92" s="113">
        <f>N40</f>
        <v>0</v>
      </c>
    </row>
    <row r="93" spans="1:14" ht="18" x14ac:dyDescent="0.25">
      <c r="A93" s="227" t="s">
        <v>80</v>
      </c>
      <c r="B93" s="228"/>
      <c r="C93" s="228"/>
      <c r="D93" s="228"/>
      <c r="E93" s="228"/>
      <c r="F93" s="228"/>
      <c r="G93" s="228"/>
      <c r="H93" s="228"/>
      <c r="I93" s="228"/>
      <c r="J93" s="229"/>
      <c r="K93" s="111"/>
      <c r="L93" s="111"/>
      <c r="M93" s="112"/>
      <c r="N93" s="114">
        <f>N66</f>
        <v>0</v>
      </c>
    </row>
    <row r="94" spans="1:14" ht="18" x14ac:dyDescent="0.25">
      <c r="A94" s="227" t="s">
        <v>81</v>
      </c>
      <c r="B94" s="228"/>
      <c r="C94" s="228"/>
      <c r="D94" s="228"/>
      <c r="E94" s="228"/>
      <c r="F94" s="228"/>
      <c r="G94" s="228"/>
      <c r="H94" s="228"/>
      <c r="I94" s="228"/>
      <c r="J94" s="229"/>
      <c r="K94" s="111"/>
      <c r="L94" s="111"/>
      <c r="M94" s="112"/>
      <c r="N94" s="115">
        <f>N73</f>
        <v>0</v>
      </c>
    </row>
    <row r="95" spans="1:14" ht="18" x14ac:dyDescent="0.25">
      <c r="A95" s="227" t="s">
        <v>82</v>
      </c>
      <c r="B95" s="228"/>
      <c r="C95" s="228"/>
      <c r="D95" s="228"/>
      <c r="E95" s="228"/>
      <c r="F95" s="228"/>
      <c r="G95" s="228"/>
      <c r="H95" s="228"/>
      <c r="I95" s="228"/>
      <c r="J95" s="229"/>
      <c r="K95" s="111"/>
      <c r="L95" s="111"/>
      <c r="M95" s="112"/>
      <c r="N95" s="116">
        <f>N80</f>
        <v>0</v>
      </c>
    </row>
    <row r="96" spans="1:14" ht="18.75" thickBot="1" x14ac:dyDescent="0.3">
      <c r="A96" s="230" t="s">
        <v>83</v>
      </c>
      <c r="B96" s="231"/>
      <c r="C96" s="231"/>
      <c r="D96" s="231"/>
      <c r="E96" s="231"/>
      <c r="F96" s="231"/>
      <c r="G96" s="231"/>
      <c r="H96" s="231"/>
      <c r="I96" s="231"/>
      <c r="J96" s="232"/>
      <c r="K96" s="111"/>
      <c r="L96" s="111"/>
      <c r="M96" s="112"/>
      <c r="N96" s="116">
        <f>N86</f>
        <v>0</v>
      </c>
    </row>
    <row r="97" spans="1:14" ht="24.75" thickTop="1" thickBot="1" x14ac:dyDescent="0.3">
      <c r="A97" s="233" t="s">
        <v>84</v>
      </c>
      <c r="B97" s="234"/>
      <c r="C97" s="234"/>
      <c r="D97" s="234"/>
      <c r="E97" s="234"/>
      <c r="F97" s="234"/>
      <c r="G97" s="234"/>
      <c r="H97" s="234"/>
      <c r="I97" s="234"/>
      <c r="J97" s="23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5</vt:i4>
      </vt:variant>
    </vt:vector>
  </HeadingPairs>
  <TitlesOfParts>
    <vt:vector size="23" baseType="lpstr">
      <vt:lpstr>GENERAL</vt:lpstr>
      <vt:lpstr>1</vt:lpstr>
      <vt:lpstr>2</vt:lpstr>
      <vt:lpstr>3</vt:lpstr>
      <vt:lpstr>4</vt:lpstr>
      <vt:lpstr>99</vt:lpstr>
      <vt:lpstr>98</vt:lpstr>
      <vt:lpstr>97</vt:lpstr>
      <vt:lpstr>96</vt:lpstr>
      <vt:lpstr>7</vt:lpstr>
      <vt:lpstr>8</vt:lpstr>
      <vt:lpstr>11</vt:lpstr>
      <vt:lpstr>13</vt:lpstr>
      <vt:lpstr>14</vt:lpstr>
      <vt:lpstr>15</vt:lpstr>
      <vt:lpstr>5</vt:lpstr>
      <vt:lpstr>EVALUACIÓN DEL PERFIL</vt:lpstr>
      <vt:lpstr>INFORMACIÓN IMPORTANTE</vt:lpstr>
      <vt:lpstr>'1'!Área_de_impresión</vt:lpstr>
      <vt:lpstr>'2'!Área_de_impresión</vt:lpstr>
      <vt:lpstr>'3'!Área_de_impresión</vt:lpstr>
      <vt:lpstr>'4'!Área_de_impresión</vt:lpstr>
      <vt:lpstr>'5'!Área_de_impresión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2014-04-29T20:35:17Z</cp:lastPrinted>
  <dcterms:created xsi:type="dcterms:W3CDTF">2014-02-18T13:10:52Z</dcterms:created>
  <dcterms:modified xsi:type="dcterms:W3CDTF">2014-04-30T06:49:12Z</dcterms:modified>
</cp:coreProperties>
</file>