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EA\"/>
    </mc:Choice>
  </mc:AlternateContent>
  <workbookProtection workbookPassword="E57A" lockStructure="1"/>
  <bookViews>
    <workbookView xWindow="0" yWindow="0" windowWidth="28800" windowHeight="11835" tabRatio="500" firstSheet="1" activeTab="4"/>
  </bookViews>
  <sheets>
    <sheet name="GENERAL" sheetId="1" state="hidden" r:id="rId1"/>
    <sheet name="1" sheetId="2" r:id="rId2"/>
    <sheet name="2" sheetId="18" r:id="rId3"/>
    <sheet name="EVALUACIÓN DEL PERFIL" sheetId="22" r:id="rId4"/>
    <sheet name="INFORMACIÓN IMPORTANTE" sheetId="23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A8" i="22" s="1"/>
  <c r="A9" i="22" s="1"/>
  <c r="A10" i="22" s="1"/>
  <c r="O25" i="2" l="1"/>
  <c r="N25" i="2"/>
  <c r="X10" i="1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80" i="20" s="1"/>
  <c r="N95" i="20" s="1"/>
  <c r="N77" i="20"/>
  <c r="N76" i="20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N32" i="20"/>
  <c r="I10" i="20" s="1"/>
  <c r="N27" i="20"/>
  <c r="H10" i="20" s="1"/>
  <c r="N22" i="20"/>
  <c r="N40" i="20" s="1"/>
  <c r="N92" i="20" s="1"/>
  <c r="J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N40" i="19" s="1"/>
  <c r="N92" i="19" s="1"/>
  <c r="J10" i="19"/>
  <c r="I10" i="19"/>
  <c r="H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D20" i="2"/>
  <c r="E16" i="18"/>
  <c r="E16" i="21"/>
  <c r="D14" i="19"/>
  <c r="N10" i="20" l="1"/>
  <c r="N65" i="20"/>
  <c r="N66" i="20" s="1"/>
  <c r="N93" i="20" s="1"/>
  <c r="N65" i="18"/>
  <c r="N66" i="18" s="1"/>
  <c r="N93" i="18" s="1"/>
  <c r="N10" i="19"/>
  <c r="N72" i="21"/>
  <c r="N73" i="21" s="1"/>
  <c r="N94" i="21" s="1"/>
  <c r="N97" i="20"/>
  <c r="N65" i="19"/>
  <c r="N66" i="19" s="1"/>
  <c r="N93" i="19" s="1"/>
  <c r="N97" i="19" s="1"/>
  <c r="N40" i="21"/>
  <c r="N92" i="21" s="1"/>
  <c r="N40" i="18"/>
  <c r="N92" i="18" s="1"/>
  <c r="N40" i="2"/>
  <c r="I10" i="21"/>
  <c r="N10" i="21" s="1"/>
  <c r="H10" i="18"/>
  <c r="N10" i="18" s="1"/>
  <c r="Z2" i="1"/>
  <c r="E18" i="2"/>
  <c r="D14" i="18"/>
  <c r="A10" i="20"/>
  <c r="E16" i="19"/>
  <c r="D20" i="20"/>
  <c r="D20" i="19"/>
  <c r="D20" i="21"/>
  <c r="E16" i="2"/>
  <c r="E18" i="19"/>
  <c r="A10" i="2"/>
  <c r="E18" i="18"/>
  <c r="D20" i="18"/>
  <c r="D14" i="21"/>
  <c r="A10" i="21"/>
  <c r="D14" i="2"/>
  <c r="E16" i="20"/>
  <c r="A10" i="19"/>
  <c r="E18" i="21"/>
  <c r="E18" i="20"/>
  <c r="A10" i="18"/>
  <c r="N97" i="18" l="1"/>
  <c r="N97" i="21"/>
  <c r="E3" i="19"/>
  <c r="E3" i="18"/>
  <c r="E3" i="21"/>
  <c r="E3" i="20"/>
  <c r="E3" i="2"/>
  <c r="Z1" i="1"/>
  <c r="N96" i="2" l="1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T6" i="1" s="1"/>
  <c r="F10" i="2"/>
  <c r="S6" i="1" s="1"/>
  <c r="E10" i="2"/>
  <c r="R6" i="1" s="1"/>
  <c r="C10" i="2"/>
  <c r="N80" i="2" l="1"/>
  <c r="N95" i="2" s="1"/>
  <c r="N65" i="2"/>
  <c r="N66" i="2" s="1"/>
  <c r="N93" i="2" s="1"/>
  <c r="N72" i="2"/>
  <c r="N73" i="2" s="1"/>
  <c r="N94" i="2" s="1"/>
  <c r="Q6" i="1"/>
  <c r="I10" i="2"/>
  <c r="V6" i="1"/>
  <c r="J10" i="2"/>
  <c r="N10" i="2" l="1"/>
  <c r="N92" i="2"/>
  <c r="N97" i="2" s="1"/>
  <c r="X6" i="1"/>
</calcChain>
</file>

<file path=xl/sharedStrings.xml><?xml version="1.0" encoding="utf-8"?>
<sst xmlns="http://schemas.openxmlformats.org/spreadsheetml/2006/main" count="603" uniqueCount="162">
  <si>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</si>
  <si>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</si>
  <si>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</si>
  <si>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</si>
  <si>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</si>
  <si>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</si>
  <si>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</si>
  <si>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</si>
  <si>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</si>
  <si>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</si>
  <si>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</si>
  <si>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</si>
  <si>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</si>
  <si>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</si>
  <si>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</si>
  <si>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</si>
  <si>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</si>
  <si>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</si>
  <si>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</si>
  <si>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</si>
  <si>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</si>
  <si>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</si>
  <si>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</si>
  <si>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</si>
  <si>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</si>
  <si>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</si>
  <si>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</si>
  <si>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</si>
  <si>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</si>
  <si>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</si>
  <si>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</si>
  <si>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</si>
  <si>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</si>
  <si>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</si>
  <si>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</si>
  <si>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</si>
  <si>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</si>
  <si>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</si>
  <si>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</si>
  <si>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</si>
  <si>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</si>
  <si>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</si>
  <si>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</si>
  <si>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</si>
  <si>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</si>
  <si>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</si>
  <si>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</si>
  <si>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</si>
  <si>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</si>
  <si>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</si>
  <si>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</si>
  <si>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</si>
  <si>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</si>
  <si>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</si>
  <si>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</si>
  <si>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</si>
  <si>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</si>
  <si>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</si>
  <si>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</si>
  <si>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</si>
  <si>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</si>
  <si>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</si>
  <si>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</si>
  <si>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</si>
  <si>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</si>
  <si>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</si>
  <si>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</si>
  <si>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</si>
  <si>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</si>
  <si>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</si>
  <si>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</si>
  <si>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</si>
  <si>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</si>
  <si>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</si>
  <si>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</si>
  <si>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</si>
  <si>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</si>
  <si>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</si>
  <si>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</si>
  <si>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</si>
  <si>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</si>
  <si>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</si>
  <si>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</si>
  <si>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</si>
  <si>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</si>
  <si>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</si>
  <si>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</si>
  <si>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</si>
  <si>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</si>
  <si>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</si>
  <si>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</si>
  <si>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</si>
  <si>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</si>
  <si>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</si>
  <si>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</si>
  <si>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</si>
  <si>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</si>
  <si>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CIENCIAS ECONÓMICAS Y ADMINISTRATIVAS</t>
  </si>
  <si>
    <t>CEA-P-04-5</t>
  </si>
  <si>
    <t>MEJIA ZAMBRANO</t>
  </si>
  <si>
    <t>FABIO</t>
  </si>
  <si>
    <t>3128764163/7226337</t>
  </si>
  <si>
    <t>fabio-mejia@hotmail.com</t>
  </si>
  <si>
    <t>CARRERA 41 NO. 9-39EDIFICIO DAVID</t>
  </si>
  <si>
    <t>PASTO</t>
  </si>
  <si>
    <t>PROFESIONAL EN COMERCIO INTERNACIONAL Y MERCADEO/UNIVERSIDAD DE NARIÑO/2002</t>
  </si>
  <si>
    <t>ESPECIAISTA EN GERENCIA DE MERCADEO/UNIVERSIDAD JORGE TADEO LOZANO/2004</t>
  </si>
  <si>
    <t>MESTRIA EN MERCADEO AGROINDUSTRIAL/UNIVERSIDAD JORGE TADEO LOZANO/2010</t>
  </si>
  <si>
    <t>NO REGISTRA</t>
  </si>
  <si>
    <t>VARGAS SAENZ</t>
  </si>
  <si>
    <t>CESAR FABIAN</t>
  </si>
  <si>
    <t>cfvargas@ut.edu.co</t>
  </si>
  <si>
    <t>CALLE 12 NO 2-50 APTO 203 B/ CENTRO</t>
  </si>
  <si>
    <t>IBAGUE</t>
  </si>
  <si>
    <t>ADMINISTRADOR DE EMPRESAS / UNIVERSIDAD DEL TOLIMA/2000</t>
  </si>
  <si>
    <t>ESPECIALISTA EN GERENCIA DE PROYECTOS / UNIVERSIDAD DEL TOLIMA/2008</t>
  </si>
  <si>
    <t>MAGISTER EN NDIRECCION DE MARKETING/UNIVERSIDAD VIÑA DEL MAR/2011</t>
  </si>
  <si>
    <t>PS</t>
  </si>
  <si>
    <t xml:space="preserve">LUNA CORTES </t>
  </si>
  <si>
    <t>GONZALO</t>
  </si>
  <si>
    <t>lunacortes1984@hotmail.com</t>
  </si>
  <si>
    <t xml:space="preserve">CALLE SERPIS 27 CODIGO POSTAL 46022 VALENCIA </t>
  </si>
  <si>
    <t>ESPAÑA</t>
  </si>
  <si>
    <t>LICENCIADO EN INVESTIGACION Y TECNICAS DE MERCADEO/UNIVERSIDAD DE VALLADOLID ( ESPAÑA)/2007</t>
  </si>
  <si>
    <t xml:space="preserve">MASTER EN MARKETING E INVESTIGACION DE MERCADOS/UNIVERSIDAD DE VALLADOLID ( ESPAÑA)/2010 </t>
  </si>
  <si>
    <t>ELECTRONICO</t>
  </si>
  <si>
    <t>BARON  LOPEZ</t>
  </si>
  <si>
    <t>ENA YURITZE</t>
  </si>
  <si>
    <t>enabaronlopez@gmail.com</t>
  </si>
  <si>
    <t>CALLE 53 NO 28 - 44 APTO 201 BARRIO GALERIAS</t>
  </si>
  <si>
    <t>BOGOTA D.C</t>
  </si>
  <si>
    <t>TECNOLOGA EN DISEÑO GRAFICO/CORUNIVERSITEC/2002/ TITULO DE MERCADOLOGA CON ENFSIS EN MERCADEO ESTRATEGICO/UNIVERSIDAD CENTRAL/2010</t>
  </si>
  <si>
    <t>MAESTRIA EN ECONOMIA DERECHO Y GESTION CON ENFASIS EN INVESTIGACION DE MARKETING/UNIVERSITATE TOULOUSE CAPITOL (FRANCIA)/2011</t>
  </si>
  <si>
    <t xml:space="preserve">NO CUMPLE CON EL PERFIL EN CUANTO A LA EXPERIENCIA DOCENTE O INVESTIGATIVA DE DOS AÑOS.
LA EXPERIENCIA DOCENTE UNVERSITARIA RELACIONADA NO ESTA CERTIFICADA.
LA EXPERIENCIA  INVESTIGATIVA NO ESTA CERTIFICADA.
</t>
  </si>
  <si>
    <t>NO CUMPLE CON LOS REQUISITOS DEL PERFIL, EN CUANTO A EXPERIENCIA MINIMA INVESTIGATIVA O DOCENTE DE LOS DOS AÑOS. ACREDITA UNICAMENTE 500 HORAS DE CATEDRA QUE ES IGUAL 1.0416 AÑOS DE TIEMPO COMPLETO. NO ACREDITA EXPERIENCIA INVESTIGATIVA</t>
  </si>
  <si>
    <t>UNIVERSIDAD DE NARIÑO / CATEDRATICO / 4884 HORAS / 10.74 AÑOS TIEMPO COMPLETO</t>
  </si>
  <si>
    <t>ARTICULO- REVISTA TENDENCIAS CATEGORIA C / ISSN 0124-8693 / 2012 / UN AUTOR = 2 PUNTOS</t>
  </si>
  <si>
    <t>UNIVERSIDAD DEL TOLIMA /SUPERNUMERARIO / 1 ABRIL 2000 AL 15 DIC 2007 / 1972 DIAS / 5.47 AÑOS TIEMPO COMPLETO / 5.47 PUNTOS</t>
  </si>
  <si>
    <t>UNIVERSIDAD DEL TOLIMA / 8 FEB 2010 AL 20 DIC DE 2013 / 1378.6 HORAS / 2.87 AÑOS / 2.87 PUNTOS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</si>
  <si>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</si>
  <si>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</si>
  <si>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</si>
  <si>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</si>
  <si>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</si>
  <si>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</si>
  <si>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</si>
  <si>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</si>
  <si>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</si>
  <si>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</si>
  <si>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</si>
  <si>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</si>
  <si>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VAC/BENÍTEZ/YOLANDA O.</t>
  </si>
  <si>
    <t xml:space="preserve">                                                      EVALUACIÓN DE LAS HOJAS DE VIDA PARA EL CUMPLIMIENTO DEL PERFIL DE LOS ASPIRANTES AL CÓDIGO DE CONCURSO CEA-P-04-5</t>
  </si>
  <si>
    <t>MEJIA ZAMBRANO FABIO</t>
  </si>
  <si>
    <t>LUNA CORTES GONZALO</t>
  </si>
  <si>
    <t>BARON LOPEZ ENA YURITZE</t>
  </si>
  <si>
    <t>VARGAS SAENZ CESAR FABIAN</t>
  </si>
  <si>
    <t>PROFESIONAL CON MAESTRÍA O DOCTORADO EN MERCADEO, CON EXPERIENCIA MÍNIMA DE DOS AÑOS EN INVESTIGACIÓN O EN DOCENCIA UNIVERSITARIA EN EL ÁREA DE MERCADEO.</t>
  </si>
  <si>
    <t>ESPECIAISTA EN GERENCIA DE MERCADEO/UNIVERSIDAD JORGE TADEO LOZANO/2004
MESTRIA EN MERCADEO AGROINDUSTRIAL/UNIVERSIDAD JORGE TADEO LOZANO/2010</t>
  </si>
  <si>
    <t>ESPECIALISTA EN GERENCIA DE PROYECTOS / UNIVERSIDAD DEL TOLIMA/2008
MAGISTER EN NDIRECCION DE MARKETING/UNIVERSIDAD VIÑA DEL MAR/2011</t>
  </si>
  <si>
    <r>
      <t xml:space="preserve">NO PRESELECCIONADO
</t>
    </r>
    <r>
      <rPr>
        <sz val="9"/>
        <rFont val="Arial"/>
        <family val="2"/>
      </rPr>
      <t>NO CERTIFICA DE ACUERDO A LOS TÉRMINOS DE REFERENCIA DE LA CONVOCATORIA LA EXPERIENCIA MÍNIMA REQUERIDA EN EL ÁREA DEL PERFIL</t>
    </r>
  </si>
  <si>
    <t>PROPIETARIO DISTRIBUCIONES OTC / DE1 JUNIO 2006 AL 31 MARZO 2009 / 990 DIAS / 2.75 AÑOS = 2.75 PUNTOS
ASOCIACIÓN DE LÁCTEOS LAS MESAS / DE 1 DE ABRIL 2009 AL 13 DE JULIIO 2010 / 463 DIAS / 1.28 AÑOS = 1.28 PUNTOS
MUNICIPIO DE TUMACO- ALCALDIA / DE 14 JULIO 2010 AL 30 DE DIC 2010 / 166 DIAS / 0.46 AÑOS = 0.46 PUNTOS
 UNIVERSIDAD DE NARIÑO - ENCARGATURAS VICERECTORIA ACADEMIA / SEP DE 2011 Y AGOSTO 2013 / 54.5 DIAS / 0.15 AÑOS / 0.15 PUNTOS
MINISTERIO EDUACIÓN NACIONAL - PAR CONACES /  AÑOS 2012 Y 2013 / 12 DIAS / 0.03 AÑOS / 0.03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</si>
</sst>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1" fillId="0" borderId="91" xfId="0" applyNumberFormat="1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31" fillId="0" borderId="46" xfId="0" applyFont="1" applyBorder="1" applyAlignment="1">
      <alignment horizontal="justify" vertical="center" wrapText="1"/>
    </xf>
    <xf numFmtId="0" fontId="31" fillId="0" borderId="7" xfId="0" applyFont="1" applyBorder="1" applyAlignment="1">
      <alignment horizontal="justify" vertical="center" wrapText="1"/>
    </xf>
    <xf numFmtId="0" fontId="31" fillId="0" borderId="52" xfId="0" applyFont="1" applyBorder="1" applyAlignment="1">
      <alignment horizontal="justify" vertical="center" wrapText="1"/>
    </xf>
    <xf numFmtId="0" fontId="32" fillId="0" borderId="0" xfId="0" applyFont="1" applyFill="1" applyBorder="1"/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5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133350</xdr:rowOff>
    </xdr:from>
    <xdr:to>
      <xdr:col>2</xdr:col>
      <xdr:colOff>638175</xdr:colOff>
      <xdr:row>3</xdr:row>
      <xdr:rowOff>104775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21145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nacortes1984@hotmail.com" TargetMode="External"/><Relationship Id="rId2" Type="http://schemas.openxmlformats.org/officeDocument/2006/relationships/hyperlink" Target="mailto:cfvargas@ut.edu.co" TargetMode="External"/><Relationship Id="rId1" Type="http://schemas.openxmlformats.org/officeDocument/2006/relationships/hyperlink" Target="mailto:fabio-mejia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nabaronlopez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L9" activeCellId="3" sqref="J8 L8 J9 L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31.425781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8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Z1" s="121">
        <f>COUNTA(C:C)-1</f>
        <v>4</v>
      </c>
    </row>
    <row r="2" spans="1:26" ht="17.25" thickBot="1" x14ac:dyDescent="0.35">
      <c r="A2" s="208" t="s">
        <v>98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12" t="s">
        <v>93</v>
      </c>
      <c r="B3" s="201" t="s">
        <v>91</v>
      </c>
      <c r="C3" s="201" t="s">
        <v>92</v>
      </c>
      <c r="D3" s="201" t="s">
        <v>89</v>
      </c>
      <c r="E3" s="201" t="s">
        <v>90</v>
      </c>
      <c r="F3" s="201" t="s">
        <v>0</v>
      </c>
      <c r="G3" s="201" t="s">
        <v>1</v>
      </c>
      <c r="H3" s="201" t="s">
        <v>2</v>
      </c>
      <c r="I3" s="215" t="s">
        <v>3</v>
      </c>
      <c r="J3" s="198" t="s">
        <v>4</v>
      </c>
      <c r="K3" s="199"/>
      <c r="L3" s="199"/>
      <c r="M3" s="200"/>
      <c r="N3" s="201" t="s">
        <v>5</v>
      </c>
      <c r="O3" s="201" t="s">
        <v>88</v>
      </c>
      <c r="P3" s="201" t="s">
        <v>6</v>
      </c>
      <c r="Q3" s="210" t="s">
        <v>16</v>
      </c>
      <c r="R3" s="210" t="s">
        <v>17</v>
      </c>
      <c r="S3" s="210" t="s">
        <v>18</v>
      </c>
      <c r="T3" s="210" t="s">
        <v>19</v>
      </c>
      <c r="U3" s="210" t="s">
        <v>20</v>
      </c>
      <c r="V3" s="210" t="s">
        <v>21</v>
      </c>
      <c r="W3" s="210" t="s">
        <v>22</v>
      </c>
      <c r="X3" s="205" t="s">
        <v>96</v>
      </c>
      <c r="Y3" s="204"/>
    </row>
    <row r="4" spans="1:26" s="1" customFormat="1" ht="15.75" customHeight="1" thickBot="1" x14ac:dyDescent="0.25">
      <c r="A4" s="213"/>
      <c r="B4" s="202"/>
      <c r="C4" s="202"/>
      <c r="D4" s="202"/>
      <c r="E4" s="202"/>
      <c r="F4" s="202"/>
      <c r="G4" s="202"/>
      <c r="H4" s="202"/>
      <c r="I4" s="217"/>
      <c r="J4" s="215" t="s">
        <v>7</v>
      </c>
      <c r="K4" s="123"/>
      <c r="L4" s="123" t="s">
        <v>8</v>
      </c>
      <c r="M4" s="124"/>
      <c r="N4" s="202"/>
      <c r="O4" s="202"/>
      <c r="P4" s="202"/>
      <c r="Q4" s="211"/>
      <c r="R4" s="211"/>
      <c r="S4" s="211"/>
      <c r="T4" s="211"/>
      <c r="U4" s="211"/>
      <c r="V4" s="211"/>
      <c r="W4" s="211"/>
      <c r="X4" s="206"/>
      <c r="Y4" s="204"/>
    </row>
    <row r="5" spans="1:26" s="1" customFormat="1" ht="13.5" customHeight="1" thickBot="1" x14ac:dyDescent="0.25">
      <c r="A5" s="214"/>
      <c r="B5" s="203"/>
      <c r="C5" s="203"/>
      <c r="D5" s="203"/>
      <c r="E5" s="203"/>
      <c r="F5" s="203"/>
      <c r="G5" s="203"/>
      <c r="H5" s="203"/>
      <c r="I5" s="216"/>
      <c r="J5" s="216"/>
      <c r="K5" s="124" t="s">
        <v>85</v>
      </c>
      <c r="L5" s="126" t="s">
        <v>86</v>
      </c>
      <c r="M5" s="126" t="s">
        <v>87</v>
      </c>
      <c r="N5" s="203"/>
      <c r="O5" s="203"/>
      <c r="P5" s="203"/>
      <c r="Q5" s="211"/>
      <c r="R5" s="211"/>
      <c r="S5" s="211"/>
      <c r="T5" s="211"/>
      <c r="U5" s="211"/>
      <c r="V5" s="211"/>
      <c r="W5" s="211"/>
      <c r="X5" s="207"/>
      <c r="Y5" s="204"/>
    </row>
    <row r="6" spans="1:26" s="1" customFormat="1" ht="51" x14ac:dyDescent="0.2">
      <c r="A6" s="130">
        <v>1</v>
      </c>
      <c r="B6" s="131" t="s">
        <v>94</v>
      </c>
      <c r="C6" s="125">
        <v>12992493</v>
      </c>
      <c r="D6" s="125" t="s">
        <v>99</v>
      </c>
      <c r="E6" s="125" t="s">
        <v>100</v>
      </c>
      <c r="F6" s="125" t="s">
        <v>101</v>
      </c>
      <c r="G6" s="127" t="s">
        <v>102</v>
      </c>
      <c r="H6" s="125" t="s">
        <v>103</v>
      </c>
      <c r="I6" s="125" t="s">
        <v>104</v>
      </c>
      <c r="J6" s="125" t="s">
        <v>105</v>
      </c>
      <c r="K6" s="125" t="s">
        <v>106</v>
      </c>
      <c r="L6" s="125" t="s">
        <v>107</v>
      </c>
      <c r="M6" s="125" t="s">
        <v>108</v>
      </c>
      <c r="N6" s="125">
        <v>97</v>
      </c>
      <c r="O6" s="125" t="s">
        <v>95</v>
      </c>
      <c r="P6" s="128"/>
      <c r="Q6" s="132">
        <f>'1'!C10</f>
        <v>4</v>
      </c>
      <c r="R6" s="153">
        <f>'1'!E10</f>
        <v>2</v>
      </c>
      <c r="S6" s="153">
        <f>'1'!F10</f>
        <v>3</v>
      </c>
      <c r="T6" s="153">
        <f>'1'!G10</f>
        <v>0</v>
      </c>
      <c r="U6" s="153">
        <f>'1'!N27</f>
        <v>4.6700000000000008</v>
      </c>
      <c r="V6" s="153">
        <f>'1'!N32</f>
        <v>5</v>
      </c>
      <c r="W6" s="153">
        <f>'1'!N37</f>
        <v>0</v>
      </c>
      <c r="X6" s="163">
        <f>'1'!N40</f>
        <v>18.670000000000002</v>
      </c>
      <c r="Y6" s="165"/>
    </row>
    <row r="7" spans="1:26" s="2" customFormat="1" ht="38.25" x14ac:dyDescent="0.2">
      <c r="A7" s="133">
        <v>2</v>
      </c>
      <c r="B7" s="134" t="s">
        <v>94</v>
      </c>
      <c r="C7" s="122">
        <v>93128485</v>
      </c>
      <c r="D7" s="122" t="s">
        <v>109</v>
      </c>
      <c r="E7" s="122" t="s">
        <v>110</v>
      </c>
      <c r="F7" s="122">
        <v>3003171662</v>
      </c>
      <c r="G7" s="154" t="s">
        <v>111</v>
      </c>
      <c r="H7" s="122" t="s">
        <v>112</v>
      </c>
      <c r="I7" s="122" t="s">
        <v>113</v>
      </c>
      <c r="J7" s="122" t="s">
        <v>114</v>
      </c>
      <c r="K7" s="122" t="s">
        <v>115</v>
      </c>
      <c r="L7" s="122" t="s">
        <v>116</v>
      </c>
      <c r="M7" s="122" t="s">
        <v>108</v>
      </c>
      <c r="N7" s="122">
        <v>18</v>
      </c>
      <c r="O7" s="122" t="s">
        <v>95</v>
      </c>
      <c r="P7" s="129"/>
      <c r="Q7" s="133"/>
      <c r="R7" s="134"/>
      <c r="S7" s="134"/>
      <c r="T7" s="134"/>
      <c r="U7" s="134"/>
      <c r="V7" s="134"/>
      <c r="W7" s="134"/>
      <c r="X7" s="164"/>
      <c r="Y7" s="166"/>
    </row>
    <row r="8" spans="1:26" s="2" customFormat="1" ht="114.75" x14ac:dyDescent="0.2">
      <c r="A8" s="133">
        <v>3</v>
      </c>
      <c r="B8" s="134" t="s">
        <v>117</v>
      </c>
      <c r="C8" s="122">
        <v>256579</v>
      </c>
      <c r="D8" s="122" t="s">
        <v>118</v>
      </c>
      <c r="E8" s="122" t="s">
        <v>119</v>
      </c>
      <c r="F8" s="122">
        <v>34692235739</v>
      </c>
      <c r="G8" s="154" t="s">
        <v>120</v>
      </c>
      <c r="H8" s="122" t="s">
        <v>121</v>
      </c>
      <c r="I8" s="122" t="s">
        <v>122</v>
      </c>
      <c r="J8" s="122" t="s">
        <v>123</v>
      </c>
      <c r="K8" s="122" t="s">
        <v>108</v>
      </c>
      <c r="L8" s="122" t="s">
        <v>124</v>
      </c>
      <c r="M8" s="122" t="s">
        <v>108</v>
      </c>
      <c r="N8" s="122">
        <v>28</v>
      </c>
      <c r="O8" s="122" t="s">
        <v>125</v>
      </c>
      <c r="P8" s="129"/>
      <c r="Q8" s="133"/>
      <c r="R8" s="134"/>
      <c r="S8" s="134"/>
      <c r="T8" s="134"/>
      <c r="U8" s="134"/>
      <c r="V8" s="134"/>
      <c r="W8" s="134"/>
      <c r="X8" s="164"/>
      <c r="Y8" s="167" t="s">
        <v>133</v>
      </c>
    </row>
    <row r="9" spans="1:26" s="2" customFormat="1" ht="138.75" customHeight="1" x14ac:dyDescent="0.2">
      <c r="A9" s="133">
        <v>4</v>
      </c>
      <c r="B9" s="134" t="s">
        <v>94</v>
      </c>
      <c r="C9" s="122">
        <v>52486760</v>
      </c>
      <c r="D9" s="122" t="s">
        <v>126</v>
      </c>
      <c r="E9" s="122" t="s">
        <v>127</v>
      </c>
      <c r="F9" s="122">
        <v>3213214332</v>
      </c>
      <c r="G9" s="154" t="s">
        <v>128</v>
      </c>
      <c r="H9" s="122" t="s">
        <v>129</v>
      </c>
      <c r="I9" s="122" t="s">
        <v>130</v>
      </c>
      <c r="J9" s="122" t="s">
        <v>131</v>
      </c>
      <c r="K9" s="122" t="s">
        <v>108</v>
      </c>
      <c r="L9" s="122" t="s">
        <v>132</v>
      </c>
      <c r="M9" s="122" t="s">
        <v>108</v>
      </c>
      <c r="N9" s="122">
        <v>21</v>
      </c>
      <c r="O9" s="122" t="s">
        <v>95</v>
      </c>
      <c r="P9" s="129"/>
      <c r="Q9" s="133"/>
      <c r="R9" s="134"/>
      <c r="S9" s="134"/>
      <c r="T9" s="134"/>
      <c r="U9" s="134"/>
      <c r="V9" s="134"/>
      <c r="W9" s="134"/>
      <c r="X9" s="164"/>
      <c r="Y9" s="167" t="s">
        <v>134</v>
      </c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64">
        <f>500/480</f>
        <v>1.0416666666666667</v>
      </c>
      <c r="Y10" s="166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/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/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5">
    <mergeCell ref="Y3:Y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5" sqref="D25:L2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285156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42578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2"/>
      <c r="B1" s="223"/>
      <c r="C1" s="226" t="s">
        <v>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6" ht="51" customHeight="1" thickBot="1" x14ac:dyDescent="0.3">
      <c r="A2" s="224"/>
      <c r="B2" s="225"/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 s="162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229" t="s">
        <v>11</v>
      </c>
      <c r="B3" s="230"/>
      <c r="C3" s="230"/>
      <c r="D3" s="230"/>
      <c r="E3" s="7" t="str">
        <f>GENERAL!Z$2</f>
        <v>PLANTA</v>
      </c>
      <c r="F3" s="231"/>
      <c r="G3" s="231"/>
      <c r="H3" s="231"/>
      <c r="I3" s="231"/>
      <c r="J3" s="231"/>
      <c r="K3" s="231"/>
      <c r="L3" s="231"/>
      <c r="M3" s="231"/>
      <c r="N3" s="232"/>
    </row>
    <row r="4" spans="1:16" ht="15.75" x14ac:dyDescent="0.25">
      <c r="A4" s="218" t="s">
        <v>12</v>
      </c>
      <c r="B4" s="219"/>
      <c r="C4" s="219"/>
      <c r="D4" s="219"/>
      <c r="E4" s="8" t="str">
        <f>GENERAL!A$2</f>
        <v>CEA-P-04-5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5.75" x14ac:dyDescent="0.25">
      <c r="A5" s="218" t="s">
        <v>13</v>
      </c>
      <c r="B5" s="219"/>
      <c r="C5" s="219"/>
      <c r="D5" s="21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6" x14ac:dyDescent="0.25">
      <c r="A8" s="239" t="s">
        <v>15</v>
      </c>
      <c r="B8" s="240"/>
      <c r="C8" s="243" t="s">
        <v>16</v>
      </c>
      <c r="D8" s="15"/>
      <c r="E8" s="245" t="s">
        <v>17</v>
      </c>
      <c r="F8" s="245" t="s">
        <v>18</v>
      </c>
      <c r="G8" s="245" t="s">
        <v>19</v>
      </c>
      <c r="H8" s="245" t="s">
        <v>20</v>
      </c>
      <c r="I8" s="245" t="s">
        <v>21</v>
      </c>
      <c r="J8" s="247" t="s">
        <v>22</v>
      </c>
      <c r="K8" s="16"/>
      <c r="L8" s="249"/>
      <c r="M8" s="249"/>
      <c r="N8" s="251" t="s">
        <v>23</v>
      </c>
    </row>
    <row r="9" spans="1:16" ht="31.5" customHeight="1" thickBot="1" x14ac:dyDescent="0.3">
      <c r="A9" s="241"/>
      <c r="B9" s="242"/>
      <c r="C9" s="244"/>
      <c r="D9" s="17"/>
      <c r="E9" s="246"/>
      <c r="F9" s="246"/>
      <c r="G9" s="246"/>
      <c r="H9" s="246"/>
      <c r="I9" s="246"/>
      <c r="J9" s="248"/>
      <c r="K9" s="18"/>
      <c r="L9" s="250"/>
      <c r="M9" s="250"/>
      <c r="N9" s="252"/>
    </row>
    <row r="10" spans="1:16" ht="44.25" customHeight="1" thickBot="1" x14ac:dyDescent="0.3">
      <c r="A10" s="253" t="str">
        <f ca="1">CONCATENATE((INDIRECT("GENERAL!D"&amp;P2+5))," ",((INDIRECT("GENERAL!E"&amp;P2+5))))</f>
        <v>MEJIA ZAMBRANO FABIO</v>
      </c>
      <c r="B10" s="254"/>
      <c r="C10" s="19">
        <f>N14</f>
        <v>4</v>
      </c>
      <c r="D10" s="20"/>
      <c r="E10" s="21">
        <f>N16</f>
        <v>2</v>
      </c>
      <c r="F10" s="21">
        <f>N18</f>
        <v>3</v>
      </c>
      <c r="G10" s="21">
        <f>N20</f>
        <v>0</v>
      </c>
      <c r="H10" s="21">
        <f>N27</f>
        <v>4.6700000000000008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18.670000000000002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5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7" t="s">
        <v>25</v>
      </c>
    </row>
    <row r="13" spans="1:16" ht="24" thickBot="1" x14ac:dyDescent="0.3">
      <c r="A13" s="233" t="s">
        <v>26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8"/>
      <c r="N13" s="26"/>
    </row>
    <row r="14" spans="1:16" ht="31.5" customHeight="1" thickBot="1" x14ac:dyDescent="0.3">
      <c r="A14" s="258" t="s">
        <v>27</v>
      </c>
      <c r="B14" s="259"/>
      <c r="C14" s="28"/>
      <c r="D14" s="260" t="str">
        <f ca="1">(INDIRECT("GENERAL!J"&amp;P2+5))</f>
        <v>PROFESIONAL EN COMERCIO INTERNACIONAL Y MERCADEO/UNIVERSIDAD DE NARIÑO/2002</v>
      </c>
      <c r="E14" s="261"/>
      <c r="F14" s="261"/>
      <c r="G14" s="261"/>
      <c r="H14" s="261"/>
      <c r="I14" s="261"/>
      <c r="J14" s="261"/>
      <c r="K14" s="261"/>
      <c r="L14" s="26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3" t="s">
        <v>28</v>
      </c>
      <c r="B16" s="264"/>
      <c r="C16" s="8"/>
      <c r="D16" s="34"/>
      <c r="E16" s="265" t="str">
        <f ca="1">(INDIRECT("GENERAL!K"&amp;P2+5))</f>
        <v>ESPECIAISTA EN GERENCIA DE MERCADEO/UNIVERSIDAD JORGE TADEO LOZANO/2004</v>
      </c>
      <c r="F16" s="266"/>
      <c r="G16" s="266"/>
      <c r="H16" s="266"/>
      <c r="I16" s="266"/>
      <c r="J16" s="266"/>
      <c r="K16" s="266"/>
      <c r="L16" s="267"/>
      <c r="M16" s="29"/>
      <c r="N16" s="30">
        <v>2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3" t="s">
        <v>29</v>
      </c>
      <c r="B18" s="264"/>
      <c r="C18" s="28"/>
      <c r="D18" s="35"/>
      <c r="E18" s="266" t="str">
        <f ca="1">(INDIRECT("GENERAL!L"&amp;P2+5))</f>
        <v>MESTRIA EN MERCADEO AGROINDUSTRIAL/UNIVERSIDAD JORGE TADEO LOZANO/2010</v>
      </c>
      <c r="F18" s="266"/>
      <c r="G18" s="266"/>
      <c r="H18" s="266"/>
      <c r="I18" s="266"/>
      <c r="J18" s="266"/>
      <c r="K18" s="266"/>
      <c r="L18" s="267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3" t="s">
        <v>30</v>
      </c>
      <c r="B20" s="264"/>
      <c r="C20" s="28"/>
      <c r="D20" s="268" t="str">
        <f ca="1">(INDIRECT("GENERAL!M"&amp;P2+5))</f>
        <v>NO REGISTRA</v>
      </c>
      <c r="E20" s="269"/>
      <c r="F20" s="269"/>
      <c r="G20" s="269"/>
      <c r="H20" s="269"/>
      <c r="I20" s="269"/>
      <c r="J20" s="269"/>
      <c r="K20" s="269"/>
      <c r="L20" s="270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61">
        <f>IF( SUM(N14:N20)&lt;=10,SUM(N14:N20),"EXCEDE LOS 10 PUNTOS VALIDOS")</f>
        <v>9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3" t="s">
        <v>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8"/>
      <c r="N24" s="40"/>
    </row>
    <row r="25" spans="1:17" ht="140.25" customHeight="1" thickBot="1" x14ac:dyDescent="0.3">
      <c r="A25" s="258" t="s">
        <v>33</v>
      </c>
      <c r="B25" s="259"/>
      <c r="C25" s="28"/>
      <c r="D25" s="260" t="s">
        <v>161</v>
      </c>
      <c r="E25" s="261"/>
      <c r="F25" s="261"/>
      <c r="G25" s="261"/>
      <c r="H25" s="261"/>
      <c r="I25" s="261"/>
      <c r="J25" s="261"/>
      <c r="K25" s="261"/>
      <c r="L25" s="262"/>
      <c r="M25" s="29"/>
      <c r="N25" s="30">
        <f>2.75+1.28+0.46+0.15+0.03</f>
        <v>4.6700000000000008</v>
      </c>
      <c r="O25" s="194">
        <f>990+463+166+54.5+12</f>
        <v>1685.5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38"/>
      <c r="N27" s="161">
        <f>IF(N25&lt;=5,N25,"EXCEDE LOS 5 PUNTOS PERMITIDOS")</f>
        <v>4.6700000000000008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3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45"/>
      <c r="N29" s="40"/>
    </row>
    <row r="30" spans="1:17" ht="35.25" customHeight="1" thickBot="1" x14ac:dyDescent="0.3">
      <c r="A30" s="258" t="s">
        <v>36</v>
      </c>
      <c r="B30" s="259"/>
      <c r="C30" s="28"/>
      <c r="D30" s="260" t="s">
        <v>135</v>
      </c>
      <c r="E30" s="261"/>
      <c r="F30" s="261"/>
      <c r="G30" s="261"/>
      <c r="H30" s="261"/>
      <c r="I30" s="261"/>
      <c r="J30" s="261"/>
      <c r="K30" s="261"/>
      <c r="L30" s="262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38"/>
      <c r="N32" s="161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3" t="s">
        <v>38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"/>
      <c r="N34" s="40"/>
    </row>
    <row r="35" spans="1:14" ht="39.75" customHeight="1" thickBot="1" x14ac:dyDescent="0.3">
      <c r="A35" s="263" t="s">
        <v>39</v>
      </c>
      <c r="B35" s="264"/>
      <c r="C35" s="28"/>
      <c r="D35" s="260" t="s">
        <v>136</v>
      </c>
      <c r="E35" s="261"/>
      <c r="F35" s="261"/>
      <c r="G35" s="261"/>
      <c r="H35" s="261"/>
      <c r="I35" s="261"/>
      <c r="J35" s="261"/>
      <c r="K35" s="261"/>
      <c r="L35" s="262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38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8" t="s">
        <v>23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48"/>
      <c r="N40" s="49">
        <f>IF((N22+N27+N32+N37)&lt;=30,(N22+N27+N32+N37),"ERROR EXCEDE LOS 30 PUNTOS")</f>
        <v>18.670000000000002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6" t="s">
        <v>42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4" t="s">
        <v>43</v>
      </c>
      <c r="B57" s="275"/>
      <c r="C57" s="275"/>
      <c r="D57" s="275"/>
      <c r="E57" s="275"/>
      <c r="F57" s="276"/>
      <c r="G57" s="277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3" t="s">
        <v>49</v>
      </c>
      <c r="C58" s="283"/>
      <c r="D58" s="283"/>
      <c r="E58" s="283"/>
      <c r="F58" s="284"/>
      <c r="G58" s="28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1" t="s">
        <v>51</v>
      </c>
      <c r="C59" s="285"/>
      <c r="D59" s="285"/>
      <c r="E59" s="285"/>
      <c r="F59" s="282"/>
      <c r="G59" s="28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5" t="s">
        <v>52</v>
      </c>
      <c r="C60" s="285"/>
      <c r="D60" s="285"/>
      <c r="E60" s="285"/>
      <c r="F60" s="282"/>
      <c r="G60" s="28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5" t="s">
        <v>54</v>
      </c>
      <c r="C61" s="285"/>
      <c r="D61" s="285"/>
      <c r="E61" s="285"/>
      <c r="F61" s="282"/>
      <c r="G61" s="28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5" t="s">
        <v>55</v>
      </c>
      <c r="C62" s="285"/>
      <c r="D62" s="285"/>
      <c r="E62" s="285"/>
      <c r="F62" s="282"/>
      <c r="G62" s="28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5" t="s">
        <v>56</v>
      </c>
      <c r="C63" s="285"/>
      <c r="D63" s="285"/>
      <c r="E63" s="285"/>
      <c r="F63" s="282"/>
      <c r="G63" s="28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6" t="s">
        <v>58</v>
      </c>
      <c r="C64" s="286"/>
      <c r="D64" s="286"/>
      <c r="E64" s="286"/>
      <c r="F64" s="287"/>
      <c r="G64" s="28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8" t="s">
        <v>59</v>
      </c>
      <c r="B65" s="289"/>
      <c r="C65" s="289"/>
      <c r="D65" s="289"/>
      <c r="E65" s="289"/>
      <c r="F65" s="289"/>
      <c r="G65" s="289"/>
      <c r="H65" s="29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1" t="s">
        <v>60</v>
      </c>
      <c r="B66" s="292"/>
      <c r="C66" s="292"/>
      <c r="D66" s="292"/>
      <c r="E66" s="292"/>
      <c r="F66" s="292"/>
      <c r="G66" s="292"/>
      <c r="H66" s="292"/>
      <c r="I66" s="293"/>
      <c r="J66" s="293"/>
      <c r="K66" s="29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4" t="s">
        <v>61</v>
      </c>
      <c r="B68" s="275"/>
      <c r="C68" s="275"/>
      <c r="D68" s="275"/>
      <c r="E68" s="275"/>
      <c r="F68" s="275"/>
      <c r="G68" s="295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96" t="s">
        <v>62</v>
      </c>
      <c r="C69" s="296"/>
      <c r="D69" s="296"/>
      <c r="E69" s="296"/>
      <c r="F69" s="284"/>
      <c r="G69" s="28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1" t="s">
        <v>64</v>
      </c>
      <c r="C70" s="281"/>
      <c r="D70" s="281"/>
      <c r="E70" s="281"/>
      <c r="F70" s="282"/>
      <c r="G70" s="28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7" t="s">
        <v>65</v>
      </c>
      <c r="C71" s="297"/>
      <c r="D71" s="297"/>
      <c r="E71" s="297"/>
      <c r="F71" s="287"/>
      <c r="G71" s="28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8" t="s">
        <v>66</v>
      </c>
      <c r="C72" s="298"/>
      <c r="D72" s="298"/>
      <c r="E72" s="298"/>
      <c r="F72" s="298"/>
      <c r="G72" s="298"/>
      <c r="H72" s="25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9" t="s">
        <v>67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1"/>
      <c r="L73" s="82"/>
      <c r="M73" s="45"/>
      <c r="N73" s="77">
        <f>N72/3</f>
        <v>0</v>
      </c>
    </row>
    <row r="74" spans="1:14" ht="19.5" thickTop="1" thickBot="1" x14ac:dyDescent="0.3">
      <c r="A74" s="302"/>
      <c r="B74" s="303"/>
      <c r="C74" s="303"/>
      <c r="D74" s="303"/>
      <c r="E74" s="303"/>
      <c r="F74" s="303"/>
      <c r="G74" s="303"/>
      <c r="H74" s="303"/>
      <c r="I74" s="303"/>
      <c r="J74" s="304"/>
      <c r="K74" s="304"/>
      <c r="L74" s="82"/>
      <c r="M74" s="45"/>
      <c r="N74" s="92"/>
    </row>
    <row r="75" spans="1:14" ht="26.25" thickBot="1" x14ac:dyDescent="0.3">
      <c r="A75" s="305" t="s">
        <v>68</v>
      </c>
      <c r="B75" s="306"/>
      <c r="C75" s="306"/>
      <c r="D75" s="306"/>
      <c r="E75" s="306"/>
      <c r="F75" s="306"/>
      <c r="G75" s="307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08" t="s">
        <v>69</v>
      </c>
      <c r="C76" s="308"/>
      <c r="D76" s="308"/>
      <c r="E76" s="308"/>
      <c r="F76" s="309"/>
      <c r="G76" s="31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1" t="s">
        <v>70</v>
      </c>
      <c r="C77" s="281"/>
      <c r="D77" s="281"/>
      <c r="E77" s="281"/>
      <c r="F77" s="282"/>
      <c r="G77" s="311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7" t="s">
        <v>71</v>
      </c>
      <c r="C78" s="297"/>
      <c r="D78" s="297"/>
      <c r="E78" s="297"/>
      <c r="F78" s="287"/>
      <c r="G78" s="312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3" t="s">
        <v>72</v>
      </c>
      <c r="B79" s="314"/>
      <c r="C79" s="314"/>
      <c r="D79" s="314"/>
      <c r="E79" s="314"/>
      <c r="F79" s="314"/>
      <c r="G79" s="314"/>
      <c r="H79" s="315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6" t="s">
        <v>73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8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6" t="s">
        <v>74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0" t="s">
        <v>75</v>
      </c>
      <c r="B85" s="331"/>
      <c r="C85" s="331"/>
      <c r="D85" s="331"/>
      <c r="E85" s="331"/>
      <c r="F85" s="332"/>
      <c r="G85" s="333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4" t="s">
        <v>76</v>
      </c>
      <c r="C86" s="335"/>
      <c r="D86" s="335"/>
      <c r="E86" s="335"/>
      <c r="F86" s="336"/>
      <c r="G86" s="33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8" t="s">
        <v>78</v>
      </c>
      <c r="B88" s="339"/>
      <c r="C88" s="339"/>
      <c r="D88" s="339"/>
      <c r="E88" s="339"/>
      <c r="F88" s="339"/>
      <c r="G88" s="339"/>
      <c r="H88" s="339"/>
      <c r="I88" s="339"/>
      <c r="J88" s="34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1" t="s">
        <v>79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4" t="s">
        <v>23</v>
      </c>
      <c r="B92" s="345"/>
      <c r="C92" s="345"/>
      <c r="D92" s="345"/>
      <c r="E92" s="345"/>
      <c r="F92" s="345"/>
      <c r="G92" s="345"/>
      <c r="H92" s="345"/>
      <c r="I92" s="345"/>
      <c r="J92" s="346"/>
      <c r="K92" s="111"/>
      <c r="L92" s="111"/>
      <c r="M92" s="112"/>
      <c r="N92" s="113">
        <f>N40</f>
        <v>18.670000000000002</v>
      </c>
    </row>
    <row r="93" spans="1:14" ht="18" x14ac:dyDescent="0.25">
      <c r="A93" s="321" t="s">
        <v>80</v>
      </c>
      <c r="B93" s="322"/>
      <c r="C93" s="322"/>
      <c r="D93" s="322"/>
      <c r="E93" s="322"/>
      <c r="F93" s="322"/>
      <c r="G93" s="322"/>
      <c r="H93" s="322"/>
      <c r="I93" s="322"/>
      <c r="J93" s="323"/>
      <c r="K93" s="111"/>
      <c r="L93" s="111"/>
      <c r="M93" s="112"/>
      <c r="N93" s="114">
        <f>N66</f>
        <v>0</v>
      </c>
    </row>
    <row r="94" spans="1:14" ht="18" x14ac:dyDescent="0.25">
      <c r="A94" s="321" t="s">
        <v>81</v>
      </c>
      <c r="B94" s="322"/>
      <c r="C94" s="322"/>
      <c r="D94" s="322"/>
      <c r="E94" s="322"/>
      <c r="F94" s="322"/>
      <c r="G94" s="322"/>
      <c r="H94" s="322"/>
      <c r="I94" s="322"/>
      <c r="J94" s="323"/>
      <c r="K94" s="111"/>
      <c r="L94" s="111"/>
      <c r="M94" s="112"/>
      <c r="N94" s="115">
        <f>N73</f>
        <v>0</v>
      </c>
    </row>
    <row r="95" spans="1:14" ht="18" x14ac:dyDescent="0.25">
      <c r="A95" s="321" t="s">
        <v>82</v>
      </c>
      <c r="B95" s="322"/>
      <c r="C95" s="322"/>
      <c r="D95" s="322"/>
      <c r="E95" s="322"/>
      <c r="F95" s="322"/>
      <c r="G95" s="322"/>
      <c r="H95" s="322"/>
      <c r="I95" s="322"/>
      <c r="J95" s="323"/>
      <c r="K95" s="111"/>
      <c r="L95" s="111"/>
      <c r="M95" s="112"/>
      <c r="N95" s="116">
        <f>N80</f>
        <v>0</v>
      </c>
    </row>
    <row r="96" spans="1:14" ht="18.75" thickBot="1" x14ac:dyDescent="0.3">
      <c r="A96" s="324" t="s">
        <v>83</v>
      </c>
      <c r="B96" s="325"/>
      <c r="C96" s="325"/>
      <c r="D96" s="325"/>
      <c r="E96" s="325"/>
      <c r="F96" s="325"/>
      <c r="G96" s="325"/>
      <c r="H96" s="325"/>
      <c r="I96" s="325"/>
      <c r="J96" s="326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7" t="s">
        <v>84</v>
      </c>
      <c r="B97" s="328"/>
      <c r="C97" s="328"/>
      <c r="D97" s="328"/>
      <c r="E97" s="328"/>
      <c r="F97" s="328"/>
      <c r="G97" s="328"/>
      <c r="H97" s="328"/>
      <c r="I97" s="328"/>
      <c r="J97" s="329"/>
      <c r="K97" s="117"/>
      <c r="L97" s="118"/>
      <c r="M97" s="119"/>
      <c r="N97" s="120">
        <f>SUM(N92:N96)</f>
        <v>18.670000000000002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Q10" sqref="Q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7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2"/>
      <c r="B1" s="223"/>
      <c r="C1" s="226" t="s">
        <v>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6" ht="51" customHeight="1" thickBot="1" x14ac:dyDescent="0.3">
      <c r="A2" s="224"/>
      <c r="B2" s="225"/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 s="162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29" t="s">
        <v>11</v>
      </c>
      <c r="B3" s="230"/>
      <c r="C3" s="230"/>
      <c r="D3" s="230"/>
      <c r="E3" s="7" t="str">
        <f>GENERAL!Z$2</f>
        <v>PLANTA</v>
      </c>
      <c r="F3" s="231"/>
      <c r="G3" s="231"/>
      <c r="H3" s="231"/>
      <c r="I3" s="231"/>
      <c r="J3" s="231"/>
      <c r="K3" s="231"/>
      <c r="L3" s="231"/>
      <c r="M3" s="231"/>
      <c r="N3" s="232"/>
    </row>
    <row r="4" spans="1:16" ht="15.75" x14ac:dyDescent="0.25">
      <c r="A4" s="218" t="s">
        <v>12</v>
      </c>
      <c r="B4" s="219"/>
      <c r="C4" s="219"/>
      <c r="D4" s="219"/>
      <c r="E4" s="8" t="str">
        <f>GENERAL!A$2</f>
        <v>CEA-P-04-5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5.75" x14ac:dyDescent="0.25">
      <c r="A5" s="218" t="s">
        <v>13</v>
      </c>
      <c r="B5" s="219"/>
      <c r="C5" s="219"/>
      <c r="D5" s="21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6" x14ac:dyDescent="0.25">
      <c r="A8" s="239" t="s">
        <v>15</v>
      </c>
      <c r="B8" s="240"/>
      <c r="C8" s="243" t="s">
        <v>16</v>
      </c>
      <c r="D8" s="157"/>
      <c r="E8" s="245" t="s">
        <v>17</v>
      </c>
      <c r="F8" s="245" t="s">
        <v>18</v>
      </c>
      <c r="G8" s="245" t="s">
        <v>19</v>
      </c>
      <c r="H8" s="245" t="s">
        <v>20</v>
      </c>
      <c r="I8" s="245" t="s">
        <v>21</v>
      </c>
      <c r="J8" s="247" t="s">
        <v>22</v>
      </c>
      <c r="K8" s="158"/>
      <c r="L8" s="249"/>
      <c r="M8" s="249"/>
      <c r="N8" s="251" t="s">
        <v>23</v>
      </c>
    </row>
    <row r="9" spans="1:16" ht="31.5" customHeight="1" thickBot="1" x14ac:dyDescent="0.3">
      <c r="A9" s="241"/>
      <c r="B9" s="242"/>
      <c r="C9" s="244"/>
      <c r="D9" s="17"/>
      <c r="E9" s="246"/>
      <c r="F9" s="246"/>
      <c r="G9" s="246"/>
      <c r="H9" s="246"/>
      <c r="I9" s="246"/>
      <c r="J9" s="248"/>
      <c r="K9" s="159"/>
      <c r="L9" s="250"/>
      <c r="M9" s="250"/>
      <c r="N9" s="252"/>
    </row>
    <row r="10" spans="1:16" ht="44.25" customHeight="1" thickBot="1" x14ac:dyDescent="0.3">
      <c r="A10" s="253" t="str">
        <f ca="1">CONCATENATE((INDIRECT("GENERAL!D"&amp;P2+5))," ",((INDIRECT("GENERAL!E"&amp;P2+5))))</f>
        <v>VARGAS SAENZ CESAR FABIAN</v>
      </c>
      <c r="B10" s="254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2.87</v>
      </c>
      <c r="J10" s="22">
        <f>N37</f>
        <v>0</v>
      </c>
      <c r="K10" s="23"/>
      <c r="L10" s="23"/>
      <c r="M10" s="23"/>
      <c r="N10" s="24">
        <f>IF( SUM(C10:J10)&lt;=30,SUM(C10:J10),"EXCEDE LOS 30 PUNTOS")</f>
        <v>15.870000000000001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5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7" t="s">
        <v>25</v>
      </c>
    </row>
    <row r="13" spans="1:16" ht="24" thickBot="1" x14ac:dyDescent="0.3">
      <c r="A13" s="233" t="s">
        <v>26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8"/>
      <c r="N13" s="26"/>
    </row>
    <row r="14" spans="1:16" ht="31.5" customHeight="1" thickBot="1" x14ac:dyDescent="0.3">
      <c r="A14" s="258" t="s">
        <v>27</v>
      </c>
      <c r="B14" s="259"/>
      <c r="C14" s="28"/>
      <c r="D14" s="260" t="str">
        <f ca="1">(INDIRECT("GENERAL!J"&amp;P2+5))</f>
        <v>ADMINISTRADOR DE EMPRESAS / UNIVERSIDAD DEL TOLIMA/2000</v>
      </c>
      <c r="E14" s="261"/>
      <c r="F14" s="261"/>
      <c r="G14" s="261"/>
      <c r="H14" s="261"/>
      <c r="I14" s="261"/>
      <c r="J14" s="261"/>
      <c r="K14" s="261"/>
      <c r="L14" s="26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3" t="s">
        <v>28</v>
      </c>
      <c r="B16" s="264"/>
      <c r="C16" s="8"/>
      <c r="D16" s="34"/>
      <c r="E16" s="265" t="str">
        <f ca="1">(INDIRECT("GENERAL!K"&amp;P2+5))</f>
        <v>ESPECIALISTA EN GERENCIA DE PROYECTOS / UNIVERSIDAD DEL TOLIMA/2008</v>
      </c>
      <c r="F16" s="266"/>
      <c r="G16" s="266"/>
      <c r="H16" s="266"/>
      <c r="I16" s="266"/>
      <c r="J16" s="266"/>
      <c r="K16" s="266"/>
      <c r="L16" s="267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3" t="s">
        <v>29</v>
      </c>
      <c r="B18" s="264"/>
      <c r="C18" s="28"/>
      <c r="D18" s="156"/>
      <c r="E18" s="266" t="str">
        <f ca="1">(INDIRECT("GENERAL!L"&amp;P2+5))</f>
        <v>MAGISTER EN NDIRECCION DE MARKETING/UNIVERSIDAD VIÑA DEL MAR/2011</v>
      </c>
      <c r="F18" s="266"/>
      <c r="G18" s="266"/>
      <c r="H18" s="266"/>
      <c r="I18" s="266"/>
      <c r="J18" s="266"/>
      <c r="K18" s="266"/>
      <c r="L18" s="267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3" t="s">
        <v>30</v>
      </c>
      <c r="B20" s="264"/>
      <c r="C20" s="28"/>
      <c r="D20" s="268" t="str">
        <f ca="1">(INDIRECT("GENERAL!M"&amp;P2+5))</f>
        <v>NO REGISTRA</v>
      </c>
      <c r="E20" s="269"/>
      <c r="F20" s="269"/>
      <c r="G20" s="269"/>
      <c r="H20" s="269"/>
      <c r="I20" s="269"/>
      <c r="J20" s="269"/>
      <c r="K20" s="269"/>
      <c r="L20" s="270"/>
      <c r="M20" s="29"/>
      <c r="N20" s="30">
        <v>0</v>
      </c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61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3" t="s">
        <v>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8"/>
      <c r="N24" s="40"/>
    </row>
    <row r="25" spans="1:17" ht="68.25" customHeight="1" thickBot="1" x14ac:dyDescent="0.3">
      <c r="A25" s="258" t="s">
        <v>33</v>
      </c>
      <c r="B25" s="259"/>
      <c r="C25" s="28"/>
      <c r="D25" s="260" t="s">
        <v>137</v>
      </c>
      <c r="E25" s="261"/>
      <c r="F25" s="261"/>
      <c r="G25" s="261"/>
      <c r="H25" s="261"/>
      <c r="I25" s="261"/>
      <c r="J25" s="261"/>
      <c r="K25" s="261"/>
      <c r="L25" s="262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5"/>
      <c r="N27" s="161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3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45"/>
      <c r="N29" s="40"/>
    </row>
    <row r="30" spans="1:17" ht="35.25" customHeight="1" thickBot="1" x14ac:dyDescent="0.3">
      <c r="A30" s="258" t="s">
        <v>36</v>
      </c>
      <c r="B30" s="259"/>
      <c r="C30" s="28"/>
      <c r="D30" s="260" t="s">
        <v>138</v>
      </c>
      <c r="E30" s="261"/>
      <c r="F30" s="261"/>
      <c r="G30" s="261"/>
      <c r="H30" s="261"/>
      <c r="I30" s="261"/>
      <c r="J30" s="261"/>
      <c r="K30" s="261"/>
      <c r="L30" s="262"/>
      <c r="M30" s="29"/>
      <c r="N30" s="30">
        <v>2.87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5"/>
      <c r="N32" s="161">
        <f>IF(N30&lt;=5,N30,"EXCEDE LOS 5 PUNTOS PERMITIDOS")</f>
        <v>2.87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3" t="s">
        <v>38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"/>
      <c r="N34" s="40"/>
    </row>
    <row r="35" spans="1:14" ht="39.75" customHeight="1" thickBot="1" x14ac:dyDescent="0.3">
      <c r="A35" s="263" t="s">
        <v>39</v>
      </c>
      <c r="B35" s="264"/>
      <c r="C35" s="28"/>
      <c r="D35" s="260"/>
      <c r="E35" s="261"/>
      <c r="F35" s="261"/>
      <c r="G35" s="261"/>
      <c r="H35" s="261"/>
      <c r="I35" s="261"/>
      <c r="J35" s="261"/>
      <c r="K35" s="261"/>
      <c r="L35" s="262"/>
      <c r="M35" s="29"/>
      <c r="N35" s="30">
        <v>0</v>
      </c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8" t="s">
        <v>23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48"/>
      <c r="N40" s="49">
        <f>IF((N22+N27+N32+N37)&lt;=30,(N22+N27+N32+N37),"ERROR EXCEDE LOS 30 PUNTOS")</f>
        <v>15.870000000000001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6" t="s">
        <v>42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4" t="s">
        <v>43</v>
      </c>
      <c r="B57" s="275"/>
      <c r="C57" s="275"/>
      <c r="D57" s="275"/>
      <c r="E57" s="275"/>
      <c r="F57" s="276"/>
      <c r="G57" s="277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3" t="s">
        <v>49</v>
      </c>
      <c r="C58" s="283"/>
      <c r="D58" s="283"/>
      <c r="E58" s="283"/>
      <c r="F58" s="284"/>
      <c r="G58" s="28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1" t="s">
        <v>51</v>
      </c>
      <c r="C59" s="285"/>
      <c r="D59" s="285"/>
      <c r="E59" s="285"/>
      <c r="F59" s="282"/>
      <c r="G59" s="28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5" t="s">
        <v>52</v>
      </c>
      <c r="C60" s="285"/>
      <c r="D60" s="285"/>
      <c r="E60" s="285"/>
      <c r="F60" s="282"/>
      <c r="G60" s="28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5" t="s">
        <v>54</v>
      </c>
      <c r="C61" s="285"/>
      <c r="D61" s="285"/>
      <c r="E61" s="285"/>
      <c r="F61" s="282"/>
      <c r="G61" s="28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5" t="s">
        <v>55</v>
      </c>
      <c r="C62" s="285"/>
      <c r="D62" s="285"/>
      <c r="E62" s="285"/>
      <c r="F62" s="282"/>
      <c r="G62" s="28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5" t="s">
        <v>56</v>
      </c>
      <c r="C63" s="285"/>
      <c r="D63" s="285"/>
      <c r="E63" s="285"/>
      <c r="F63" s="282"/>
      <c r="G63" s="28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6" t="s">
        <v>58</v>
      </c>
      <c r="C64" s="286"/>
      <c r="D64" s="286"/>
      <c r="E64" s="286"/>
      <c r="F64" s="287"/>
      <c r="G64" s="28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8" t="s">
        <v>59</v>
      </c>
      <c r="B65" s="289"/>
      <c r="C65" s="289"/>
      <c r="D65" s="289"/>
      <c r="E65" s="289"/>
      <c r="F65" s="289"/>
      <c r="G65" s="289"/>
      <c r="H65" s="29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1" t="s">
        <v>60</v>
      </c>
      <c r="B66" s="292"/>
      <c r="C66" s="292"/>
      <c r="D66" s="292"/>
      <c r="E66" s="292"/>
      <c r="F66" s="292"/>
      <c r="G66" s="292"/>
      <c r="H66" s="292"/>
      <c r="I66" s="293"/>
      <c r="J66" s="293"/>
      <c r="K66" s="29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4" t="s">
        <v>61</v>
      </c>
      <c r="B68" s="275"/>
      <c r="C68" s="275"/>
      <c r="D68" s="275"/>
      <c r="E68" s="275"/>
      <c r="F68" s="275"/>
      <c r="G68" s="295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6" t="s">
        <v>62</v>
      </c>
      <c r="C69" s="296"/>
      <c r="D69" s="296"/>
      <c r="E69" s="296"/>
      <c r="F69" s="284"/>
      <c r="G69" s="28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1" t="s">
        <v>64</v>
      </c>
      <c r="C70" s="281"/>
      <c r="D70" s="281"/>
      <c r="E70" s="281"/>
      <c r="F70" s="282"/>
      <c r="G70" s="28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7" t="s">
        <v>65</v>
      </c>
      <c r="C71" s="297"/>
      <c r="D71" s="297"/>
      <c r="E71" s="297"/>
      <c r="F71" s="287"/>
      <c r="G71" s="28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8" t="s">
        <v>66</v>
      </c>
      <c r="C72" s="298"/>
      <c r="D72" s="298"/>
      <c r="E72" s="298"/>
      <c r="F72" s="298"/>
      <c r="G72" s="298"/>
      <c r="H72" s="25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9" t="s">
        <v>67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1"/>
      <c r="L73" s="82"/>
      <c r="M73" s="45"/>
      <c r="N73" s="77">
        <f>N72/3</f>
        <v>0</v>
      </c>
    </row>
    <row r="74" spans="1:14" ht="19.5" thickTop="1" thickBot="1" x14ac:dyDescent="0.3">
      <c r="A74" s="302"/>
      <c r="B74" s="303"/>
      <c r="C74" s="303"/>
      <c r="D74" s="303"/>
      <c r="E74" s="303"/>
      <c r="F74" s="303"/>
      <c r="G74" s="303"/>
      <c r="H74" s="303"/>
      <c r="I74" s="303"/>
      <c r="J74" s="304"/>
      <c r="K74" s="304"/>
      <c r="L74" s="82"/>
      <c r="M74" s="45"/>
      <c r="N74" s="160"/>
    </row>
    <row r="75" spans="1:14" ht="26.25" thickBot="1" x14ac:dyDescent="0.3">
      <c r="A75" s="305" t="s">
        <v>68</v>
      </c>
      <c r="B75" s="306"/>
      <c r="C75" s="306"/>
      <c r="D75" s="306"/>
      <c r="E75" s="306"/>
      <c r="F75" s="306"/>
      <c r="G75" s="307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08" t="s">
        <v>69</v>
      </c>
      <c r="C76" s="308"/>
      <c r="D76" s="308"/>
      <c r="E76" s="308"/>
      <c r="F76" s="309"/>
      <c r="G76" s="31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1" t="s">
        <v>70</v>
      </c>
      <c r="C77" s="281"/>
      <c r="D77" s="281"/>
      <c r="E77" s="281"/>
      <c r="F77" s="282"/>
      <c r="G77" s="311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7" t="s">
        <v>71</v>
      </c>
      <c r="C78" s="297"/>
      <c r="D78" s="297"/>
      <c r="E78" s="297"/>
      <c r="F78" s="287"/>
      <c r="G78" s="312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3" t="s">
        <v>72</v>
      </c>
      <c r="B79" s="314"/>
      <c r="C79" s="314"/>
      <c r="D79" s="314"/>
      <c r="E79" s="314"/>
      <c r="F79" s="314"/>
      <c r="G79" s="314"/>
      <c r="H79" s="315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6" t="s">
        <v>73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8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6" t="s">
        <v>74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0" t="s">
        <v>75</v>
      </c>
      <c r="B85" s="331"/>
      <c r="C85" s="331"/>
      <c r="D85" s="331"/>
      <c r="E85" s="331"/>
      <c r="F85" s="332"/>
      <c r="G85" s="333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4" t="s">
        <v>76</v>
      </c>
      <c r="C86" s="335"/>
      <c r="D86" s="335"/>
      <c r="E86" s="335"/>
      <c r="F86" s="336"/>
      <c r="G86" s="33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8" t="s">
        <v>78</v>
      </c>
      <c r="B88" s="339"/>
      <c r="C88" s="339"/>
      <c r="D88" s="339"/>
      <c r="E88" s="339"/>
      <c r="F88" s="339"/>
      <c r="G88" s="339"/>
      <c r="H88" s="339"/>
      <c r="I88" s="339"/>
      <c r="J88" s="34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1" t="s">
        <v>79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4" t="s">
        <v>23</v>
      </c>
      <c r="B92" s="345"/>
      <c r="C92" s="345"/>
      <c r="D92" s="345"/>
      <c r="E92" s="345"/>
      <c r="F92" s="345"/>
      <c r="G92" s="345"/>
      <c r="H92" s="345"/>
      <c r="I92" s="345"/>
      <c r="J92" s="346"/>
      <c r="K92" s="111"/>
      <c r="L92" s="111"/>
      <c r="M92" s="112"/>
      <c r="N92" s="113">
        <f>N40</f>
        <v>15.870000000000001</v>
      </c>
    </row>
    <row r="93" spans="1:14" ht="18" x14ac:dyDescent="0.25">
      <c r="A93" s="321" t="s">
        <v>80</v>
      </c>
      <c r="B93" s="322"/>
      <c r="C93" s="322"/>
      <c r="D93" s="322"/>
      <c r="E93" s="322"/>
      <c r="F93" s="322"/>
      <c r="G93" s="322"/>
      <c r="H93" s="322"/>
      <c r="I93" s="322"/>
      <c r="J93" s="323"/>
      <c r="K93" s="111"/>
      <c r="L93" s="111"/>
      <c r="M93" s="112"/>
      <c r="N93" s="114">
        <f>N66</f>
        <v>0</v>
      </c>
    </row>
    <row r="94" spans="1:14" ht="18" x14ac:dyDescent="0.25">
      <c r="A94" s="321" t="s">
        <v>81</v>
      </c>
      <c r="B94" s="322"/>
      <c r="C94" s="322"/>
      <c r="D94" s="322"/>
      <c r="E94" s="322"/>
      <c r="F94" s="322"/>
      <c r="G94" s="322"/>
      <c r="H94" s="322"/>
      <c r="I94" s="322"/>
      <c r="J94" s="323"/>
      <c r="K94" s="111"/>
      <c r="L94" s="111"/>
      <c r="M94" s="112"/>
      <c r="N94" s="115">
        <f>N73</f>
        <v>0</v>
      </c>
    </row>
    <row r="95" spans="1:14" ht="18" x14ac:dyDescent="0.25">
      <c r="A95" s="321" t="s">
        <v>82</v>
      </c>
      <c r="B95" s="322"/>
      <c r="C95" s="322"/>
      <c r="D95" s="322"/>
      <c r="E95" s="322"/>
      <c r="F95" s="322"/>
      <c r="G95" s="322"/>
      <c r="H95" s="322"/>
      <c r="I95" s="322"/>
      <c r="J95" s="323"/>
      <c r="K95" s="111"/>
      <c r="L95" s="111"/>
      <c r="M95" s="112"/>
      <c r="N95" s="116">
        <f>N80</f>
        <v>0</v>
      </c>
    </row>
    <row r="96" spans="1:14" ht="18.75" thickBot="1" x14ac:dyDescent="0.3">
      <c r="A96" s="324" t="s">
        <v>83</v>
      </c>
      <c r="B96" s="325"/>
      <c r="C96" s="325"/>
      <c r="D96" s="325"/>
      <c r="E96" s="325"/>
      <c r="F96" s="325"/>
      <c r="G96" s="325"/>
      <c r="H96" s="325"/>
      <c r="I96" s="325"/>
      <c r="J96" s="326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7" t="s">
        <v>84</v>
      </c>
      <c r="B97" s="328"/>
      <c r="C97" s="328"/>
      <c r="D97" s="328"/>
      <c r="E97" s="328"/>
      <c r="F97" s="328"/>
      <c r="G97" s="328"/>
      <c r="H97" s="328"/>
      <c r="I97" s="328"/>
      <c r="J97" s="329"/>
      <c r="K97" s="117"/>
      <c r="L97" s="118"/>
      <c r="M97" s="119"/>
      <c r="N97" s="120">
        <f>SUM(N92:N96)</f>
        <v>15.870000000000001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password="F56E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9685039370078741" bottom="0.19685039370078741" header="0.19685039370078741" footer="0.19685039370078741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opLeftCell="A4" workbookViewId="0">
      <selection activeCell="D7" sqref="D7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7109375" customWidth="1"/>
    <col min="4" max="4" width="26.85546875" customWidth="1"/>
    <col min="5" max="5" width="29.7109375" customWidth="1"/>
    <col min="6" max="6" width="23.42578125" customWidth="1"/>
    <col min="7" max="8" width="9.7109375" customWidth="1"/>
    <col min="9" max="9" width="14.7109375" customWidth="1"/>
    <col min="10" max="10" width="29.28515625" customWidth="1"/>
  </cols>
  <sheetData>
    <row r="1" spans="1:10" ht="18" x14ac:dyDescent="0.25">
      <c r="A1" s="350" t="s">
        <v>139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x14ac:dyDescent="0.25">
      <c r="A2" s="351" t="s">
        <v>152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5.75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.75" thickBo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0" ht="44.25" customHeight="1" thickBot="1" x14ac:dyDescent="0.3">
      <c r="A5" s="352" t="s">
        <v>140</v>
      </c>
      <c r="B5" s="352" t="s">
        <v>141</v>
      </c>
      <c r="C5" s="352" t="s">
        <v>142</v>
      </c>
      <c r="D5" s="354" t="s">
        <v>143</v>
      </c>
      <c r="E5" s="355"/>
      <c r="F5" s="356" t="s">
        <v>144</v>
      </c>
      <c r="G5" s="354" t="s">
        <v>145</v>
      </c>
      <c r="H5" s="355"/>
      <c r="I5" s="358" t="s">
        <v>146</v>
      </c>
      <c r="J5" s="356" t="s">
        <v>6</v>
      </c>
    </row>
    <row r="6" spans="1:10" ht="15.75" thickBot="1" x14ac:dyDescent="0.3">
      <c r="A6" s="353"/>
      <c r="B6" s="353"/>
      <c r="C6" s="353"/>
      <c r="D6" s="170" t="s">
        <v>7</v>
      </c>
      <c r="E6" s="170" t="s">
        <v>8</v>
      </c>
      <c r="F6" s="357"/>
      <c r="G6" s="171" t="s">
        <v>147</v>
      </c>
      <c r="H6" s="171" t="s">
        <v>148</v>
      </c>
      <c r="I6" s="359"/>
      <c r="J6" s="357"/>
    </row>
    <row r="7" spans="1:10" ht="88.5" customHeight="1" x14ac:dyDescent="0.25">
      <c r="A7" s="172">
        <f>+A6+1</f>
        <v>1</v>
      </c>
      <c r="B7" s="191" t="s">
        <v>153</v>
      </c>
      <c r="C7" s="347" t="s">
        <v>97</v>
      </c>
      <c r="D7" s="195" t="s">
        <v>105</v>
      </c>
      <c r="E7" s="195" t="s">
        <v>158</v>
      </c>
      <c r="F7" s="347" t="s">
        <v>157</v>
      </c>
      <c r="G7" s="173" t="s">
        <v>149</v>
      </c>
      <c r="H7" s="173"/>
      <c r="I7" s="174">
        <v>18.670000000000002</v>
      </c>
      <c r="J7" s="175" t="s">
        <v>150</v>
      </c>
    </row>
    <row r="8" spans="1:10" ht="85.5" customHeight="1" x14ac:dyDescent="0.25">
      <c r="A8" s="176">
        <f>+A7+1</f>
        <v>2</v>
      </c>
      <c r="B8" s="192" t="s">
        <v>156</v>
      </c>
      <c r="C8" s="348"/>
      <c r="D8" s="122" t="s">
        <v>114</v>
      </c>
      <c r="E8" s="122" t="s">
        <v>159</v>
      </c>
      <c r="F8" s="348"/>
      <c r="G8" s="177" t="s">
        <v>149</v>
      </c>
      <c r="H8" s="177"/>
      <c r="I8" s="178">
        <v>15.87</v>
      </c>
      <c r="J8" s="179" t="s">
        <v>150</v>
      </c>
    </row>
    <row r="9" spans="1:10" ht="82.5" customHeight="1" x14ac:dyDescent="0.25">
      <c r="A9" s="176">
        <f t="shared" ref="A9:A10" si="0">+A8+1</f>
        <v>3</v>
      </c>
      <c r="B9" s="192" t="s">
        <v>154</v>
      </c>
      <c r="C9" s="348"/>
      <c r="D9" s="122" t="s">
        <v>123</v>
      </c>
      <c r="E9" s="122" t="s">
        <v>124</v>
      </c>
      <c r="F9" s="348"/>
      <c r="G9" s="177"/>
      <c r="H9" s="177" t="s">
        <v>149</v>
      </c>
      <c r="I9" s="178">
        <v>0</v>
      </c>
      <c r="J9" s="179" t="s">
        <v>160</v>
      </c>
    </row>
    <row r="10" spans="1:10" ht="85.5" thickBot="1" x14ac:dyDescent="0.3">
      <c r="A10" s="180">
        <f t="shared" si="0"/>
        <v>4</v>
      </c>
      <c r="B10" s="193" t="s">
        <v>155</v>
      </c>
      <c r="C10" s="349"/>
      <c r="D10" s="196" t="s">
        <v>131</v>
      </c>
      <c r="E10" s="196" t="s">
        <v>132</v>
      </c>
      <c r="F10" s="349"/>
      <c r="G10" s="181"/>
      <c r="H10" s="181" t="s">
        <v>149</v>
      </c>
      <c r="I10" s="182">
        <v>0</v>
      </c>
      <c r="J10" s="197" t="s">
        <v>160</v>
      </c>
    </row>
    <row r="11" spans="1:10" ht="18" x14ac:dyDescent="0.25">
      <c r="A11" s="183" t="s">
        <v>151</v>
      </c>
      <c r="B11" s="184"/>
      <c r="C11" s="184"/>
      <c r="D11" s="184"/>
      <c r="E11" s="184"/>
      <c r="F11" s="185"/>
      <c r="G11" s="186"/>
      <c r="H11" s="187"/>
      <c r="I11" s="188"/>
      <c r="J11" s="189"/>
    </row>
    <row r="12" spans="1:10" x14ac:dyDescent="0.25">
      <c r="B12" s="190"/>
    </row>
    <row r="15" spans="1:10" x14ac:dyDescent="0.25">
      <c r="B15" s="190"/>
    </row>
  </sheetData>
  <sheetProtection password="F56E" sheet="1" objects="1" scenarios="1" selectLockedCells="1" selectUnlockedCells="1"/>
  <mergeCells count="12">
    <mergeCell ref="C7:C10"/>
    <mergeCell ref="F7:F10"/>
    <mergeCell ref="A1:J1"/>
    <mergeCell ref="A2:J2"/>
    <mergeCell ref="A5:A6"/>
    <mergeCell ref="B5:B6"/>
    <mergeCell ref="C5:C6"/>
    <mergeCell ref="D5:E5"/>
    <mergeCell ref="F5:F6"/>
    <mergeCell ref="G5:H5"/>
    <mergeCell ref="I5:I6"/>
    <mergeCell ref="J5:J6"/>
  </mergeCells>
  <pageMargins left="0.11811023622047245" right="0" top="0.74803149606299213" bottom="0.74803149606299213" header="0.31496062992125984" footer="0.31496062992125984"/>
  <pageSetup paperSize="14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0"/>
  <sheetViews>
    <sheetView tabSelected="1" workbookViewId="0">
      <selection activeCell="L22" sqref="L22"/>
    </sheetView>
  </sheetViews>
  <sheetFormatPr baseColWidth="10" defaultRowHeight="15" x14ac:dyDescent="0.25"/>
  <sheetData>
    <row r="70" spans="1:1" x14ac:dyDescent="0.25">
      <c r="A70" s="183" t="s">
        <v>151</v>
      </c>
    </row>
  </sheetData>
  <sheetProtection password="F56E"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2"/>
      <c r="B1" s="223"/>
      <c r="C1" s="226" t="s">
        <v>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6" ht="51" customHeight="1" thickBot="1" x14ac:dyDescent="0.3">
      <c r="A2" s="224"/>
      <c r="B2" s="225"/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 s="162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29" t="s">
        <v>11</v>
      </c>
      <c r="B3" s="230"/>
      <c r="C3" s="230"/>
      <c r="D3" s="230"/>
      <c r="E3" s="7" t="str">
        <f>GENERAL!Z$2</f>
        <v>PLANTA</v>
      </c>
      <c r="F3" s="231"/>
      <c r="G3" s="231"/>
      <c r="H3" s="231"/>
      <c r="I3" s="231"/>
      <c r="J3" s="231"/>
      <c r="K3" s="231"/>
      <c r="L3" s="231"/>
      <c r="M3" s="231"/>
      <c r="N3" s="232"/>
    </row>
    <row r="4" spans="1:16" ht="15.75" x14ac:dyDescent="0.25">
      <c r="A4" s="218" t="s">
        <v>12</v>
      </c>
      <c r="B4" s="219"/>
      <c r="C4" s="219"/>
      <c r="D4" s="219"/>
      <c r="E4" s="8" t="str">
        <f>GENERAL!A$2</f>
        <v>CEA-P-04-5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5.75" x14ac:dyDescent="0.25">
      <c r="A5" s="218" t="s">
        <v>13</v>
      </c>
      <c r="B5" s="219"/>
      <c r="C5" s="219"/>
      <c r="D5" s="21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6" x14ac:dyDescent="0.25">
      <c r="A8" s="239" t="s">
        <v>15</v>
      </c>
      <c r="B8" s="240"/>
      <c r="C8" s="243" t="s">
        <v>16</v>
      </c>
      <c r="D8" s="157"/>
      <c r="E8" s="245" t="s">
        <v>17</v>
      </c>
      <c r="F8" s="245" t="s">
        <v>18</v>
      </c>
      <c r="G8" s="245" t="s">
        <v>19</v>
      </c>
      <c r="H8" s="245" t="s">
        <v>20</v>
      </c>
      <c r="I8" s="245" t="s">
        <v>21</v>
      </c>
      <c r="J8" s="247" t="s">
        <v>22</v>
      </c>
      <c r="K8" s="158"/>
      <c r="L8" s="249"/>
      <c r="M8" s="249"/>
      <c r="N8" s="251" t="s">
        <v>23</v>
      </c>
    </row>
    <row r="9" spans="1:16" ht="31.5" customHeight="1" thickBot="1" x14ac:dyDescent="0.3">
      <c r="A9" s="241"/>
      <c r="B9" s="242"/>
      <c r="C9" s="244"/>
      <c r="D9" s="17"/>
      <c r="E9" s="246"/>
      <c r="F9" s="246"/>
      <c r="G9" s="246"/>
      <c r="H9" s="246"/>
      <c r="I9" s="246"/>
      <c r="J9" s="248"/>
      <c r="K9" s="159"/>
      <c r="L9" s="250"/>
      <c r="M9" s="250"/>
      <c r="N9" s="252"/>
    </row>
    <row r="10" spans="1:16" ht="44.25" customHeight="1" thickBot="1" x14ac:dyDescent="0.3">
      <c r="A10" s="253" t="str">
        <f ca="1">CONCATENATE((INDIRECT("GENERAL!D"&amp;P2+5))," ",((INDIRECT("GENERAL!E"&amp;P2+5))))</f>
        <v>LUNA CORTES  GONZALO</v>
      </c>
      <c r="B10" s="254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5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7" t="s">
        <v>25</v>
      </c>
    </row>
    <row r="13" spans="1:16" ht="24" thickBot="1" x14ac:dyDescent="0.3">
      <c r="A13" s="233" t="s">
        <v>26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8"/>
      <c r="N13" s="26"/>
    </row>
    <row r="14" spans="1:16" ht="31.5" customHeight="1" thickBot="1" x14ac:dyDescent="0.3">
      <c r="A14" s="258" t="s">
        <v>27</v>
      </c>
      <c r="B14" s="259"/>
      <c r="C14" s="28"/>
      <c r="D14" s="260" t="str">
        <f ca="1">(INDIRECT("GENERAL!J"&amp;P2+5))</f>
        <v>LICENCIADO EN INVESTIGACION Y TECNICAS DE MERCADEO/UNIVERSIDAD DE VALLADOLID ( ESPAÑA)/2007</v>
      </c>
      <c r="E14" s="261"/>
      <c r="F14" s="261"/>
      <c r="G14" s="261"/>
      <c r="H14" s="261"/>
      <c r="I14" s="261"/>
      <c r="J14" s="261"/>
      <c r="K14" s="261"/>
      <c r="L14" s="26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3" t="s">
        <v>28</v>
      </c>
      <c r="B16" s="264"/>
      <c r="C16" s="8"/>
      <c r="D16" s="34"/>
      <c r="E16" s="265" t="str">
        <f ca="1">(INDIRECT("GENERAL!K"&amp;P2+5))</f>
        <v>NO REGISTRA</v>
      </c>
      <c r="F16" s="266"/>
      <c r="G16" s="266"/>
      <c r="H16" s="266"/>
      <c r="I16" s="266"/>
      <c r="J16" s="266"/>
      <c r="K16" s="266"/>
      <c r="L16" s="26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3" t="s">
        <v>29</v>
      </c>
      <c r="B18" s="264"/>
      <c r="C18" s="28"/>
      <c r="D18" s="156"/>
      <c r="E18" s="266" t="str">
        <f ca="1">(INDIRECT("GENERAL!L"&amp;P2+5))</f>
        <v xml:space="preserve">MASTER EN MARKETING E INVESTIGACION DE MERCADOS/UNIVERSIDAD DE VALLADOLID ( ESPAÑA)/2010 </v>
      </c>
      <c r="F18" s="266"/>
      <c r="G18" s="266"/>
      <c r="H18" s="266"/>
      <c r="I18" s="266"/>
      <c r="J18" s="266"/>
      <c r="K18" s="266"/>
      <c r="L18" s="26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3" t="s">
        <v>30</v>
      </c>
      <c r="B20" s="264"/>
      <c r="C20" s="28"/>
      <c r="D20" s="268" t="str">
        <f ca="1">(INDIRECT("GENERAL!M"&amp;P2+5))</f>
        <v>NO REGISTRA</v>
      </c>
      <c r="E20" s="269"/>
      <c r="F20" s="269"/>
      <c r="G20" s="269"/>
      <c r="H20" s="269"/>
      <c r="I20" s="269"/>
      <c r="J20" s="269"/>
      <c r="K20" s="269"/>
      <c r="L20" s="270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3" t="s">
        <v>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8"/>
      <c r="N24" s="40"/>
    </row>
    <row r="25" spans="1:17" ht="68.25" customHeight="1" thickBot="1" x14ac:dyDescent="0.3">
      <c r="A25" s="258" t="s">
        <v>33</v>
      </c>
      <c r="B25" s="259"/>
      <c r="C25" s="28"/>
      <c r="D25" s="260"/>
      <c r="E25" s="261"/>
      <c r="F25" s="261"/>
      <c r="G25" s="261"/>
      <c r="H25" s="261"/>
      <c r="I25" s="261"/>
      <c r="J25" s="261"/>
      <c r="K25" s="261"/>
      <c r="L25" s="262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3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45"/>
      <c r="N29" s="40"/>
    </row>
    <row r="30" spans="1:17" ht="35.25" customHeight="1" thickBot="1" x14ac:dyDescent="0.3">
      <c r="A30" s="258" t="s">
        <v>36</v>
      </c>
      <c r="B30" s="259"/>
      <c r="C30" s="28"/>
      <c r="D30" s="260"/>
      <c r="E30" s="261"/>
      <c r="F30" s="261"/>
      <c r="G30" s="261"/>
      <c r="H30" s="261"/>
      <c r="I30" s="261"/>
      <c r="J30" s="261"/>
      <c r="K30" s="261"/>
      <c r="L30" s="26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3" t="s">
        <v>38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"/>
      <c r="N34" s="40"/>
    </row>
    <row r="35" spans="1:14" ht="39.75" customHeight="1" thickBot="1" x14ac:dyDescent="0.3">
      <c r="A35" s="263" t="s">
        <v>39</v>
      </c>
      <c r="B35" s="264"/>
      <c r="C35" s="28"/>
      <c r="D35" s="260"/>
      <c r="E35" s="261"/>
      <c r="F35" s="261"/>
      <c r="G35" s="261"/>
      <c r="H35" s="261"/>
      <c r="I35" s="261"/>
      <c r="J35" s="261"/>
      <c r="K35" s="261"/>
      <c r="L35" s="262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8" t="s">
        <v>23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6" t="s">
        <v>42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4" t="s">
        <v>43</v>
      </c>
      <c r="B57" s="275"/>
      <c r="C57" s="275"/>
      <c r="D57" s="275"/>
      <c r="E57" s="275"/>
      <c r="F57" s="276"/>
      <c r="G57" s="277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3" t="s">
        <v>49</v>
      </c>
      <c r="C58" s="283"/>
      <c r="D58" s="283"/>
      <c r="E58" s="283"/>
      <c r="F58" s="284"/>
      <c r="G58" s="28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1" t="s">
        <v>51</v>
      </c>
      <c r="C59" s="285"/>
      <c r="D59" s="285"/>
      <c r="E59" s="285"/>
      <c r="F59" s="282"/>
      <c r="G59" s="28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5" t="s">
        <v>52</v>
      </c>
      <c r="C60" s="285"/>
      <c r="D60" s="285"/>
      <c r="E60" s="285"/>
      <c r="F60" s="282"/>
      <c r="G60" s="28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5" t="s">
        <v>54</v>
      </c>
      <c r="C61" s="285"/>
      <c r="D61" s="285"/>
      <c r="E61" s="285"/>
      <c r="F61" s="282"/>
      <c r="G61" s="28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5" t="s">
        <v>55</v>
      </c>
      <c r="C62" s="285"/>
      <c r="D62" s="285"/>
      <c r="E62" s="285"/>
      <c r="F62" s="282"/>
      <c r="G62" s="28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5" t="s">
        <v>56</v>
      </c>
      <c r="C63" s="285"/>
      <c r="D63" s="285"/>
      <c r="E63" s="285"/>
      <c r="F63" s="282"/>
      <c r="G63" s="28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6" t="s">
        <v>58</v>
      </c>
      <c r="C64" s="286"/>
      <c r="D64" s="286"/>
      <c r="E64" s="286"/>
      <c r="F64" s="287"/>
      <c r="G64" s="28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8" t="s">
        <v>59</v>
      </c>
      <c r="B65" s="289"/>
      <c r="C65" s="289"/>
      <c r="D65" s="289"/>
      <c r="E65" s="289"/>
      <c r="F65" s="289"/>
      <c r="G65" s="289"/>
      <c r="H65" s="29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1" t="s">
        <v>60</v>
      </c>
      <c r="B66" s="292"/>
      <c r="C66" s="292"/>
      <c r="D66" s="292"/>
      <c r="E66" s="292"/>
      <c r="F66" s="292"/>
      <c r="G66" s="292"/>
      <c r="H66" s="292"/>
      <c r="I66" s="293"/>
      <c r="J66" s="293"/>
      <c r="K66" s="29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4" t="s">
        <v>61</v>
      </c>
      <c r="B68" s="275"/>
      <c r="C68" s="275"/>
      <c r="D68" s="275"/>
      <c r="E68" s="275"/>
      <c r="F68" s="275"/>
      <c r="G68" s="295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6" t="s">
        <v>62</v>
      </c>
      <c r="C69" s="296"/>
      <c r="D69" s="296"/>
      <c r="E69" s="296"/>
      <c r="F69" s="284"/>
      <c r="G69" s="28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1" t="s">
        <v>64</v>
      </c>
      <c r="C70" s="281"/>
      <c r="D70" s="281"/>
      <c r="E70" s="281"/>
      <c r="F70" s="282"/>
      <c r="G70" s="28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7" t="s">
        <v>65</v>
      </c>
      <c r="C71" s="297"/>
      <c r="D71" s="297"/>
      <c r="E71" s="297"/>
      <c r="F71" s="287"/>
      <c r="G71" s="28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8" t="s">
        <v>66</v>
      </c>
      <c r="C72" s="298"/>
      <c r="D72" s="298"/>
      <c r="E72" s="298"/>
      <c r="F72" s="298"/>
      <c r="G72" s="298"/>
      <c r="H72" s="25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9" t="s">
        <v>67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1"/>
      <c r="L73" s="82"/>
      <c r="M73" s="45"/>
      <c r="N73" s="77">
        <f>N72/3</f>
        <v>0</v>
      </c>
    </row>
    <row r="74" spans="1:14" ht="19.5" thickTop="1" thickBot="1" x14ac:dyDescent="0.3">
      <c r="A74" s="302"/>
      <c r="B74" s="303"/>
      <c r="C74" s="303"/>
      <c r="D74" s="303"/>
      <c r="E74" s="303"/>
      <c r="F74" s="303"/>
      <c r="G74" s="303"/>
      <c r="H74" s="303"/>
      <c r="I74" s="303"/>
      <c r="J74" s="304"/>
      <c r="K74" s="304"/>
      <c r="L74" s="82"/>
      <c r="M74" s="45"/>
      <c r="N74" s="160"/>
    </row>
    <row r="75" spans="1:14" ht="26.25" thickBot="1" x14ac:dyDescent="0.3">
      <c r="A75" s="305" t="s">
        <v>68</v>
      </c>
      <c r="B75" s="306"/>
      <c r="C75" s="306"/>
      <c r="D75" s="306"/>
      <c r="E75" s="306"/>
      <c r="F75" s="306"/>
      <c r="G75" s="307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08" t="s">
        <v>69</v>
      </c>
      <c r="C76" s="308"/>
      <c r="D76" s="308"/>
      <c r="E76" s="308"/>
      <c r="F76" s="309"/>
      <c r="G76" s="31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1" t="s">
        <v>70</v>
      </c>
      <c r="C77" s="281"/>
      <c r="D77" s="281"/>
      <c r="E77" s="281"/>
      <c r="F77" s="282"/>
      <c r="G77" s="311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7" t="s">
        <v>71</v>
      </c>
      <c r="C78" s="297"/>
      <c r="D78" s="297"/>
      <c r="E78" s="297"/>
      <c r="F78" s="287"/>
      <c r="G78" s="312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3" t="s">
        <v>72</v>
      </c>
      <c r="B79" s="314"/>
      <c r="C79" s="314"/>
      <c r="D79" s="314"/>
      <c r="E79" s="314"/>
      <c r="F79" s="314"/>
      <c r="G79" s="314"/>
      <c r="H79" s="315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6" t="s">
        <v>73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8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6" t="s">
        <v>74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0" t="s">
        <v>75</v>
      </c>
      <c r="B85" s="331"/>
      <c r="C85" s="331"/>
      <c r="D85" s="331"/>
      <c r="E85" s="331"/>
      <c r="F85" s="332"/>
      <c r="G85" s="333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4" t="s">
        <v>76</v>
      </c>
      <c r="C86" s="335"/>
      <c r="D86" s="335"/>
      <c r="E86" s="335"/>
      <c r="F86" s="336"/>
      <c r="G86" s="33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8" t="s">
        <v>78</v>
      </c>
      <c r="B88" s="339"/>
      <c r="C88" s="339"/>
      <c r="D88" s="339"/>
      <c r="E88" s="339"/>
      <c r="F88" s="339"/>
      <c r="G88" s="339"/>
      <c r="H88" s="339"/>
      <c r="I88" s="339"/>
      <c r="J88" s="34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1" t="s">
        <v>79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4" t="s">
        <v>23</v>
      </c>
      <c r="B92" s="345"/>
      <c r="C92" s="345"/>
      <c r="D92" s="345"/>
      <c r="E92" s="345"/>
      <c r="F92" s="345"/>
      <c r="G92" s="345"/>
      <c r="H92" s="345"/>
      <c r="I92" s="345"/>
      <c r="J92" s="346"/>
      <c r="K92" s="111"/>
      <c r="L92" s="111"/>
      <c r="M92" s="112"/>
      <c r="N92" s="113">
        <f>N40</f>
        <v>0</v>
      </c>
    </row>
    <row r="93" spans="1:14" ht="18" x14ac:dyDescent="0.25">
      <c r="A93" s="321" t="s">
        <v>80</v>
      </c>
      <c r="B93" s="322"/>
      <c r="C93" s="322"/>
      <c r="D93" s="322"/>
      <c r="E93" s="322"/>
      <c r="F93" s="322"/>
      <c r="G93" s="322"/>
      <c r="H93" s="322"/>
      <c r="I93" s="322"/>
      <c r="J93" s="323"/>
      <c r="K93" s="111"/>
      <c r="L93" s="111"/>
      <c r="M93" s="112"/>
      <c r="N93" s="114">
        <f>N66</f>
        <v>0</v>
      </c>
    </row>
    <row r="94" spans="1:14" ht="18" x14ac:dyDescent="0.25">
      <c r="A94" s="321" t="s">
        <v>81</v>
      </c>
      <c r="B94" s="322"/>
      <c r="C94" s="322"/>
      <c r="D94" s="322"/>
      <c r="E94" s="322"/>
      <c r="F94" s="322"/>
      <c r="G94" s="322"/>
      <c r="H94" s="322"/>
      <c r="I94" s="322"/>
      <c r="J94" s="323"/>
      <c r="K94" s="111"/>
      <c r="L94" s="111"/>
      <c r="M94" s="112"/>
      <c r="N94" s="115">
        <f>N73</f>
        <v>0</v>
      </c>
    </row>
    <row r="95" spans="1:14" ht="18" x14ac:dyDescent="0.25">
      <c r="A95" s="321" t="s">
        <v>82</v>
      </c>
      <c r="B95" s="322"/>
      <c r="C95" s="322"/>
      <c r="D95" s="322"/>
      <c r="E95" s="322"/>
      <c r="F95" s="322"/>
      <c r="G95" s="322"/>
      <c r="H95" s="322"/>
      <c r="I95" s="322"/>
      <c r="J95" s="323"/>
      <c r="K95" s="111"/>
      <c r="L95" s="111"/>
      <c r="M95" s="112"/>
      <c r="N95" s="116">
        <f>N80</f>
        <v>0</v>
      </c>
    </row>
    <row r="96" spans="1:14" ht="18.75" thickBot="1" x14ac:dyDescent="0.3">
      <c r="A96" s="324" t="s">
        <v>83</v>
      </c>
      <c r="B96" s="325"/>
      <c r="C96" s="325"/>
      <c r="D96" s="325"/>
      <c r="E96" s="325"/>
      <c r="F96" s="325"/>
      <c r="G96" s="325"/>
      <c r="H96" s="325"/>
      <c r="I96" s="325"/>
      <c r="J96" s="326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7" t="s">
        <v>84</v>
      </c>
      <c r="B97" s="328"/>
      <c r="C97" s="328"/>
      <c r="D97" s="328"/>
      <c r="E97" s="328"/>
      <c r="F97" s="328"/>
      <c r="G97" s="328"/>
      <c r="H97" s="328"/>
      <c r="I97" s="328"/>
      <c r="J97" s="32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2"/>
      <c r="B1" s="223"/>
      <c r="C1" s="226" t="s">
        <v>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6" ht="51" customHeight="1" thickBot="1" x14ac:dyDescent="0.3">
      <c r="A2" s="224"/>
      <c r="B2" s="225"/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 s="162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29" t="s">
        <v>11</v>
      </c>
      <c r="B3" s="230"/>
      <c r="C3" s="230"/>
      <c r="D3" s="230"/>
      <c r="E3" s="7" t="str">
        <f>GENERAL!Z$2</f>
        <v>PLANTA</v>
      </c>
      <c r="F3" s="231"/>
      <c r="G3" s="231"/>
      <c r="H3" s="231"/>
      <c r="I3" s="231"/>
      <c r="J3" s="231"/>
      <c r="K3" s="231"/>
      <c r="L3" s="231"/>
      <c r="M3" s="231"/>
      <c r="N3" s="232"/>
    </row>
    <row r="4" spans="1:16" ht="15.75" x14ac:dyDescent="0.25">
      <c r="A4" s="218" t="s">
        <v>12</v>
      </c>
      <c r="B4" s="219"/>
      <c r="C4" s="219"/>
      <c r="D4" s="219"/>
      <c r="E4" s="8" t="str">
        <f>GENERAL!A$2</f>
        <v>CEA-P-04-5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5.75" x14ac:dyDescent="0.25">
      <c r="A5" s="218" t="s">
        <v>13</v>
      </c>
      <c r="B5" s="219"/>
      <c r="C5" s="219"/>
      <c r="D5" s="21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6" x14ac:dyDescent="0.25">
      <c r="A8" s="239" t="s">
        <v>15</v>
      </c>
      <c r="B8" s="240"/>
      <c r="C8" s="243" t="s">
        <v>16</v>
      </c>
      <c r="D8" s="157"/>
      <c r="E8" s="245" t="s">
        <v>17</v>
      </c>
      <c r="F8" s="245" t="s">
        <v>18</v>
      </c>
      <c r="G8" s="245" t="s">
        <v>19</v>
      </c>
      <c r="H8" s="245" t="s">
        <v>20</v>
      </c>
      <c r="I8" s="245" t="s">
        <v>21</v>
      </c>
      <c r="J8" s="247" t="s">
        <v>22</v>
      </c>
      <c r="K8" s="158"/>
      <c r="L8" s="249"/>
      <c r="M8" s="249"/>
      <c r="N8" s="251" t="s">
        <v>23</v>
      </c>
    </row>
    <row r="9" spans="1:16" ht="31.5" customHeight="1" thickBot="1" x14ac:dyDescent="0.3">
      <c r="A9" s="241"/>
      <c r="B9" s="242"/>
      <c r="C9" s="244"/>
      <c r="D9" s="17"/>
      <c r="E9" s="246"/>
      <c r="F9" s="246"/>
      <c r="G9" s="246"/>
      <c r="H9" s="246"/>
      <c r="I9" s="246"/>
      <c r="J9" s="248"/>
      <c r="K9" s="159"/>
      <c r="L9" s="250"/>
      <c r="M9" s="250"/>
      <c r="N9" s="252"/>
    </row>
    <row r="10" spans="1:16" ht="44.25" customHeight="1" thickBot="1" x14ac:dyDescent="0.3">
      <c r="A10" s="253" t="str">
        <f ca="1">CONCATENATE((INDIRECT("GENERAL!D"&amp;P2+5))," ",((INDIRECT("GENERAL!E"&amp;P2+5))))</f>
        <v>BARON  LOPEZ ENA YURITZE</v>
      </c>
      <c r="B10" s="254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5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7" t="s">
        <v>25</v>
      </c>
    </row>
    <row r="13" spans="1:16" ht="24" thickBot="1" x14ac:dyDescent="0.3">
      <c r="A13" s="233" t="s">
        <v>26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8"/>
      <c r="N13" s="26"/>
    </row>
    <row r="14" spans="1:16" ht="31.5" customHeight="1" thickBot="1" x14ac:dyDescent="0.3">
      <c r="A14" s="258" t="s">
        <v>27</v>
      </c>
      <c r="B14" s="259"/>
      <c r="C14" s="28"/>
      <c r="D14" s="260" t="str">
        <f ca="1">(INDIRECT("GENERAL!J"&amp;P2+5))</f>
        <v>TECNOLOGA EN DISEÑO GRAFICO/CORUNIVERSITEC/2002/ TITULO DE MERCADOLOGA CON ENFSIS EN MERCADEO ESTRATEGICO/UNIVERSIDAD CENTRAL/2010</v>
      </c>
      <c r="E14" s="261"/>
      <c r="F14" s="261"/>
      <c r="G14" s="261"/>
      <c r="H14" s="261"/>
      <c r="I14" s="261"/>
      <c r="J14" s="261"/>
      <c r="K14" s="261"/>
      <c r="L14" s="26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3" t="s">
        <v>28</v>
      </c>
      <c r="B16" s="264"/>
      <c r="C16" s="8"/>
      <c r="D16" s="34"/>
      <c r="E16" s="265" t="str">
        <f ca="1">(INDIRECT("GENERAL!K"&amp;P2+5))</f>
        <v>NO REGISTRA</v>
      </c>
      <c r="F16" s="266"/>
      <c r="G16" s="266"/>
      <c r="H16" s="266"/>
      <c r="I16" s="266"/>
      <c r="J16" s="266"/>
      <c r="K16" s="266"/>
      <c r="L16" s="26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3" t="s">
        <v>29</v>
      </c>
      <c r="B18" s="264"/>
      <c r="C18" s="28"/>
      <c r="D18" s="156"/>
      <c r="E18" s="266" t="str">
        <f ca="1">(INDIRECT("GENERAL!L"&amp;P2+5))</f>
        <v>MAESTRIA EN ECONOMIA DERECHO Y GESTION CON ENFASIS EN INVESTIGACION DE MARKETING/UNIVERSITATE TOULOUSE CAPITOL (FRANCIA)/2011</v>
      </c>
      <c r="F18" s="266"/>
      <c r="G18" s="266"/>
      <c r="H18" s="266"/>
      <c r="I18" s="266"/>
      <c r="J18" s="266"/>
      <c r="K18" s="266"/>
      <c r="L18" s="26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3" t="s">
        <v>30</v>
      </c>
      <c r="B20" s="264"/>
      <c r="C20" s="28"/>
      <c r="D20" s="268" t="str">
        <f ca="1">(INDIRECT("GENERAL!M"&amp;P2+5))</f>
        <v>NO REGISTRA</v>
      </c>
      <c r="E20" s="269"/>
      <c r="F20" s="269"/>
      <c r="G20" s="269"/>
      <c r="H20" s="269"/>
      <c r="I20" s="269"/>
      <c r="J20" s="269"/>
      <c r="K20" s="269"/>
      <c r="L20" s="270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3" t="s">
        <v>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8"/>
      <c r="N24" s="40"/>
    </row>
    <row r="25" spans="1:17" ht="68.25" customHeight="1" thickBot="1" x14ac:dyDescent="0.3">
      <c r="A25" s="258" t="s">
        <v>33</v>
      </c>
      <c r="B25" s="259"/>
      <c r="C25" s="28"/>
      <c r="D25" s="260"/>
      <c r="E25" s="261"/>
      <c r="F25" s="261"/>
      <c r="G25" s="261"/>
      <c r="H25" s="261"/>
      <c r="I25" s="261"/>
      <c r="J25" s="261"/>
      <c r="K25" s="261"/>
      <c r="L25" s="262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3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45"/>
      <c r="N29" s="40"/>
    </row>
    <row r="30" spans="1:17" ht="35.25" customHeight="1" thickBot="1" x14ac:dyDescent="0.3">
      <c r="A30" s="258" t="s">
        <v>36</v>
      </c>
      <c r="B30" s="259"/>
      <c r="C30" s="28"/>
      <c r="D30" s="260"/>
      <c r="E30" s="261"/>
      <c r="F30" s="261"/>
      <c r="G30" s="261"/>
      <c r="H30" s="261"/>
      <c r="I30" s="261"/>
      <c r="J30" s="261"/>
      <c r="K30" s="261"/>
      <c r="L30" s="26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3" t="s">
        <v>38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"/>
      <c r="N34" s="40"/>
    </row>
    <row r="35" spans="1:14" ht="39.75" customHeight="1" thickBot="1" x14ac:dyDescent="0.3">
      <c r="A35" s="263" t="s">
        <v>39</v>
      </c>
      <c r="B35" s="264"/>
      <c r="C35" s="28"/>
      <c r="D35" s="260"/>
      <c r="E35" s="261"/>
      <c r="F35" s="261"/>
      <c r="G35" s="261"/>
      <c r="H35" s="261"/>
      <c r="I35" s="261"/>
      <c r="J35" s="261"/>
      <c r="K35" s="261"/>
      <c r="L35" s="262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8" t="s">
        <v>23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6" t="s">
        <v>42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4" t="s">
        <v>43</v>
      </c>
      <c r="B57" s="275"/>
      <c r="C57" s="275"/>
      <c r="D57" s="275"/>
      <c r="E57" s="275"/>
      <c r="F57" s="276"/>
      <c r="G57" s="277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3" t="s">
        <v>49</v>
      </c>
      <c r="C58" s="283"/>
      <c r="D58" s="283"/>
      <c r="E58" s="283"/>
      <c r="F58" s="284"/>
      <c r="G58" s="28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1" t="s">
        <v>51</v>
      </c>
      <c r="C59" s="285"/>
      <c r="D59" s="285"/>
      <c r="E59" s="285"/>
      <c r="F59" s="282"/>
      <c r="G59" s="28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5" t="s">
        <v>52</v>
      </c>
      <c r="C60" s="285"/>
      <c r="D60" s="285"/>
      <c r="E60" s="285"/>
      <c r="F60" s="282"/>
      <c r="G60" s="28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5" t="s">
        <v>54</v>
      </c>
      <c r="C61" s="285"/>
      <c r="D61" s="285"/>
      <c r="E61" s="285"/>
      <c r="F61" s="282"/>
      <c r="G61" s="28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5" t="s">
        <v>55</v>
      </c>
      <c r="C62" s="285"/>
      <c r="D62" s="285"/>
      <c r="E62" s="285"/>
      <c r="F62" s="282"/>
      <c r="G62" s="28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5" t="s">
        <v>56</v>
      </c>
      <c r="C63" s="285"/>
      <c r="D63" s="285"/>
      <c r="E63" s="285"/>
      <c r="F63" s="282"/>
      <c r="G63" s="28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6" t="s">
        <v>58</v>
      </c>
      <c r="C64" s="286"/>
      <c r="D64" s="286"/>
      <c r="E64" s="286"/>
      <c r="F64" s="287"/>
      <c r="G64" s="28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8" t="s">
        <v>59</v>
      </c>
      <c r="B65" s="289"/>
      <c r="C65" s="289"/>
      <c r="D65" s="289"/>
      <c r="E65" s="289"/>
      <c r="F65" s="289"/>
      <c r="G65" s="289"/>
      <c r="H65" s="29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1" t="s">
        <v>60</v>
      </c>
      <c r="B66" s="292"/>
      <c r="C66" s="292"/>
      <c r="D66" s="292"/>
      <c r="E66" s="292"/>
      <c r="F66" s="292"/>
      <c r="G66" s="292"/>
      <c r="H66" s="292"/>
      <c r="I66" s="293"/>
      <c r="J66" s="293"/>
      <c r="K66" s="29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4" t="s">
        <v>61</v>
      </c>
      <c r="B68" s="275"/>
      <c r="C68" s="275"/>
      <c r="D68" s="275"/>
      <c r="E68" s="275"/>
      <c r="F68" s="275"/>
      <c r="G68" s="295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6" t="s">
        <v>62</v>
      </c>
      <c r="C69" s="296"/>
      <c r="D69" s="296"/>
      <c r="E69" s="296"/>
      <c r="F69" s="284"/>
      <c r="G69" s="28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1" t="s">
        <v>64</v>
      </c>
      <c r="C70" s="281"/>
      <c r="D70" s="281"/>
      <c r="E70" s="281"/>
      <c r="F70" s="282"/>
      <c r="G70" s="28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7" t="s">
        <v>65</v>
      </c>
      <c r="C71" s="297"/>
      <c r="D71" s="297"/>
      <c r="E71" s="297"/>
      <c r="F71" s="287"/>
      <c r="G71" s="28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8" t="s">
        <v>66</v>
      </c>
      <c r="C72" s="298"/>
      <c r="D72" s="298"/>
      <c r="E72" s="298"/>
      <c r="F72" s="298"/>
      <c r="G72" s="298"/>
      <c r="H72" s="25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9" t="s">
        <v>67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1"/>
      <c r="L73" s="82"/>
      <c r="M73" s="45"/>
      <c r="N73" s="77">
        <f>N72/3</f>
        <v>0</v>
      </c>
    </row>
    <row r="74" spans="1:14" ht="19.5" thickTop="1" thickBot="1" x14ac:dyDescent="0.3">
      <c r="A74" s="302"/>
      <c r="B74" s="303"/>
      <c r="C74" s="303"/>
      <c r="D74" s="303"/>
      <c r="E74" s="303"/>
      <c r="F74" s="303"/>
      <c r="G74" s="303"/>
      <c r="H74" s="303"/>
      <c r="I74" s="303"/>
      <c r="J74" s="304"/>
      <c r="K74" s="304"/>
      <c r="L74" s="82"/>
      <c r="M74" s="45"/>
      <c r="N74" s="160"/>
    </row>
    <row r="75" spans="1:14" ht="26.25" thickBot="1" x14ac:dyDescent="0.3">
      <c r="A75" s="305" t="s">
        <v>68</v>
      </c>
      <c r="B75" s="306"/>
      <c r="C75" s="306"/>
      <c r="D75" s="306"/>
      <c r="E75" s="306"/>
      <c r="F75" s="306"/>
      <c r="G75" s="307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08" t="s">
        <v>69</v>
      </c>
      <c r="C76" s="308"/>
      <c r="D76" s="308"/>
      <c r="E76" s="308"/>
      <c r="F76" s="309"/>
      <c r="G76" s="31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1" t="s">
        <v>70</v>
      </c>
      <c r="C77" s="281"/>
      <c r="D77" s="281"/>
      <c r="E77" s="281"/>
      <c r="F77" s="282"/>
      <c r="G77" s="311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7" t="s">
        <v>71</v>
      </c>
      <c r="C78" s="297"/>
      <c r="D78" s="297"/>
      <c r="E78" s="297"/>
      <c r="F78" s="287"/>
      <c r="G78" s="312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3" t="s">
        <v>72</v>
      </c>
      <c r="B79" s="314"/>
      <c r="C79" s="314"/>
      <c r="D79" s="314"/>
      <c r="E79" s="314"/>
      <c r="F79" s="314"/>
      <c r="G79" s="314"/>
      <c r="H79" s="315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6" t="s">
        <v>73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8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6" t="s">
        <v>74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0" t="s">
        <v>75</v>
      </c>
      <c r="B85" s="331"/>
      <c r="C85" s="331"/>
      <c r="D85" s="331"/>
      <c r="E85" s="331"/>
      <c r="F85" s="332"/>
      <c r="G85" s="333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4" t="s">
        <v>76</v>
      </c>
      <c r="C86" s="335"/>
      <c r="D86" s="335"/>
      <c r="E86" s="335"/>
      <c r="F86" s="336"/>
      <c r="G86" s="33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8" t="s">
        <v>78</v>
      </c>
      <c r="B88" s="339"/>
      <c r="C88" s="339"/>
      <c r="D88" s="339"/>
      <c r="E88" s="339"/>
      <c r="F88" s="339"/>
      <c r="G88" s="339"/>
      <c r="H88" s="339"/>
      <c r="I88" s="339"/>
      <c r="J88" s="34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1" t="s">
        <v>79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4" t="s">
        <v>23</v>
      </c>
      <c r="B92" s="345"/>
      <c r="C92" s="345"/>
      <c r="D92" s="345"/>
      <c r="E92" s="345"/>
      <c r="F92" s="345"/>
      <c r="G92" s="345"/>
      <c r="H92" s="345"/>
      <c r="I92" s="345"/>
      <c r="J92" s="346"/>
      <c r="K92" s="111"/>
      <c r="L92" s="111"/>
      <c r="M92" s="112"/>
      <c r="N92" s="113">
        <f>N40</f>
        <v>0</v>
      </c>
    </row>
    <row r="93" spans="1:14" ht="18" x14ac:dyDescent="0.25">
      <c r="A93" s="321" t="s">
        <v>80</v>
      </c>
      <c r="B93" s="322"/>
      <c r="C93" s="322"/>
      <c r="D93" s="322"/>
      <c r="E93" s="322"/>
      <c r="F93" s="322"/>
      <c r="G93" s="322"/>
      <c r="H93" s="322"/>
      <c r="I93" s="322"/>
      <c r="J93" s="323"/>
      <c r="K93" s="111"/>
      <c r="L93" s="111"/>
      <c r="M93" s="112"/>
      <c r="N93" s="114">
        <f>N66</f>
        <v>0</v>
      </c>
    </row>
    <row r="94" spans="1:14" ht="18" x14ac:dyDescent="0.25">
      <c r="A94" s="321" t="s">
        <v>81</v>
      </c>
      <c r="B94" s="322"/>
      <c r="C94" s="322"/>
      <c r="D94" s="322"/>
      <c r="E94" s="322"/>
      <c r="F94" s="322"/>
      <c r="G94" s="322"/>
      <c r="H94" s="322"/>
      <c r="I94" s="322"/>
      <c r="J94" s="323"/>
      <c r="K94" s="111"/>
      <c r="L94" s="111"/>
      <c r="M94" s="112"/>
      <c r="N94" s="115">
        <f>N73</f>
        <v>0</v>
      </c>
    </row>
    <row r="95" spans="1:14" ht="18" x14ac:dyDescent="0.25">
      <c r="A95" s="321" t="s">
        <v>82</v>
      </c>
      <c r="B95" s="322"/>
      <c r="C95" s="322"/>
      <c r="D95" s="322"/>
      <c r="E95" s="322"/>
      <c r="F95" s="322"/>
      <c r="G95" s="322"/>
      <c r="H95" s="322"/>
      <c r="I95" s="322"/>
      <c r="J95" s="323"/>
      <c r="K95" s="111"/>
      <c r="L95" s="111"/>
      <c r="M95" s="112"/>
      <c r="N95" s="116">
        <f>N80</f>
        <v>0</v>
      </c>
    </row>
    <row r="96" spans="1:14" ht="18.75" thickBot="1" x14ac:dyDescent="0.3">
      <c r="A96" s="324" t="s">
        <v>83</v>
      </c>
      <c r="B96" s="325"/>
      <c r="C96" s="325"/>
      <c r="D96" s="325"/>
      <c r="E96" s="325"/>
      <c r="F96" s="325"/>
      <c r="G96" s="325"/>
      <c r="H96" s="325"/>
      <c r="I96" s="325"/>
      <c r="J96" s="326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7" t="s">
        <v>84</v>
      </c>
      <c r="B97" s="328"/>
      <c r="C97" s="328"/>
      <c r="D97" s="328"/>
      <c r="E97" s="328"/>
      <c r="F97" s="328"/>
      <c r="G97" s="328"/>
      <c r="H97" s="328"/>
      <c r="I97" s="328"/>
      <c r="J97" s="32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22"/>
      <c r="B1" s="223"/>
      <c r="C1" s="226" t="s">
        <v>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8"/>
    </row>
    <row r="2" spans="1:16" ht="51" customHeight="1" thickBot="1" x14ac:dyDescent="0.3">
      <c r="A2" s="224"/>
      <c r="B2" s="225"/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 s="162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29" t="s">
        <v>11</v>
      </c>
      <c r="B3" s="230"/>
      <c r="C3" s="230"/>
      <c r="D3" s="230"/>
      <c r="E3" s="7" t="str">
        <f>GENERAL!Z$2</f>
        <v>PLANTA</v>
      </c>
      <c r="F3" s="231"/>
      <c r="G3" s="231"/>
      <c r="H3" s="231"/>
      <c r="I3" s="231"/>
      <c r="J3" s="231"/>
      <c r="K3" s="231"/>
      <c r="L3" s="231"/>
      <c r="M3" s="231"/>
      <c r="N3" s="232"/>
    </row>
    <row r="4" spans="1:16" ht="15.75" x14ac:dyDescent="0.25">
      <c r="A4" s="218" t="s">
        <v>12</v>
      </c>
      <c r="B4" s="219"/>
      <c r="C4" s="219"/>
      <c r="D4" s="219"/>
      <c r="E4" s="8" t="str">
        <f>GENERAL!A$2</f>
        <v>CEA-P-04-5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6" ht="15.75" x14ac:dyDescent="0.25">
      <c r="A5" s="218" t="s">
        <v>13</v>
      </c>
      <c r="B5" s="219"/>
      <c r="C5" s="219"/>
      <c r="D5" s="219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8"/>
    </row>
    <row r="8" spans="1:16" x14ac:dyDescent="0.25">
      <c r="A8" s="239" t="s">
        <v>15</v>
      </c>
      <c r="B8" s="240"/>
      <c r="C8" s="243" t="s">
        <v>16</v>
      </c>
      <c r="D8" s="157"/>
      <c r="E8" s="245" t="s">
        <v>17</v>
      </c>
      <c r="F8" s="245" t="s">
        <v>18</v>
      </c>
      <c r="G8" s="245" t="s">
        <v>19</v>
      </c>
      <c r="H8" s="245" t="s">
        <v>20</v>
      </c>
      <c r="I8" s="245" t="s">
        <v>21</v>
      </c>
      <c r="J8" s="247" t="s">
        <v>22</v>
      </c>
      <c r="K8" s="158"/>
      <c r="L8" s="249"/>
      <c r="M8" s="249"/>
      <c r="N8" s="251" t="s">
        <v>23</v>
      </c>
    </row>
    <row r="9" spans="1:16" ht="31.5" customHeight="1" thickBot="1" x14ac:dyDescent="0.3">
      <c r="A9" s="241"/>
      <c r="B9" s="242"/>
      <c r="C9" s="244"/>
      <c r="D9" s="17"/>
      <c r="E9" s="246"/>
      <c r="F9" s="246"/>
      <c r="G9" s="246"/>
      <c r="H9" s="246"/>
      <c r="I9" s="246"/>
      <c r="J9" s="248"/>
      <c r="K9" s="159"/>
      <c r="L9" s="250"/>
      <c r="M9" s="250"/>
      <c r="N9" s="252"/>
    </row>
    <row r="10" spans="1:16" ht="44.25" customHeight="1" thickBot="1" x14ac:dyDescent="0.3">
      <c r="A10" s="253" t="str">
        <f ca="1">CONCATENATE((INDIRECT("GENERAL!D"&amp;P2+5))," ",((INDIRECT("GENERAL!E"&amp;P2+5))))</f>
        <v xml:space="preserve"> </v>
      </c>
      <c r="B10" s="254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55" t="s">
        <v>24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7" t="s">
        <v>25</v>
      </c>
    </row>
    <row r="13" spans="1:16" ht="24" thickBot="1" x14ac:dyDescent="0.3">
      <c r="A13" s="233" t="s">
        <v>26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5"/>
      <c r="M13" s="8"/>
      <c r="N13" s="26"/>
    </row>
    <row r="14" spans="1:16" ht="31.5" customHeight="1" thickBot="1" x14ac:dyDescent="0.3">
      <c r="A14" s="258" t="s">
        <v>27</v>
      </c>
      <c r="B14" s="259"/>
      <c r="C14" s="28"/>
      <c r="D14" s="260">
        <f ca="1">(INDIRECT("GENERAL!J"&amp;P2+5))</f>
        <v>0</v>
      </c>
      <c r="E14" s="261"/>
      <c r="F14" s="261"/>
      <c r="G14" s="261"/>
      <c r="H14" s="261"/>
      <c r="I14" s="261"/>
      <c r="J14" s="261"/>
      <c r="K14" s="261"/>
      <c r="L14" s="26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63" t="s">
        <v>28</v>
      </c>
      <c r="B16" s="264"/>
      <c r="C16" s="8"/>
      <c r="D16" s="34"/>
      <c r="E16" s="265">
        <f ca="1">(INDIRECT("GENERAL!K"&amp;P2+5))</f>
        <v>0</v>
      </c>
      <c r="F16" s="266"/>
      <c r="G16" s="266"/>
      <c r="H16" s="266"/>
      <c r="I16" s="266"/>
      <c r="J16" s="266"/>
      <c r="K16" s="266"/>
      <c r="L16" s="267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63" t="s">
        <v>29</v>
      </c>
      <c r="B18" s="264"/>
      <c r="C18" s="28"/>
      <c r="D18" s="156"/>
      <c r="E18" s="266">
        <f ca="1">(INDIRECT("GENERAL!L"&amp;P2+5))</f>
        <v>0</v>
      </c>
      <c r="F18" s="266"/>
      <c r="G18" s="266"/>
      <c r="H18" s="266"/>
      <c r="I18" s="266"/>
      <c r="J18" s="266"/>
      <c r="K18" s="266"/>
      <c r="L18" s="267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63" t="s">
        <v>30</v>
      </c>
      <c r="B20" s="264"/>
      <c r="C20" s="28"/>
      <c r="D20" s="268">
        <f ca="1">(INDIRECT("GENERAL!M"&amp;P2+5))</f>
        <v>0</v>
      </c>
      <c r="E20" s="269"/>
      <c r="F20" s="269"/>
      <c r="G20" s="269"/>
      <c r="H20" s="269"/>
      <c r="I20" s="269"/>
      <c r="J20" s="269"/>
      <c r="K20" s="269"/>
      <c r="L20" s="270"/>
      <c r="M20" s="29"/>
      <c r="N20" s="30"/>
    </row>
    <row r="21" spans="1:17" ht="16.5" thickBot="1" x14ac:dyDescent="0.3">
      <c r="A21" s="36"/>
      <c r="B21" s="37"/>
      <c r="C21" s="155"/>
      <c r="D21" s="39"/>
      <c r="E21" s="39"/>
      <c r="F21" s="39"/>
      <c r="G21" s="39"/>
      <c r="H21" s="39"/>
      <c r="I21" s="39"/>
      <c r="J21" s="39"/>
      <c r="K21" s="39"/>
      <c r="L21" s="39"/>
      <c r="M21" s="155"/>
      <c r="N21" s="40"/>
    </row>
    <row r="22" spans="1:17" ht="19.5" thickTop="1" thickBot="1" x14ac:dyDescent="0.3">
      <c r="A22" s="271" t="s">
        <v>31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3"/>
      <c r="M22" s="8"/>
      <c r="N22" s="161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33" t="s">
        <v>32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5"/>
      <c r="M24" s="8"/>
      <c r="N24" s="40"/>
    </row>
    <row r="25" spans="1:17" ht="68.25" customHeight="1" thickBot="1" x14ac:dyDescent="0.3">
      <c r="A25" s="258" t="s">
        <v>33</v>
      </c>
      <c r="B25" s="259"/>
      <c r="C25" s="28"/>
      <c r="D25" s="260"/>
      <c r="E25" s="261"/>
      <c r="F25" s="261"/>
      <c r="G25" s="261"/>
      <c r="H25" s="261"/>
      <c r="I25" s="261"/>
      <c r="J25" s="261"/>
      <c r="K25" s="261"/>
      <c r="L25" s="262"/>
      <c r="M25" s="29"/>
      <c r="N25" s="30"/>
      <c r="P25" s="43"/>
      <c r="Q25" s="43"/>
    </row>
    <row r="26" spans="1:17" ht="16.5" thickBot="1" x14ac:dyDescent="0.3">
      <c r="A26" s="36"/>
      <c r="B26" s="37"/>
      <c r="C26" s="155"/>
      <c r="D26" s="39"/>
      <c r="E26" s="39"/>
      <c r="F26" s="39"/>
      <c r="G26" s="39"/>
      <c r="H26" s="39"/>
      <c r="I26" s="39"/>
      <c r="J26" s="39"/>
      <c r="K26" s="39"/>
      <c r="L26" s="39"/>
      <c r="M26" s="155"/>
      <c r="N26" s="40"/>
    </row>
    <row r="27" spans="1:17" ht="19.5" thickTop="1" thickBot="1" x14ac:dyDescent="0.3">
      <c r="A27" s="271" t="s">
        <v>34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3"/>
      <c r="M27" s="155"/>
      <c r="N27" s="161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33" t="s">
        <v>35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5"/>
      <c r="M29" s="45"/>
      <c r="N29" s="40"/>
    </row>
    <row r="30" spans="1:17" ht="35.25" customHeight="1" thickBot="1" x14ac:dyDescent="0.3">
      <c r="A30" s="258" t="s">
        <v>36</v>
      </c>
      <c r="B30" s="259"/>
      <c r="C30" s="28"/>
      <c r="D30" s="260"/>
      <c r="E30" s="261"/>
      <c r="F30" s="261"/>
      <c r="G30" s="261"/>
      <c r="H30" s="261"/>
      <c r="I30" s="261"/>
      <c r="J30" s="261"/>
      <c r="K30" s="261"/>
      <c r="L30" s="26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71" t="s">
        <v>37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3"/>
      <c r="M32" s="155"/>
      <c r="N32" s="161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33" t="s">
        <v>38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8"/>
      <c r="N34" s="40"/>
    </row>
    <row r="35" spans="1:14" ht="39.75" customHeight="1" thickBot="1" x14ac:dyDescent="0.3">
      <c r="A35" s="263" t="s">
        <v>39</v>
      </c>
      <c r="B35" s="264"/>
      <c r="C35" s="28"/>
      <c r="D35" s="260"/>
      <c r="E35" s="261"/>
      <c r="F35" s="261"/>
      <c r="G35" s="261"/>
      <c r="H35" s="261"/>
      <c r="I35" s="261"/>
      <c r="J35" s="261"/>
      <c r="K35" s="261"/>
      <c r="L35" s="262"/>
      <c r="M35" s="29"/>
      <c r="N35" s="30"/>
    </row>
    <row r="36" spans="1:14" ht="16.5" thickBot="1" x14ac:dyDescent="0.3">
      <c r="A36" s="36"/>
      <c r="B36" s="37"/>
      <c r="C36" s="155"/>
      <c r="D36" s="39"/>
      <c r="E36" s="39"/>
      <c r="F36" s="39"/>
      <c r="G36" s="39"/>
      <c r="H36" s="39"/>
      <c r="I36" s="39"/>
      <c r="J36" s="39"/>
      <c r="K36" s="39"/>
      <c r="L36" s="39"/>
      <c r="M36" s="155"/>
      <c r="N36" s="40"/>
    </row>
    <row r="37" spans="1:14" ht="19.5" thickTop="1" thickBot="1" x14ac:dyDescent="0.3">
      <c r="A37" s="271" t="s">
        <v>40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3"/>
      <c r="M37" s="155"/>
      <c r="N37" s="161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8" t="s">
        <v>23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80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36" t="s">
        <v>42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8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74" t="s">
        <v>43</v>
      </c>
      <c r="B57" s="275"/>
      <c r="C57" s="275"/>
      <c r="D57" s="275"/>
      <c r="E57" s="275"/>
      <c r="F57" s="276"/>
      <c r="G57" s="277"/>
      <c r="H57" s="53" t="s">
        <v>44</v>
      </c>
      <c r="I57" s="54" t="s">
        <v>45</v>
      </c>
      <c r="J57" s="55" t="s">
        <v>46</v>
      </c>
      <c r="K57" s="56" t="s">
        <v>47</v>
      </c>
      <c r="L57" s="158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3" t="s">
        <v>49</v>
      </c>
      <c r="C58" s="283"/>
      <c r="D58" s="283"/>
      <c r="E58" s="283"/>
      <c r="F58" s="284"/>
      <c r="G58" s="28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81" t="s">
        <v>51</v>
      </c>
      <c r="C59" s="285"/>
      <c r="D59" s="285"/>
      <c r="E59" s="285"/>
      <c r="F59" s="282"/>
      <c r="G59" s="28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5" t="s">
        <v>52</v>
      </c>
      <c r="C60" s="285"/>
      <c r="D60" s="285"/>
      <c r="E60" s="285"/>
      <c r="F60" s="282"/>
      <c r="G60" s="28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5" t="s">
        <v>54</v>
      </c>
      <c r="C61" s="285"/>
      <c r="D61" s="285"/>
      <c r="E61" s="285"/>
      <c r="F61" s="282"/>
      <c r="G61" s="28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5" t="s">
        <v>55</v>
      </c>
      <c r="C62" s="285"/>
      <c r="D62" s="285"/>
      <c r="E62" s="285"/>
      <c r="F62" s="282"/>
      <c r="G62" s="28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5" t="s">
        <v>56</v>
      </c>
      <c r="C63" s="285"/>
      <c r="D63" s="285"/>
      <c r="E63" s="285"/>
      <c r="F63" s="282"/>
      <c r="G63" s="28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86" t="s">
        <v>58</v>
      </c>
      <c r="C64" s="286"/>
      <c r="D64" s="286"/>
      <c r="E64" s="286"/>
      <c r="F64" s="287"/>
      <c r="G64" s="287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8" t="s">
        <v>59</v>
      </c>
      <c r="B65" s="289"/>
      <c r="C65" s="289"/>
      <c r="D65" s="289"/>
      <c r="E65" s="289"/>
      <c r="F65" s="289"/>
      <c r="G65" s="289"/>
      <c r="H65" s="290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1" t="s">
        <v>60</v>
      </c>
      <c r="B66" s="292"/>
      <c r="C66" s="292"/>
      <c r="D66" s="292"/>
      <c r="E66" s="292"/>
      <c r="F66" s="292"/>
      <c r="G66" s="292"/>
      <c r="H66" s="292"/>
      <c r="I66" s="293"/>
      <c r="J66" s="293"/>
      <c r="K66" s="294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74" t="s">
        <v>61</v>
      </c>
      <c r="B68" s="275"/>
      <c r="C68" s="275"/>
      <c r="D68" s="275"/>
      <c r="E68" s="275"/>
      <c r="F68" s="275"/>
      <c r="G68" s="295"/>
      <c r="H68" s="78" t="s">
        <v>44</v>
      </c>
      <c r="I68" s="54" t="s">
        <v>45</v>
      </c>
      <c r="J68" s="55" t="s">
        <v>46</v>
      </c>
      <c r="K68" s="56" t="s">
        <v>47</v>
      </c>
      <c r="L68" s="158"/>
      <c r="M68" s="8"/>
      <c r="N68" s="57" t="s">
        <v>48</v>
      </c>
    </row>
    <row r="69" spans="1:14" ht="17.25" thickTop="1" thickBot="1" x14ac:dyDescent="0.3">
      <c r="A69" s="58">
        <v>1</v>
      </c>
      <c r="B69" s="296" t="s">
        <v>62</v>
      </c>
      <c r="C69" s="296"/>
      <c r="D69" s="296"/>
      <c r="E69" s="296"/>
      <c r="F69" s="284"/>
      <c r="G69" s="28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81" t="s">
        <v>64</v>
      </c>
      <c r="C70" s="281"/>
      <c r="D70" s="281"/>
      <c r="E70" s="281"/>
      <c r="F70" s="282"/>
      <c r="G70" s="28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97" t="s">
        <v>65</v>
      </c>
      <c r="C71" s="297"/>
      <c r="D71" s="297"/>
      <c r="E71" s="297"/>
      <c r="F71" s="287"/>
      <c r="G71" s="287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8" t="s">
        <v>66</v>
      </c>
      <c r="C72" s="298"/>
      <c r="D72" s="298"/>
      <c r="E72" s="298"/>
      <c r="F72" s="298"/>
      <c r="G72" s="298"/>
      <c r="H72" s="259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9" t="s">
        <v>67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1"/>
      <c r="L73" s="82"/>
      <c r="M73" s="45"/>
      <c r="N73" s="77">
        <f>N72/3</f>
        <v>0</v>
      </c>
    </row>
    <row r="74" spans="1:14" ht="19.5" thickTop="1" thickBot="1" x14ac:dyDescent="0.3">
      <c r="A74" s="302"/>
      <c r="B74" s="303"/>
      <c r="C74" s="303"/>
      <c r="D74" s="303"/>
      <c r="E74" s="303"/>
      <c r="F74" s="303"/>
      <c r="G74" s="303"/>
      <c r="H74" s="303"/>
      <c r="I74" s="303"/>
      <c r="J74" s="304"/>
      <c r="K74" s="304"/>
      <c r="L74" s="82"/>
      <c r="M74" s="45"/>
      <c r="N74" s="160"/>
    </row>
    <row r="75" spans="1:14" ht="26.25" thickBot="1" x14ac:dyDescent="0.3">
      <c r="A75" s="305" t="s">
        <v>68</v>
      </c>
      <c r="B75" s="306"/>
      <c r="C75" s="306"/>
      <c r="D75" s="306"/>
      <c r="E75" s="306"/>
      <c r="F75" s="306"/>
      <c r="G75" s="307"/>
      <c r="H75" s="93" t="s">
        <v>44</v>
      </c>
      <c r="I75" s="57" t="s">
        <v>45</v>
      </c>
      <c r="J75" s="158"/>
      <c r="K75" s="158"/>
      <c r="L75" s="82"/>
      <c r="M75" s="45"/>
      <c r="N75" s="94" t="s">
        <v>48</v>
      </c>
    </row>
    <row r="76" spans="1:14" ht="16.5" thickBot="1" x14ac:dyDescent="0.3">
      <c r="A76" s="95">
        <v>1</v>
      </c>
      <c r="B76" s="308" t="s">
        <v>69</v>
      </c>
      <c r="C76" s="308"/>
      <c r="D76" s="308"/>
      <c r="E76" s="308"/>
      <c r="F76" s="309"/>
      <c r="G76" s="31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81" t="s">
        <v>70</v>
      </c>
      <c r="C77" s="281"/>
      <c r="D77" s="281"/>
      <c r="E77" s="281"/>
      <c r="F77" s="282"/>
      <c r="G77" s="311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97" t="s">
        <v>71</v>
      </c>
      <c r="C78" s="297"/>
      <c r="D78" s="297"/>
      <c r="E78" s="297"/>
      <c r="F78" s="287"/>
      <c r="G78" s="312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13" t="s">
        <v>72</v>
      </c>
      <c r="B79" s="314"/>
      <c r="C79" s="314"/>
      <c r="D79" s="314"/>
      <c r="E79" s="314"/>
      <c r="F79" s="314"/>
      <c r="G79" s="314"/>
      <c r="H79" s="315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16" t="s">
        <v>73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8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9"/>
      <c r="F81" s="319"/>
      <c r="G81" s="319"/>
      <c r="H81" s="319"/>
      <c r="I81" s="319"/>
      <c r="J81" s="319"/>
      <c r="K81" s="319"/>
      <c r="L81" s="319"/>
      <c r="M81" s="319"/>
      <c r="N81" s="320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36" t="s">
        <v>74</v>
      </c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8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30" t="s">
        <v>75</v>
      </c>
      <c r="B85" s="331"/>
      <c r="C85" s="331"/>
      <c r="D85" s="331"/>
      <c r="E85" s="331"/>
      <c r="F85" s="332"/>
      <c r="G85" s="333"/>
      <c r="H85" s="93" t="s">
        <v>44</v>
      </c>
      <c r="I85" s="158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34" t="s">
        <v>76</v>
      </c>
      <c r="C86" s="335"/>
      <c r="D86" s="335"/>
      <c r="E86" s="335"/>
      <c r="F86" s="336"/>
      <c r="G86" s="337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8" t="s">
        <v>78</v>
      </c>
      <c r="B88" s="339"/>
      <c r="C88" s="339"/>
      <c r="D88" s="339"/>
      <c r="E88" s="339"/>
      <c r="F88" s="339"/>
      <c r="G88" s="339"/>
      <c r="H88" s="339"/>
      <c r="I88" s="339"/>
      <c r="J88" s="340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41" t="s">
        <v>79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3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44" t="s">
        <v>23</v>
      </c>
      <c r="B92" s="345"/>
      <c r="C92" s="345"/>
      <c r="D92" s="345"/>
      <c r="E92" s="345"/>
      <c r="F92" s="345"/>
      <c r="G92" s="345"/>
      <c r="H92" s="345"/>
      <c r="I92" s="345"/>
      <c r="J92" s="346"/>
      <c r="K92" s="111"/>
      <c r="L92" s="111"/>
      <c r="M92" s="112"/>
      <c r="N92" s="113">
        <f>N40</f>
        <v>0</v>
      </c>
    </row>
    <row r="93" spans="1:14" ht="18" x14ac:dyDescent="0.25">
      <c r="A93" s="321" t="s">
        <v>80</v>
      </c>
      <c r="B93" s="322"/>
      <c r="C93" s="322"/>
      <c r="D93" s="322"/>
      <c r="E93" s="322"/>
      <c r="F93" s="322"/>
      <c r="G93" s="322"/>
      <c r="H93" s="322"/>
      <c r="I93" s="322"/>
      <c r="J93" s="323"/>
      <c r="K93" s="111"/>
      <c r="L93" s="111"/>
      <c r="M93" s="112"/>
      <c r="N93" s="114">
        <f>N66</f>
        <v>0</v>
      </c>
    </row>
    <row r="94" spans="1:14" ht="18" x14ac:dyDescent="0.25">
      <c r="A94" s="321" t="s">
        <v>81</v>
      </c>
      <c r="B94" s="322"/>
      <c r="C94" s="322"/>
      <c r="D94" s="322"/>
      <c r="E94" s="322"/>
      <c r="F94" s="322"/>
      <c r="G94" s="322"/>
      <c r="H94" s="322"/>
      <c r="I94" s="322"/>
      <c r="J94" s="323"/>
      <c r="K94" s="111"/>
      <c r="L94" s="111"/>
      <c r="M94" s="112"/>
      <c r="N94" s="115">
        <f>N73</f>
        <v>0</v>
      </c>
    </row>
    <row r="95" spans="1:14" ht="18" x14ac:dyDescent="0.25">
      <c r="A95" s="321" t="s">
        <v>82</v>
      </c>
      <c r="B95" s="322"/>
      <c r="C95" s="322"/>
      <c r="D95" s="322"/>
      <c r="E95" s="322"/>
      <c r="F95" s="322"/>
      <c r="G95" s="322"/>
      <c r="H95" s="322"/>
      <c r="I95" s="322"/>
      <c r="J95" s="323"/>
      <c r="K95" s="111"/>
      <c r="L95" s="111"/>
      <c r="M95" s="112"/>
      <c r="N95" s="116">
        <f>N80</f>
        <v>0</v>
      </c>
    </row>
    <row r="96" spans="1:14" ht="18.75" thickBot="1" x14ac:dyDescent="0.3">
      <c r="A96" s="324" t="s">
        <v>83</v>
      </c>
      <c r="B96" s="325"/>
      <c r="C96" s="325"/>
      <c r="D96" s="325"/>
      <c r="E96" s="325"/>
      <c r="F96" s="325"/>
      <c r="G96" s="325"/>
      <c r="H96" s="325"/>
      <c r="I96" s="325"/>
      <c r="J96" s="326"/>
      <c r="K96" s="111"/>
      <c r="L96" s="111"/>
      <c r="M96" s="112"/>
      <c r="N96" s="116">
        <f>N86</f>
        <v>0</v>
      </c>
    </row>
    <row r="97" spans="1:14" ht="24.75" thickTop="1" thickBot="1" x14ac:dyDescent="0.3">
      <c r="A97" s="327" t="s">
        <v>84</v>
      </c>
      <c r="B97" s="328"/>
      <c r="C97" s="328"/>
      <c r="D97" s="328"/>
      <c r="E97" s="328"/>
      <c r="F97" s="328"/>
      <c r="G97" s="328"/>
      <c r="H97" s="328"/>
      <c r="I97" s="328"/>
      <c r="J97" s="329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2</vt:lpstr>
      <vt:lpstr>EVALUACIÓN DEL PERFIL</vt:lpstr>
      <vt:lpstr>INFORMACIÓN IMPORTANTE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2014-04-26T16:07:48Z</cp:lastPrinted>
  <dcterms:created xsi:type="dcterms:W3CDTF">2014-02-18T13:10:52Z</dcterms:created>
  <dcterms:modified xsi:type="dcterms:W3CDTF">2014-04-30T05:27:37Z</dcterms:modified>
</cp:coreProperties>
</file>