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ban\Documents\Convocatorias\Convocatoria A 2014\Publicado\Preseleccion\PARA PUBLICAR ESTEBAN\CEA\"/>
    </mc:Choice>
  </mc:AlternateContent>
  <workbookProtection workbookPassword="E57A" lockStructure="1"/>
  <bookViews>
    <workbookView xWindow="0" yWindow="0" windowWidth="28800" windowHeight="11835" tabRatio="500" firstSheet="1" activeTab="3"/>
  </bookViews>
  <sheets>
    <sheet name="GENERAL" sheetId="1" state="hidden" r:id="rId1"/>
    <sheet name="1" sheetId="18" r:id="rId2"/>
    <sheet name="EVALUACIÓN DEL PERFIL" sheetId="22" r:id="rId3"/>
    <sheet name="INFORMACIÓN IMPORTANTE" sheetId="23" r:id="rId4"/>
    <sheet name="2" sheetId="2" state="hidden" r:id="rId5"/>
    <sheet name="3" sheetId="19" state="hidden" r:id="rId6"/>
    <sheet name="4" sheetId="20" state="hidden" r:id="rId7"/>
    <sheet name="5" sheetId="21" state="hidden" r:id="rId8"/>
  </sheets>
  <definedNames>
    <definedName name="_xlnm._FilterDatabase" localSheetId="0" hidden="1">GENERAL!$B$3:$WVX$5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" i="18" l="1"/>
  <c r="A7" i="22" l="1"/>
  <c r="A8" i="22" s="1"/>
  <c r="A9" i="22" s="1"/>
  <c r="A10" i="22" s="1"/>
  <c r="N96" i="21" l="1"/>
  <c r="N88" i="21"/>
  <c r="N80" i="21"/>
  <c r="N95" i="21" s="1"/>
  <c r="I79" i="21"/>
  <c r="N78" i="21"/>
  <c r="N77" i="21"/>
  <c r="N76" i="21"/>
  <c r="K72" i="21"/>
  <c r="J72" i="21"/>
  <c r="I72" i="21"/>
  <c r="N71" i="21"/>
  <c r="N70" i="21"/>
  <c r="N72" i="21" s="1"/>
  <c r="N73" i="21" s="1"/>
  <c r="N94" i="21" s="1"/>
  <c r="N69" i="21"/>
  <c r="K65" i="21"/>
  <c r="J65" i="21"/>
  <c r="I65" i="21"/>
  <c r="N64" i="21"/>
  <c r="N63" i="21"/>
  <c r="N62" i="21"/>
  <c r="N61" i="21"/>
  <c r="N60" i="21"/>
  <c r="N59" i="21"/>
  <c r="N58" i="21"/>
  <c r="N65" i="21" s="1"/>
  <c r="N66" i="21" s="1"/>
  <c r="N93" i="21" s="1"/>
  <c r="N37" i="21"/>
  <c r="N32" i="21"/>
  <c r="N40" i="21" s="1"/>
  <c r="N92" i="21" s="1"/>
  <c r="N97" i="21" s="1"/>
  <c r="N27" i="21"/>
  <c r="H10" i="21" s="1"/>
  <c r="N22" i="21"/>
  <c r="J10" i="21"/>
  <c r="G10" i="21"/>
  <c r="F10" i="21"/>
  <c r="E10" i="21"/>
  <c r="C10" i="21"/>
  <c r="E5" i="21"/>
  <c r="E4" i="21"/>
  <c r="P2" i="21"/>
  <c r="N96" i="20"/>
  <c r="N88" i="20"/>
  <c r="N80" i="20"/>
  <c r="N95" i="20" s="1"/>
  <c r="I79" i="20"/>
  <c r="N78" i="20"/>
  <c r="N77" i="20"/>
  <c r="N76" i="20"/>
  <c r="N72" i="20"/>
  <c r="N73" i="20" s="1"/>
  <c r="N94" i="20" s="1"/>
  <c r="K72" i="20"/>
  <c r="J72" i="20"/>
  <c r="I72" i="20"/>
  <c r="N71" i="20"/>
  <c r="N70" i="20"/>
  <c r="N69" i="20"/>
  <c r="K65" i="20"/>
  <c r="J65" i="20"/>
  <c r="I65" i="20"/>
  <c r="N64" i="20"/>
  <c r="N63" i="20"/>
  <c r="N62" i="20"/>
  <c r="N61" i="20"/>
  <c r="N60" i="20"/>
  <c r="N59" i="20"/>
  <c r="N58" i="20"/>
  <c r="N65" i="20" s="1"/>
  <c r="N66" i="20" s="1"/>
  <c r="N93" i="20" s="1"/>
  <c r="N37" i="20"/>
  <c r="N32" i="20"/>
  <c r="N27" i="20"/>
  <c r="N22" i="20"/>
  <c r="N40" i="20" s="1"/>
  <c r="N92" i="20" s="1"/>
  <c r="N97" i="20" s="1"/>
  <c r="J10" i="20"/>
  <c r="I10" i="20"/>
  <c r="H10" i="20"/>
  <c r="G10" i="20"/>
  <c r="F10" i="20"/>
  <c r="E10" i="20"/>
  <c r="N10" i="20" s="1"/>
  <c r="C10" i="20"/>
  <c r="E5" i="20"/>
  <c r="E4" i="20"/>
  <c r="P2" i="20"/>
  <c r="N96" i="19"/>
  <c r="N88" i="19"/>
  <c r="N80" i="19"/>
  <c r="N95" i="19" s="1"/>
  <c r="I79" i="19"/>
  <c r="N78" i="19"/>
  <c r="N77" i="19"/>
  <c r="N76" i="19"/>
  <c r="N72" i="19"/>
  <c r="N73" i="19" s="1"/>
  <c r="N94" i="19" s="1"/>
  <c r="K72" i="19"/>
  <c r="J72" i="19"/>
  <c r="I72" i="19"/>
  <c r="N71" i="19"/>
  <c r="N70" i="19"/>
  <c r="N69" i="19"/>
  <c r="K65" i="19"/>
  <c r="J65" i="19"/>
  <c r="I65" i="19"/>
  <c r="N64" i="19"/>
  <c r="N63" i="19"/>
  <c r="N62" i="19"/>
  <c r="N61" i="19"/>
  <c r="N60" i="19"/>
  <c r="N59" i="19"/>
  <c r="N58" i="19"/>
  <c r="N65" i="19" s="1"/>
  <c r="N66" i="19" s="1"/>
  <c r="N93" i="19" s="1"/>
  <c r="N37" i="19"/>
  <c r="N32" i="19"/>
  <c r="N27" i="19"/>
  <c r="N22" i="19"/>
  <c r="N40" i="19" s="1"/>
  <c r="N92" i="19" s="1"/>
  <c r="N97" i="19" s="1"/>
  <c r="J10" i="19"/>
  <c r="I10" i="19"/>
  <c r="H10" i="19"/>
  <c r="G10" i="19"/>
  <c r="F10" i="19"/>
  <c r="E10" i="19"/>
  <c r="C10" i="19"/>
  <c r="N10" i="19" s="1"/>
  <c r="E5" i="19"/>
  <c r="E4" i="19"/>
  <c r="P2" i="19"/>
  <c r="N96" i="18"/>
  <c r="N88" i="18"/>
  <c r="N80" i="18"/>
  <c r="N95" i="18" s="1"/>
  <c r="I79" i="18"/>
  <c r="N78" i="18"/>
  <c r="N77" i="18"/>
  <c r="N76" i="18"/>
  <c r="K72" i="18"/>
  <c r="J72" i="18"/>
  <c r="I72" i="18"/>
  <c r="N71" i="18"/>
  <c r="N70" i="18"/>
  <c r="N69" i="18"/>
  <c r="N72" i="18" s="1"/>
  <c r="N73" i="18" s="1"/>
  <c r="N94" i="18" s="1"/>
  <c r="K65" i="18"/>
  <c r="J65" i="18"/>
  <c r="I65" i="18"/>
  <c r="N64" i="18"/>
  <c r="N63" i="18"/>
  <c r="N62" i="18"/>
  <c r="N61" i="18"/>
  <c r="N60" i="18"/>
  <c r="N59" i="18"/>
  <c r="N58" i="18"/>
  <c r="N65" i="18" s="1"/>
  <c r="N66" i="18" s="1"/>
  <c r="N93" i="18" s="1"/>
  <c r="N37" i="18"/>
  <c r="N32" i="18"/>
  <c r="I10" i="18" s="1"/>
  <c r="N27" i="18"/>
  <c r="N22" i="18"/>
  <c r="J10" i="18"/>
  <c r="G10" i="18"/>
  <c r="F10" i="18"/>
  <c r="E10" i="18"/>
  <c r="C10" i="18"/>
  <c r="E5" i="18"/>
  <c r="E4" i="18"/>
  <c r="P2" i="2"/>
  <c r="E5" i="2"/>
  <c r="E4" i="2"/>
  <c r="N10" i="2"/>
  <c r="N40" i="2"/>
  <c r="N37" i="2"/>
  <c r="N32" i="2"/>
  <c r="N27" i="2"/>
  <c r="N22" i="2"/>
  <c r="E16" i="18"/>
  <c r="D20" i="2"/>
  <c r="D14" i="20"/>
  <c r="D14" i="19"/>
  <c r="E16" i="21"/>
  <c r="N40" i="18" l="1"/>
  <c r="N92" i="18" s="1"/>
  <c r="N97" i="18" s="1"/>
  <c r="N10" i="21"/>
  <c r="I10" i="21"/>
  <c r="H10" i="18"/>
  <c r="N10" i="18" s="1"/>
  <c r="Z2" i="1"/>
  <c r="D20" i="20"/>
  <c r="E18" i="19"/>
  <c r="A10" i="2"/>
  <c r="E18" i="18"/>
  <c r="E18" i="2"/>
  <c r="E16" i="2"/>
  <c r="E16" i="19"/>
  <c r="D20" i="18"/>
  <c r="E16" i="20"/>
  <c r="D14" i="18"/>
  <c r="E18" i="20"/>
  <c r="A10" i="20"/>
  <c r="A10" i="19"/>
  <c r="D20" i="21"/>
  <c r="D14" i="21"/>
  <c r="A10" i="21"/>
  <c r="A10" i="18"/>
  <c r="E18" i="21"/>
  <c r="D14" i="2"/>
  <c r="D20" i="19"/>
  <c r="E3" i="19" l="1"/>
  <c r="E3" i="18"/>
  <c r="E3" i="21"/>
  <c r="E3" i="20"/>
  <c r="E3" i="2"/>
  <c r="Z1" i="1"/>
  <c r="N96" i="2" l="1"/>
  <c r="N88" i="2"/>
  <c r="I79" i="2"/>
  <c r="N78" i="2"/>
  <c r="N77" i="2"/>
  <c r="N76" i="2"/>
  <c r="N80" i="2" s="1"/>
  <c r="N95" i="2" s="1"/>
  <c r="K72" i="2"/>
  <c r="J72" i="2"/>
  <c r="I72" i="2"/>
  <c r="N71" i="2"/>
  <c r="N70" i="2"/>
  <c r="N72" i="2" s="1"/>
  <c r="N73" i="2" s="1"/>
  <c r="N94" i="2" s="1"/>
  <c r="N69" i="2"/>
  <c r="K65" i="2"/>
  <c r="J65" i="2"/>
  <c r="I65" i="2"/>
  <c r="N64" i="2"/>
  <c r="N63" i="2"/>
  <c r="N62" i="2"/>
  <c r="N61" i="2"/>
  <c r="N60" i="2"/>
  <c r="N59" i="2"/>
  <c r="N65" i="2" s="1"/>
  <c r="N66" i="2" s="1"/>
  <c r="N93" i="2" s="1"/>
  <c r="N58" i="2"/>
  <c r="H10" i="2"/>
  <c r="G10" i="2"/>
  <c r="F10" i="2"/>
  <c r="E10" i="2"/>
  <c r="C10" i="2"/>
  <c r="I10" i="2" l="1"/>
  <c r="J10" i="2"/>
  <c r="N92" i="2" l="1"/>
  <c r="N97" i="2" s="1"/>
</calcChain>
</file>

<file path=xl/sharedStrings.xml><?xml version="1.0" encoding="utf-8"?>
<sst xmlns="http://schemas.openxmlformats.org/spreadsheetml/2006/main" count="651" uniqueCount="209">
  <si>
    <t>TELÉFONOS</t>
  </si>
  <si>
    <t>E-MAIL</t>
  </si>
  <si>
    <t xml:space="preserve">DIRECCIÓN </t>
  </si>
  <si>
    <t>CIUDAD</t>
  </si>
  <si>
    <t xml:space="preserve">TÍTULOS </t>
  </si>
  <si>
    <t>FOLIOS</t>
  </si>
  <si>
    <t>OBSERVACIONES</t>
  </si>
  <si>
    <t>PREGRADO</t>
  </si>
  <si>
    <t>POSGRADO</t>
  </si>
  <si>
    <t>U N I V E R S I D A D  D E L  T O L I M A</t>
  </si>
  <si>
    <t>V I C E R R E C T O R Í A    A C A D É M I C A</t>
  </si>
  <si>
    <t>REQUERIMIENTO DOCENTE:</t>
  </si>
  <si>
    <t>CÓDIGO:</t>
  </si>
  <si>
    <t>FACULTAD:</t>
  </si>
  <si>
    <t>EVALUACIÓN  DE LA HOJA DE VIDA (HASTA 30 PUNTOS)</t>
  </si>
  <si>
    <t>Apellidos y Nombres</t>
  </si>
  <si>
    <t>Pregrado(s)</t>
  </si>
  <si>
    <t>Especializaciones</t>
  </si>
  <si>
    <t>Maestrías</t>
  </si>
  <si>
    <t>Doctorados</t>
  </si>
  <si>
    <t>Experiencia Profesional</t>
  </si>
  <si>
    <t>Experiencia  Docente</t>
  </si>
  <si>
    <t>Producción Intectual</t>
  </si>
  <si>
    <t>TOTAL PUNTOS HOJA DE VIDA</t>
  </si>
  <si>
    <t>DESCRIPCIÓN DE ÍTEMS</t>
  </si>
  <si>
    <t>PUNTOS</t>
  </si>
  <si>
    <t>FORMACIÓN ACADÉMICA (HASTA 10 PUNTOS)</t>
  </si>
  <si>
    <r>
      <t xml:space="preserve">PREGRADO 
</t>
    </r>
    <r>
      <rPr>
        <b/>
        <sz val="8"/>
        <rFont val="Arial"/>
        <family val="2"/>
      </rPr>
      <t>(4 PUNTOS)</t>
    </r>
  </si>
  <si>
    <r>
      <t xml:space="preserve">ESPECIALIZACIONES
</t>
    </r>
    <r>
      <rPr>
        <b/>
        <sz val="8"/>
        <rFont val="Arial"/>
        <family val="2"/>
      </rPr>
      <t xml:space="preserve"> (1 PUNTO)</t>
    </r>
  </si>
  <si>
    <r>
      <t xml:space="preserve">MAESTRÍAS 
</t>
    </r>
    <r>
      <rPr>
        <b/>
        <sz val="8"/>
        <rFont val="Arial"/>
        <family val="2"/>
      </rPr>
      <t>(3 PUNTOS)</t>
    </r>
  </si>
  <si>
    <r>
      <t xml:space="preserve">DOCTORADOS  
</t>
    </r>
    <r>
      <rPr>
        <b/>
        <sz val="8"/>
        <rFont val="Arial"/>
        <family val="2"/>
      </rPr>
      <t>(3 PUNTOS, DOCTORADO SIN EL REQUISITO DE LA MAESTRÍA: 6 PUNTOS)</t>
    </r>
  </si>
  <si>
    <t>TOTAL FORMACIÓN ACADÉMICA</t>
  </si>
  <si>
    <t>EXPERIENCIA PROFESIONAL (HASTA 5 PUNTOS)</t>
  </si>
  <si>
    <r>
      <t xml:space="preserve">EXPERIENCIA PROFESIONAL
</t>
    </r>
    <r>
      <rPr>
        <b/>
        <sz val="8"/>
        <rFont val="Arial"/>
        <family val="2"/>
      </rPr>
      <t>(INCLUYE EXPERIENCIA EN INVESTIGACIÓN Y PROYECCIÓN SOCIAL)</t>
    </r>
  </si>
  <si>
    <t>TOTAL EXPERIENCIA PROFESIONAL</t>
  </si>
  <si>
    <t>EXPERIENCIA DOCENTE (HASTA 5 PUNTOS)</t>
  </si>
  <si>
    <t>EXPERIENCIA DOCENTE</t>
  </si>
  <si>
    <t>TOTAL EXPERIENCIA DOCENTE</t>
  </si>
  <si>
    <t>PRODUCCIÓN INTELECTUAL (HASTA 10 PUNTOS)</t>
  </si>
  <si>
    <t>PRODUCCIÓN INTELECTUAL</t>
  </si>
  <si>
    <t>TOTAL PRODUCCIÓN INTELECTUAL</t>
  </si>
  <si>
    <t>Hoja 2</t>
  </si>
  <si>
    <t>EVALUACIÓN DE CONOCIMIENTOS (HASTA 65 PUNTOS)</t>
  </si>
  <si>
    <t>PROPUESTA DE INVESTIGACIÓN 
(HASTA 35 PUNTOS)</t>
  </si>
  <si>
    <t>LÍMITES DE LOS VALORES</t>
  </si>
  <si>
    <t>JURADO 1</t>
  </si>
  <si>
    <t>JURADO 2</t>
  </si>
  <si>
    <t>JURADO 3</t>
  </si>
  <si>
    <t>PUNTOS OBTENIDOS</t>
  </si>
  <si>
    <r>
      <t xml:space="preserve">Título. </t>
    </r>
    <r>
      <rPr>
        <sz val="10"/>
        <rFont val="Arial"/>
        <family val="2"/>
      </rPr>
      <t>¿Es pertinente con el contenido del proyecto?</t>
    </r>
  </si>
  <si>
    <t>0   –   2</t>
  </si>
  <si>
    <r>
      <rPr>
        <b/>
        <sz val="10"/>
        <rFont val="Arial"/>
        <family val="2"/>
      </rPr>
      <t>Resumen.</t>
    </r>
    <r>
      <rPr>
        <sz val="10"/>
        <rFont val="Arial"/>
        <family val="2"/>
      </rPr>
      <t xml:space="preserve"> ¿Describe brevemente el proyecto?</t>
    </r>
  </si>
  <si>
    <r>
      <t xml:space="preserve">Planteamiento del problema y justificación. </t>
    </r>
    <r>
      <rPr>
        <sz val="10"/>
        <rFont val="Arial"/>
        <family val="2"/>
      </rPr>
      <t>¿Está bien planteado el problema?, ¿Es clara su justificación desde el punto de vista académico y social?</t>
    </r>
  </si>
  <si>
    <t>0   –   7</t>
  </si>
  <si>
    <r>
      <t>Marco Teórico y Antecedentes.</t>
    </r>
    <r>
      <rPr>
        <sz val="10"/>
        <rFont val="Arial"/>
        <family val="2"/>
      </rPr>
      <t xml:space="preserve"> ¿Son coherentes respecto al problema?, ¿Es clara la perspectiva teórica?, ¿Las referencias son pertinentes?</t>
    </r>
  </si>
  <si>
    <r>
      <t xml:space="preserve">Objetivos. </t>
    </r>
    <r>
      <rPr>
        <sz val="10"/>
        <rFont val="Arial"/>
        <family val="2"/>
      </rPr>
      <t>¿Tienen relación con el objeto de estudio?, ¿Son viables?, ¿Son claros y concretos?</t>
    </r>
  </si>
  <si>
    <r>
      <t xml:space="preserve">Resultados esperados. </t>
    </r>
    <r>
      <rPr>
        <sz val="10"/>
        <rFont val="Arial"/>
        <family val="2"/>
      </rPr>
      <t xml:space="preserve"> ¿Los resultados presentados tienen impacto de carácter académico, económico, y social en el ámbito regional, nacional e internacional?</t>
    </r>
  </si>
  <si>
    <t>0   –   5</t>
  </si>
  <si>
    <r>
      <t xml:space="preserve">Metodología. </t>
    </r>
    <r>
      <rPr>
        <sz val="10"/>
        <rFont val="Arial"/>
        <family val="2"/>
      </rPr>
      <t>¿Es acorde al cumplimiento de los objetivos?, ¿El tratamiento estadístico es claro y adecuado metodológicamente, en caso de ser requerido?</t>
    </r>
  </si>
  <si>
    <t>SUB TOTAL</t>
  </si>
  <si>
    <t>TOTAL PROPUESTA DE INVESTIGACIÓN</t>
  </si>
  <si>
    <r>
      <rPr>
        <b/>
        <sz val="12"/>
        <rFont val="Arial"/>
        <family val="2"/>
      </rPr>
      <t>PRESENTACIÓN ORAL/ EVALUACION JURADOS AREA</t>
    </r>
    <r>
      <rPr>
        <b/>
        <sz val="13"/>
        <rFont val="Arial"/>
        <family val="2"/>
      </rPr>
      <t xml:space="preserve">
</t>
    </r>
    <r>
      <rPr>
        <b/>
        <sz val="12"/>
        <rFont val="Arial"/>
        <family val="2"/>
      </rPr>
      <t>(HASTA 15 PUNTOS)</t>
    </r>
  </si>
  <si>
    <t>Seguridad, coherencia, dominio del tema y facilidad de expresión.</t>
  </si>
  <si>
    <t>0   a   5</t>
  </si>
  <si>
    <t>Relación del tema con las funciones del quehacer universitario (investigación y proyección social)</t>
  </si>
  <si>
    <t>Pertinencia y claridad de las respuestas a las preguntas formuladas</t>
  </si>
  <si>
    <t>SUBTOTAL</t>
  </si>
  <si>
    <t>TOTAL  PRESENTACION ORAL /JURADOS AREA</t>
  </si>
  <si>
    <t>EVALUACION APTITUDES PEDAGOGICAS
(HASTA 15 PUNTOS)</t>
  </si>
  <si>
    <t>Plan de clase (diferencia entre saber hacer, saber valorar, ser, comprometerse y desempeñarse: conocimiento, objetivos, metodología, evaluación y recursos)</t>
  </si>
  <si>
    <t>Conocimiento e interacción entre el saber pedagógico-didático, a través de la comuncación adecuada y respetuosa</t>
  </si>
  <si>
    <t>Pertinencia de actividades evaluativas como proceso sistemático, continuo y permanente</t>
  </si>
  <si>
    <t>SUB-TOTAL</t>
  </si>
  <si>
    <t>TOTAL  PRESENTACION ORAL /JURADO PEDAGOGICO</t>
  </si>
  <si>
    <t>EVALUACIÓN  DE LA PRUEBA DE INGLÉS (HASTA 5 PUNTOS)</t>
  </si>
  <si>
    <t>COMPRENSIÓN</t>
  </si>
  <si>
    <t>Comprensión y expresión escrita en el área del concurso</t>
  </si>
  <si>
    <t>0 a 5</t>
  </si>
  <si>
    <t>TOTAL PRUEBA DE INGLÉS</t>
  </si>
  <si>
    <t>RESULTADO FINAL</t>
  </si>
  <si>
    <t>TOTAL PUNTOS PROPUESTA DE INVESTIGACIÓN</t>
  </si>
  <si>
    <t>TOTAL PRESENTACIÓN ORAL/ EVALUACION JURADOS AREA</t>
  </si>
  <si>
    <t>TOTAL PRESENTACIÓN ORAL/ EVALUACION JURADO PEDAGOGICO</t>
  </si>
  <si>
    <t>TOTAL PUNTOS PRUEBA DE INGLÉS</t>
  </si>
  <si>
    <t>PUNTAJE TOTAL</t>
  </si>
  <si>
    <t>ESPECIALIZACIÓN</t>
  </si>
  <si>
    <t>MAESTRÍA</t>
  </si>
  <si>
    <t>DOCTORADO</t>
  </si>
  <si>
    <t>MEDIO DE ENTREGA DE H.V.</t>
  </si>
  <si>
    <t>APELLIDOS</t>
  </si>
  <si>
    <t>NOMBRES</t>
  </si>
  <si>
    <t>TIPO DE DOCUMENTO</t>
  </si>
  <si>
    <t>NUMERO DE DOCUMENTO</t>
  </si>
  <si>
    <t>N°</t>
  </si>
  <si>
    <t>CC</t>
  </si>
  <si>
    <t>IBAGUE</t>
  </si>
  <si>
    <t>FISICO</t>
  </si>
  <si>
    <t>Total Evaluación</t>
  </si>
  <si>
    <t>CIENCIAS ECONÓMICAS Y ADMINISTRATIVAS</t>
  </si>
  <si>
    <t>CEA-P-04-3</t>
  </si>
  <si>
    <t>FLOREZ PINILLA</t>
  </si>
  <si>
    <t>KATHERINE</t>
  </si>
  <si>
    <t>katheflorezpinilla@gmail.com</t>
  </si>
  <si>
    <t>calle 45 NO.98B-50 TORRE 15 APTO 557 UNIDAD RESIDENCIAL CALIFORNIA</t>
  </si>
  <si>
    <t>CALI</t>
  </si>
  <si>
    <t>ECONOMISTA/UNIVERSIDAD INDUSTRIAL DE SANTANDER/2008</t>
  </si>
  <si>
    <t>NO REGISTRA</t>
  </si>
  <si>
    <t>MAGISTER EN DERECHO ECONOMICO/UNIVERSIDAD EXTERNADO DE COLOMBIA/2012</t>
  </si>
  <si>
    <t>PEREZ Y SOTO DOMINGUEZ</t>
  </si>
  <si>
    <t>ALEJANDRO</t>
  </si>
  <si>
    <t>perezysoto@hotmail.com</t>
  </si>
  <si>
    <t>TRANSVERSAL 3 NO 52A-48 EDIFICIO EL SAMAN APTO 604 CHAPINERO ALTO</t>
  </si>
  <si>
    <t>BOGOTA D.C</t>
  </si>
  <si>
    <t>ECONOMISTA/UNIVERSIDAD DEL VALLE/2008</t>
  </si>
  <si>
    <t>MASTER EN ECONOMIA DE LA ESCUELA AUSTRIACA/UNIVERSIDAD REY JUAN CARLOS (ESPAÑA)/2012</t>
  </si>
  <si>
    <t>BARRERA ESCOBAR</t>
  </si>
  <si>
    <t>alejobarrera_29_89@hotmail.com</t>
  </si>
  <si>
    <t xml:space="preserve">CARRERA 3 NO. 2-03EDIFICIO TERUEL APTO 502 </t>
  </si>
  <si>
    <t>ECONOMISTA/UNIVERSIDAD MANIZALES/2010</t>
  </si>
  <si>
    <t>MAGISTER EN CIENCIA Y ECONOMIA Y FINANZAS/UNIVERSITA DEGLI STUDI DE PALERMO (ITALIA)/2013</t>
  </si>
  <si>
    <t>CASTELBLANCO BEDOYA</t>
  </si>
  <si>
    <t>CLAUDIA YANNETH</t>
  </si>
  <si>
    <t>cccayita3@gmail.com</t>
  </si>
  <si>
    <t xml:space="preserve">CARRERA 0 NO 4B - 20 B/ COOSERVICIOS TUNJA </t>
  </si>
  <si>
    <t>BOYACA</t>
  </si>
  <si>
    <t>ESPECIALISTA EN SALUD OCUPACIONAL Y PREVENCION DE RIESGOS LABORALES/UNIVERSIDAD PEDAGOGICA Y TECNOLOGICA DE COLOMBIA/2011</t>
  </si>
  <si>
    <t>ECONOMIA/UNIVERSIDAD PEDAGOGICA Y TECNOLOGICA DE COLOMBIA /1999</t>
  </si>
  <si>
    <t>MASTER EN TEORIA Y POLITICA ECONOMICA/ PONTIFICIA UNIVERSIDAD JAVERIANA/2004</t>
  </si>
  <si>
    <t>Observaciones</t>
  </si>
  <si>
    <t>NO CUMPLE PERFIL POR EXPERIENCIA DOCENTE E INVESTIGATIVA INSUFICIENTE (SÁCO 0,183)</t>
  </si>
  <si>
    <t xml:space="preserve">NO CUMPLE PERFIL POR EXPERIENCIA INSUFICIENTE </t>
  </si>
  <si>
    <t>NO CUMPLE EL PERFIL (MAESTRIA NO ES EN EL ÁREA SOLICITADA)</t>
  </si>
  <si>
    <t>VICERRECTORÍA ACADÉMICA</t>
  </si>
  <si>
    <t xml:space="preserve">No. </t>
  </si>
  <si>
    <t>APELLIDO(S) Y NOMBRE(S)</t>
  </si>
  <si>
    <t>FACULTAD</t>
  </si>
  <si>
    <t>PERFIL PROFESIONAL</t>
  </si>
  <si>
    <t>PERFIL DE LA CONVOCATORIA AL QUE ASPIRA</t>
  </si>
  <si>
    <t>CUMPLIMIENTO DEL PERFIL Y DEMÁS REQUISITOS</t>
  </si>
  <si>
    <t>PUNTAJE</t>
  </si>
  <si>
    <t>SI</t>
  </si>
  <si>
    <t>NO</t>
  </si>
  <si>
    <t>X</t>
  </si>
  <si>
    <t>PRESELECCIONADO</t>
  </si>
  <si>
    <t>VAC/BENÍTEZ/YOLANDA O.</t>
  </si>
  <si>
    <t>PEREZ Y SOTO DOMINGUEZ ALEJANDRO</t>
  </si>
  <si>
    <t>FLOREZ PINILLA KATHERINE</t>
  </si>
  <si>
    <t>BARRERA ESCOBAR ALEJANDRO</t>
  </si>
  <si>
    <t>CASTELBLANCO BEDOYA CLAUDIA YANNETH</t>
  </si>
  <si>
    <t>ESPECIALISTA EN SALUD OCUPACIONAL Y PREVENCION DE RIESGOS LABORALES/UNIVERSIDAD PEDAGOGICA Y TECNOLOGICA DE COLOMBIA/2011
MASTER EN TEORIA Y POLITICA ECONOMICA/ PONTIFICIA UNIVERSIDAD JAVERIANA/2004</t>
  </si>
  <si>
    <t xml:space="preserve">CIENCIAS ECONÓMICAS Y ADMINISTRATIVAS </t>
  </si>
  <si>
    <t xml:space="preserve">ECONOMISTA, CON MAESTRÍA O DOCTORADO EN ECONOMÍA O EN HISTORIA, CON EXPERIENCIA MÍNIMA DE DOS AÑOS EN INVESTIGACIÓN O EN DOCENCIA UNIVERSITARIA EN HISTORIA ECONÓMICA, PENSAMIENTO ECONÓMICO O TEORÍA ECONÓMICA.  </t>
  </si>
  <si>
    <t>ESTUDIOS DE DOCTOR EN ECONOMIA/ UNIVERSIDAD REY JUAN CARLOS (ESPAÑA)/2014/ SIN ANEXO DE TERMINACION DE ESTUDIOS NI CONVALIDADCION</t>
  </si>
  <si>
    <t>MASTER EN ECONOMIA DE LA ESCUELA AUSTRIACA/UNIVERSIDAD REY JUAN CARLOS (ESPAÑA)/2012
ESTUDIOS DE DOCTOR EN ECONOMIA/ UNIVERSIDAD REY JUAN CARLOS (ESPAÑA)/2014/ SIN ANEXO DE TERMINACION DE ESTUDIOS NI CONVALIDADCION</t>
  </si>
  <si>
    <r>
      <t xml:space="preserve">NO PRESELECCIONADO 
</t>
    </r>
    <r>
      <rPr>
        <sz val="9"/>
        <rFont val="Arial"/>
        <family val="2"/>
      </rPr>
      <t>EL TÍTULO DE POSGRADO NO CORRESPONDE AL REQUERIDO EN EL PERFIL</t>
    </r>
  </si>
  <si>
    <r>
      <t xml:space="preserve">NO PRESELECCIONADO 
</t>
    </r>
    <r>
      <rPr>
        <sz val="9"/>
        <rFont val="Arial"/>
        <family val="2"/>
      </rPr>
      <t>NO CERTIFICA LOS AÑOS MÍNIMOS REQUERIDOS DE EXPERIENCIA EN EL ÁREA DEL CONCURSO</t>
    </r>
  </si>
  <si>
    <t xml:space="preserve">                                                      EVALUACIÓN DE LAS HOJAS DE VIDA PARA EL CUMPLIMIENTO DEL PERFIL DE LOS ASPIRANTES AL CÓDIGO DE CONCURSO CEA-P-04-3</t>
  </si>
  <si>
    <t>2</t>
  </si>
  <si>
    <t>1</t>
  </si>
  <si>
    <t>3</t>
  </si>
  <si>
    <t>4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</si>
  <si>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</si>
  <si>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</si>
  <si>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</si>
  <si>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</si>
  <si>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</si>
  <si>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</si>
  <si>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</si>
  <si>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</si>
  <si>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</si>
  <si>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</si>
  <si>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</si>
  <si>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</si>
  <si>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</si>
  <si>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</si>
  <si>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</si>
  <si>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</si>
  <si>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</si>
  <si>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</si>
  <si>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</si>
  <si>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</si>
  <si>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</si>
  <si>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</si>
  <si>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</si>
  <si>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</si>
  <si>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</si>
  <si>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</si>
  <si>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</si>
  <si>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</si>
  <si>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</si>
  <si>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</si>
  <si>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</si>
  <si>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</si>
  <si>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</si>
  <si>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</si>
  <si>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</si>
  <si>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</si>
  <si>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</si>
  <si>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</si>
  <si>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</si>
  <si>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</si>
  <si>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</si>
  <si>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</si>
  <si>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</si>
  <si>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</si>
  <si>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</si>
  <si>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DOCENTE INVESTIGADOR UNIVERSIDAD EXTERNADO DE CALI=0,69 PUNTOS.</t>
  </si>
  <si>
    <t>PROFESOR TIEMPO COMPLETO UNIVALLE=0,83 PUNTOS, PROFESOR TIEMPOCOMPLETO UNIVERSIDAD DE SAN BUENAVENTURA CALI=0,7 PUNTOS</t>
  </si>
  <si>
    <t xml:space="preserve">LIBRO DE INVESTIGACIÓN : EL PÁNICO ECONÓMICO Y SU TRATAMIENTO EN LA LEGISLACIÓN COLOMBIANA / ISBN 958851919-5 / EDITORIAL UNIVERSIDAD CENTRAL DEL VALLE DEL CAUCA / DICIEMBRE 2011 / 3 AUTORES = 5 PUNTOS
ARTICULO EN REVISTA INDEXADA C: ENSAYOS  DE ECONOMIA NUMERO 35 - UNIVERSIDAD NACIONAL DE COLOMBIA / ISSN 0121117X-35 / NOMBRE DEL ARTICULO: "HOBBES: CAOS DE LA CONCEPCIÓN LIBERAL"/ DIC 2009 / 2 AUTORES = 2 PUNTOS
ARTICULO EN REVISTA INDEXADA B:  UNIVERSIDAD LIBRE DE CALI / ISSN 1900-3803 / NOMBRE DEL ARTICULO: "POLITICAS PÚBLICAS PARA LA MUJER EN COLOMBIA: LA DOBLE CONDICIÓN DE MADRE Y TRABAJADORA EN LA CONDICIÓN DEL SIGLO XX" / ENERO-JUNIO 2012 / 2 AUTORES  = 2 PUNTOS
ARTICULO EN REVISTA INDEXADA C: REVISTA TEMAS / UNIVERSIDAD SANTO TOMÁS - BUCARAMANGA / ISSN 1692-6226 / NOMBRE DEL ARTICULO: "SOBRE EL ORIGEN DEL ESTADO Y LAS SOCIEDADES MERCANTILES"/ OCT 2012 / UN AUTOR = 2 PUNTOS
EXCEDE PUNTAJE MÁXIMO.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</si>
</sst>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2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7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22"/>
      <name val="Arial"/>
      <family val="2"/>
    </font>
    <font>
      <sz val="12"/>
      <color rgb="FF666666"/>
      <name val="Courier New"/>
      <family val="3"/>
    </font>
    <font>
      <sz val="11"/>
      <color rgb="FF444444"/>
      <name val="Segoe UI"/>
      <family val="2"/>
    </font>
    <font>
      <b/>
      <sz val="10"/>
      <color theme="0"/>
      <name val="Arial Narrow"/>
      <family val="2"/>
    </font>
    <font>
      <b/>
      <sz val="11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</font>
    <font>
      <b/>
      <sz val="16"/>
      <name val="Arial Narrow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gray0625">
        <fgColor rgb="FF000000"/>
        <bgColor rgb="FFFFFFFF"/>
      </patternFill>
    </fill>
    <fill>
      <patternFill patternType="solid">
        <fgColor rgb="FF808080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41" fontId="7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7" fillId="0" borderId="0"/>
  </cellStyleXfs>
  <cellXfs count="3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horizontal="center"/>
    </xf>
    <xf numFmtId="0" fontId="6" fillId="0" borderId="0" xfId="0" applyFont="1" applyFill="1" applyBorder="1"/>
    <xf numFmtId="4" fontId="7" fillId="0" borderId="18" xfId="1" applyNumberFormat="1" applyFont="1" applyFill="1" applyBorder="1" applyAlignment="1" applyProtection="1">
      <alignment vertical="center"/>
    </xf>
    <xf numFmtId="4" fontId="7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vertical="center" wrapText="1"/>
      <protection locked="0"/>
    </xf>
    <xf numFmtId="4" fontId="9" fillId="0" borderId="20" xfId="1" applyNumberFormat="1" applyFont="1" applyFill="1" applyBorder="1" applyAlignment="1" applyProtection="1">
      <alignment vertical="center" wrapText="1"/>
      <protection locked="0"/>
    </xf>
    <xf numFmtId="3" fontId="8" fillId="0" borderId="16" xfId="1" applyNumberFormat="1" applyFont="1" applyFill="1" applyBorder="1" applyAlignment="1" applyProtection="1">
      <alignment horizontal="left" vertical="center"/>
    </xf>
    <xf numFmtId="4" fontId="8" fillId="0" borderId="21" xfId="1" applyNumberFormat="1" applyFont="1" applyFill="1" applyBorder="1" applyAlignment="1" applyProtection="1">
      <alignment horizontal="left" vertical="center"/>
    </xf>
    <xf numFmtId="4" fontId="9" fillId="0" borderId="21" xfId="1" applyNumberFormat="1" applyFont="1" applyFill="1" applyBorder="1" applyAlignment="1" applyProtection="1">
      <alignment horizontal="center" vertical="center"/>
    </xf>
    <xf numFmtId="4" fontId="9" fillId="0" borderId="17" xfId="1" applyNumberFormat="1" applyFont="1" applyFill="1" applyBorder="1" applyAlignment="1" applyProtection="1">
      <alignment horizontal="center" vertical="center"/>
    </xf>
    <xf numFmtId="4" fontId="9" fillId="0" borderId="22" xfId="1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</xf>
    <xf numFmtId="4" fontId="9" fillId="0" borderId="26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 wrapText="1"/>
    </xf>
    <xf numFmtId="4" fontId="7" fillId="0" borderId="33" xfId="2" applyNumberFormat="1" applyFont="1" applyFill="1" applyBorder="1" applyAlignment="1" applyProtection="1">
      <alignment horizontal="center" vertical="center" wrapText="1"/>
    </xf>
    <xf numFmtId="4" fontId="7" fillId="0" borderId="32" xfId="2" applyNumberFormat="1" applyFont="1" applyFill="1" applyBorder="1" applyAlignment="1" applyProtection="1">
      <alignment horizontal="center" vertical="center" wrapText="1"/>
    </xf>
    <xf numFmtId="4" fontId="7" fillId="0" borderId="34" xfId="2" applyNumberFormat="1" applyFont="1" applyFill="1" applyBorder="1" applyAlignment="1" applyProtection="1">
      <alignment horizontal="center" vertical="center" wrapText="1"/>
    </xf>
    <xf numFmtId="4" fontId="7" fillId="0" borderId="35" xfId="2" applyNumberFormat="1" applyFont="1" applyFill="1" applyBorder="1" applyAlignment="1" applyProtection="1">
      <alignment horizontal="center" vertical="center" wrapText="1"/>
    </xf>
    <xf numFmtId="4" fontId="7" fillId="0" borderId="0" xfId="2" applyNumberFormat="1" applyFont="1" applyFill="1" applyBorder="1" applyAlignment="1" applyProtection="1">
      <alignment horizontal="center" vertical="center" wrapText="1"/>
    </xf>
    <xf numFmtId="4" fontId="11" fillId="0" borderId="36" xfId="2" applyNumberFormat="1" applyFont="1" applyFill="1" applyBorder="1" applyAlignment="1" applyProtection="1">
      <alignment horizontal="center" vertical="center" wrapText="1"/>
    </xf>
    <xf numFmtId="3" fontId="12" fillId="0" borderId="19" xfId="1" applyNumberFormat="1" applyFont="1" applyFill="1" applyBorder="1" applyAlignment="1" applyProtection="1">
      <alignment vertical="center"/>
    </xf>
    <xf numFmtId="4" fontId="7" fillId="0" borderId="20" xfId="1" applyNumberFormat="1" applyFont="1" applyFill="1" applyBorder="1" applyAlignment="1" applyProtection="1">
      <alignment vertical="center"/>
    </xf>
    <xf numFmtId="4" fontId="8" fillId="0" borderId="1" xfId="1" applyNumberFormat="1" applyFont="1" applyFill="1" applyBorder="1" applyAlignment="1" applyProtection="1">
      <alignment horizontal="center" vertical="center"/>
    </xf>
    <xf numFmtId="4" fontId="7" fillId="0" borderId="11" xfId="1" applyNumberFormat="1" applyFont="1" applyFill="1" applyBorder="1" applyAlignment="1" applyProtection="1">
      <alignment horizontal="center" vertical="center"/>
    </xf>
    <xf numFmtId="4" fontId="7" fillId="0" borderId="19" xfId="1" applyNumberFormat="1" applyFont="1" applyFill="1" applyBorder="1" applyAlignment="1" applyProtection="1">
      <alignment horizontal="center" vertical="center"/>
    </xf>
    <xf numFmtId="4" fontId="9" fillId="0" borderId="1" xfId="1" applyNumberFormat="1" applyFont="1" applyFill="1" applyBorder="1" applyAlignment="1" applyProtection="1">
      <alignment horizontal="center" vertical="center"/>
      <protection locked="0"/>
    </xf>
    <xf numFmtId="3" fontId="9" fillId="0" borderId="19" xfId="1" applyNumberFormat="1" applyFont="1" applyFill="1" applyBorder="1" applyAlignment="1" applyProtection="1">
      <alignment vertical="center"/>
    </xf>
    <xf numFmtId="0" fontId="7" fillId="0" borderId="0" xfId="1" applyFont="1" applyFill="1" applyBorder="1"/>
    <xf numFmtId="4" fontId="9" fillId="0" borderId="20" xfId="1" applyNumberFormat="1" applyFont="1" applyFill="1" applyBorder="1" applyAlignment="1" applyProtection="1">
      <alignment horizontal="center" vertical="center"/>
      <protection locked="0"/>
    </xf>
    <xf numFmtId="4" fontId="7" fillId="0" borderId="13" xfId="1" applyNumberFormat="1" applyFont="1" applyFill="1" applyBorder="1" applyAlignment="1" applyProtection="1">
      <alignment horizontal="justify" vertical="center"/>
      <protection locked="0"/>
    </xf>
    <xf numFmtId="4" fontId="7" fillId="0" borderId="13" xfId="1" applyNumberFormat="1" applyFont="1" applyFill="1" applyBorder="1" applyAlignment="1" applyProtection="1">
      <alignment horizontal="justify" vertical="center" wrapText="1"/>
      <protection locked="0"/>
    </xf>
    <xf numFmtId="4" fontId="8" fillId="0" borderId="19" xfId="1" applyNumberFormat="1" applyFont="1" applyFill="1" applyBorder="1" applyAlignment="1" applyProtection="1">
      <alignment horizontal="left" vertical="center" wrapText="1"/>
    </xf>
    <xf numFmtId="4" fontId="8" fillId="0" borderId="0" xfId="1" applyNumberFormat="1" applyFont="1" applyFill="1" applyBorder="1" applyAlignment="1" applyProtection="1">
      <alignment horizontal="left" vertical="center" wrapText="1"/>
    </xf>
    <xf numFmtId="4" fontId="7" fillId="0" borderId="0" xfId="1" applyNumberFormat="1" applyFont="1" applyFill="1" applyBorder="1" applyAlignment="1" applyProtection="1">
      <alignment horizontal="center" vertical="center"/>
    </xf>
    <xf numFmtId="4" fontId="7" fillId="0" borderId="0" xfId="1" applyNumberFormat="1" applyFont="1" applyFill="1" applyBorder="1" applyAlignment="1" applyProtection="1">
      <alignment horizontal="justify" vertical="center" wrapText="1"/>
    </xf>
    <xf numFmtId="4" fontId="9" fillId="0" borderId="20" xfId="1" applyNumberFormat="1" applyFont="1" applyFill="1" applyBorder="1" applyAlignment="1" applyProtection="1">
      <alignment horizontal="center" vertical="center"/>
    </xf>
    <xf numFmtId="3" fontId="13" fillId="0" borderId="19" xfId="1" applyNumberFormat="1" applyFont="1" applyFill="1" applyBorder="1" applyAlignment="1" applyProtection="1">
      <alignment horizontal="center" vertical="center"/>
    </xf>
    <xf numFmtId="3" fontId="13" fillId="0" borderId="0" xfId="1" applyNumberFormat="1" applyFont="1" applyFill="1" applyBorder="1" applyAlignment="1" applyProtection="1">
      <alignment horizontal="center" vertical="center"/>
    </xf>
    <xf numFmtId="14" fontId="6" fillId="0" borderId="0" xfId="0" applyNumberFormat="1" applyFont="1" applyFill="1" applyBorder="1"/>
    <xf numFmtId="3" fontId="9" fillId="0" borderId="19" xfId="1" applyNumberFormat="1" applyFont="1" applyFill="1" applyBorder="1" applyAlignment="1" applyProtection="1">
      <alignment horizontal="center" vertical="center"/>
    </xf>
    <xf numFmtId="4" fontId="9" fillId="0" borderId="0" xfId="1" applyNumberFormat="1" applyFont="1" applyFill="1" applyBorder="1" applyAlignment="1" applyProtection="1">
      <alignment horizontal="center" vertical="center"/>
    </xf>
    <xf numFmtId="3" fontId="7" fillId="0" borderId="19" xfId="1" applyNumberFormat="1" applyFont="1" applyFill="1" applyBorder="1" applyAlignment="1" applyProtection="1">
      <alignment vertical="center"/>
    </xf>
    <xf numFmtId="4" fontId="9" fillId="0" borderId="20" xfId="1" applyNumberFormat="1" applyFont="1" applyFill="1" applyBorder="1" applyAlignment="1" applyProtection="1">
      <alignment vertical="center"/>
    </xf>
    <xf numFmtId="4" fontId="7" fillId="0" borderId="21" xfId="1" applyNumberFormat="1" applyFont="1" applyFill="1" applyBorder="1" applyAlignment="1" applyProtection="1">
      <alignment vertical="center"/>
    </xf>
    <xf numFmtId="4" fontId="14" fillId="3" borderId="41" xfId="1" applyNumberFormat="1" applyFont="1" applyFill="1" applyBorder="1" applyAlignment="1" applyProtection="1">
      <alignment horizontal="center" vertical="center"/>
    </xf>
    <xf numFmtId="3" fontId="7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horizontal="right" vertical="center"/>
    </xf>
    <xf numFmtId="4" fontId="17" fillId="0" borderId="12" xfId="1" applyNumberFormat="1" applyFont="1" applyFill="1" applyBorder="1" applyAlignment="1" applyProtection="1">
      <alignment horizontal="center" vertical="center" wrapText="1"/>
    </xf>
    <xf numFmtId="4" fontId="9" fillId="0" borderId="42" xfId="1" applyNumberFormat="1" applyFont="1" applyFill="1" applyBorder="1" applyAlignment="1" applyProtection="1">
      <alignment horizontal="center" vertical="center" wrapText="1"/>
    </xf>
    <xf numFmtId="4" fontId="9" fillId="0" borderId="4" xfId="1" applyNumberFormat="1" applyFont="1" applyFill="1" applyBorder="1" applyAlignment="1" applyProtection="1">
      <alignment horizontal="center" vertical="center" wrapText="1"/>
    </xf>
    <xf numFmtId="4" fontId="9" fillId="0" borderId="43" xfId="1" applyNumberFormat="1" applyFont="1" applyFill="1" applyBorder="1" applyAlignment="1" applyProtection="1">
      <alignment horizontal="center" vertical="center" wrapText="1"/>
    </xf>
    <xf numFmtId="4" fontId="9" fillId="0" borderId="44" xfId="1" applyNumberFormat="1" applyFont="1" applyFill="1" applyBorder="1" applyAlignment="1" applyProtection="1">
      <alignment horizontal="center" vertical="center" wrapText="1"/>
    </xf>
    <xf numFmtId="3" fontId="9" fillId="0" borderId="45" xfId="1" applyNumberFormat="1" applyFont="1" applyFill="1" applyBorder="1" applyAlignment="1" applyProtection="1">
      <alignment horizontal="center" vertical="center"/>
    </xf>
    <xf numFmtId="0" fontId="18" fillId="0" borderId="46" xfId="0" applyFont="1" applyFill="1" applyBorder="1" applyAlignment="1">
      <alignment horizontal="center" vertical="center" wrapText="1"/>
    </xf>
    <xf numFmtId="4" fontId="9" fillId="0" borderId="46" xfId="1" applyNumberFormat="1" applyFont="1" applyFill="1" applyBorder="1" applyAlignment="1" applyProtection="1">
      <alignment horizontal="center" vertical="center"/>
      <protection locked="0"/>
    </xf>
    <xf numFmtId="4" fontId="9" fillId="0" borderId="47" xfId="1" applyNumberFormat="1" applyFont="1" applyFill="1" applyBorder="1" applyAlignment="1" applyProtection="1">
      <alignment horizontal="center" vertical="center"/>
      <protection locked="0"/>
    </xf>
    <xf numFmtId="4" fontId="9" fillId="0" borderId="48" xfId="1" applyNumberFormat="1" applyFont="1" applyFill="1" applyBorder="1" applyAlignment="1" applyProtection="1">
      <alignment horizontal="center" vertical="center"/>
    </xf>
    <xf numFmtId="3" fontId="9" fillId="0" borderId="49" xfId="1" applyNumberFormat="1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4" fontId="9" fillId="0" borderId="7" xfId="1" applyNumberFormat="1" applyFont="1" applyFill="1" applyBorder="1" applyAlignment="1" applyProtection="1">
      <alignment horizontal="center" vertical="center"/>
      <protection locked="0"/>
    </xf>
    <xf numFmtId="4" fontId="9" fillId="0" borderId="50" xfId="1" applyNumberFormat="1" applyFont="1" applyFill="1" applyBorder="1" applyAlignment="1" applyProtection="1">
      <alignment horizontal="center" vertical="center"/>
      <protection locked="0"/>
    </xf>
    <xf numFmtId="3" fontId="9" fillId="0" borderId="51" xfId="1" applyNumberFormat="1" applyFont="1" applyFill="1" applyBorder="1" applyAlignment="1" applyProtection="1">
      <alignment horizontal="center" vertical="center"/>
    </xf>
    <xf numFmtId="0" fontId="18" fillId="0" borderId="52" xfId="0" applyFont="1" applyFill="1" applyBorder="1" applyAlignment="1">
      <alignment horizontal="center" vertical="center" wrapText="1"/>
    </xf>
    <xf numFmtId="4" fontId="9" fillId="0" borderId="52" xfId="1" applyNumberFormat="1" applyFont="1" applyFill="1" applyBorder="1" applyAlignment="1" applyProtection="1">
      <alignment horizontal="center" vertical="center"/>
      <protection locked="0"/>
    </xf>
    <xf numFmtId="4" fontId="9" fillId="0" borderId="53" xfId="1" applyNumberFormat="1" applyFont="1" applyFill="1" applyBorder="1" applyAlignment="1" applyProtection="1">
      <alignment horizontal="center" vertical="center"/>
      <protection locked="0"/>
    </xf>
    <xf numFmtId="4" fontId="8" fillId="0" borderId="26" xfId="1" applyNumberFormat="1" applyFont="1" applyFill="1" applyBorder="1" applyAlignment="1" applyProtection="1">
      <alignment horizontal="center" vertical="center"/>
      <protection locked="0"/>
    </xf>
    <xf numFmtId="4" fontId="8" fillId="0" borderId="28" xfId="1" applyNumberFormat="1" applyFont="1" applyFill="1" applyBorder="1" applyAlignment="1" applyProtection="1">
      <alignment horizontal="center" vertical="center"/>
      <protection locked="0"/>
    </xf>
    <xf numFmtId="4" fontId="8" fillId="0" borderId="55" xfId="1" applyNumberFormat="1" applyFont="1" applyFill="1" applyBorder="1" applyAlignment="1" applyProtection="1">
      <alignment horizontal="center" vertical="center"/>
      <protection locked="0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9" fillId="0" borderId="3" xfId="1" applyNumberFormat="1" applyFont="1" applyFill="1" applyBorder="1" applyAlignment="1" applyProtection="1">
      <alignment horizontal="center" vertical="center"/>
    </xf>
    <xf numFmtId="4" fontId="8" fillId="0" borderId="56" xfId="1" applyNumberFormat="1" applyFont="1" applyFill="1" applyBorder="1" applyAlignment="1" applyProtection="1">
      <alignment horizontal="center" vertical="center"/>
    </xf>
    <xf numFmtId="4" fontId="13" fillId="0" borderId="37" xfId="1" applyNumberFormat="1" applyFont="1" applyFill="1" applyBorder="1" applyAlignment="1" applyProtection="1">
      <alignment horizontal="center" vertical="center"/>
    </xf>
    <xf numFmtId="4" fontId="17" fillId="0" borderId="2" xfId="1" applyNumberFormat="1" applyFont="1" applyFill="1" applyBorder="1" applyAlignment="1" applyProtection="1">
      <alignment horizontal="center" vertical="center" wrapText="1"/>
    </xf>
    <xf numFmtId="4" fontId="8" fillId="0" borderId="46" xfId="1" applyNumberFormat="1" applyFont="1" applyFill="1" applyBorder="1" applyAlignment="1" applyProtection="1">
      <alignment horizontal="center" vertical="center"/>
    </xf>
    <xf numFmtId="4" fontId="9" fillId="0" borderId="46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47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7" xfId="1" applyNumberFormat="1" applyFont="1" applyFill="1" applyBorder="1" applyAlignment="1" applyProtection="1">
      <alignment horizontal="center" vertical="center"/>
    </xf>
    <xf numFmtId="4" fontId="9" fillId="0" borderId="7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5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52" xfId="1" applyNumberFormat="1" applyFont="1" applyFill="1" applyBorder="1" applyAlignment="1" applyProtection="1">
      <alignment horizontal="center" vertical="center"/>
    </xf>
    <xf numFmtId="4" fontId="9" fillId="0" borderId="52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53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19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11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57" xfId="1" applyNumberFormat="1" applyFont="1" applyFill="1" applyBorder="1" applyAlignment="1" applyProtection="1">
      <alignment horizontal="center" vertical="center"/>
    </xf>
    <xf numFmtId="4" fontId="13" fillId="0" borderId="20" xfId="1" applyNumberFormat="1" applyFont="1" applyFill="1" applyBorder="1" applyAlignment="1" applyProtection="1">
      <alignment horizontal="center" vertical="center"/>
    </xf>
    <xf numFmtId="4" fontId="17" fillId="0" borderId="44" xfId="1" applyNumberFormat="1" applyFont="1" applyFill="1" applyBorder="1" applyAlignment="1" applyProtection="1">
      <alignment horizontal="center" vertical="center" wrapText="1"/>
    </xf>
    <xf numFmtId="4" fontId="9" fillId="0" borderId="2" xfId="1" applyNumberFormat="1" applyFont="1" applyFill="1" applyBorder="1" applyAlignment="1" applyProtection="1">
      <alignment horizontal="center" vertical="center" wrapText="1"/>
    </xf>
    <xf numFmtId="3" fontId="9" fillId="0" borderId="58" xfId="1" applyNumberFormat="1" applyFont="1" applyFill="1" applyBorder="1" applyAlignment="1" applyProtection="1">
      <alignment horizontal="center" vertical="center"/>
    </xf>
    <xf numFmtId="4" fontId="8" fillId="0" borderId="60" xfId="1" applyNumberFormat="1" applyFont="1" applyFill="1" applyBorder="1" applyAlignment="1" applyProtection="1">
      <alignment horizontal="center" vertical="center"/>
    </xf>
    <xf numFmtId="4" fontId="9" fillId="0" borderId="61" xfId="1" applyNumberFormat="1" applyFont="1" applyFill="1" applyBorder="1" applyAlignment="1" applyProtection="1">
      <alignment horizontal="center" vertical="center"/>
    </xf>
    <xf numFmtId="4" fontId="8" fillId="0" borderId="62" xfId="1" applyNumberFormat="1" applyFont="1" applyFill="1" applyBorder="1" applyAlignment="1" applyProtection="1">
      <alignment horizontal="center" vertical="center"/>
    </xf>
    <xf numFmtId="4" fontId="9" fillId="0" borderId="63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64" xfId="1" applyNumberFormat="1" applyFont="1" applyFill="1" applyBorder="1" applyAlignment="1" applyProtection="1">
      <alignment horizontal="center" vertical="center"/>
    </xf>
    <xf numFmtId="4" fontId="9" fillId="0" borderId="64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54" xfId="1" applyNumberFormat="1" applyFont="1" applyFill="1" applyBorder="1" applyAlignment="1" applyProtection="1">
      <alignment horizontal="center" vertical="center"/>
    </xf>
    <xf numFmtId="4" fontId="8" fillId="0" borderId="69" xfId="1" applyNumberFormat="1" applyFont="1" applyFill="1" applyBorder="1" applyAlignment="1" applyProtection="1">
      <alignment horizontal="center" vertical="center" wrapText="1"/>
    </xf>
    <xf numFmtId="4" fontId="8" fillId="0" borderId="0" xfId="1" applyNumberFormat="1" applyFont="1" applyFill="1" applyBorder="1" applyAlignment="1" applyProtection="1">
      <alignment horizontal="center" vertical="center" wrapText="1"/>
    </xf>
    <xf numFmtId="4" fontId="9" fillId="0" borderId="69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31" xfId="1" applyNumberFormat="1" applyFont="1" applyFill="1" applyBorder="1" applyAlignment="1" applyProtection="1">
      <alignment horizontal="center" vertical="center"/>
    </xf>
    <xf numFmtId="4" fontId="8" fillId="0" borderId="70" xfId="1" applyNumberFormat="1" applyFont="1" applyFill="1" applyBorder="1" applyAlignment="1" applyProtection="1">
      <alignment horizontal="justify" vertical="center" wrapText="1"/>
    </xf>
    <xf numFmtId="4" fontId="9" fillId="0" borderId="71" xfId="1" applyNumberFormat="1" applyFont="1" applyFill="1" applyBorder="1" applyAlignment="1" applyProtection="1">
      <alignment horizontal="center" vertical="center"/>
    </xf>
    <xf numFmtId="4" fontId="7" fillId="0" borderId="56" xfId="1" applyNumberFormat="1" applyFont="1" applyFill="1" applyBorder="1" applyAlignment="1" applyProtection="1">
      <alignment vertical="center"/>
    </xf>
    <xf numFmtId="4" fontId="8" fillId="0" borderId="37" xfId="1" applyNumberFormat="1" applyFont="1" applyFill="1" applyBorder="1" applyAlignment="1" applyProtection="1">
      <alignment horizontal="center" vertical="center"/>
    </xf>
    <xf numFmtId="4" fontId="13" fillId="0" borderId="0" xfId="1" applyNumberFormat="1" applyFont="1" applyFill="1" applyBorder="1" applyAlignment="1" applyProtection="1">
      <alignment horizontal="left" vertical="center"/>
    </xf>
    <xf numFmtId="4" fontId="13" fillId="0" borderId="56" xfId="1" applyNumberFormat="1" applyFont="1" applyFill="1" applyBorder="1" applyAlignment="1" applyProtection="1">
      <alignment horizontal="center" vertical="center"/>
    </xf>
    <xf numFmtId="4" fontId="13" fillId="0" borderId="78" xfId="1" applyNumberFormat="1" applyFont="1" applyFill="1" applyBorder="1" applyAlignment="1" applyProtection="1">
      <alignment horizontal="center" vertical="center"/>
    </xf>
    <xf numFmtId="4" fontId="13" fillId="0" borderId="81" xfId="1" applyNumberFormat="1" applyFont="1" applyFill="1" applyBorder="1" applyAlignment="1" applyProtection="1">
      <alignment horizontal="center" vertical="center"/>
    </xf>
    <xf numFmtId="4" fontId="13" fillId="0" borderId="82" xfId="1" applyNumberFormat="1" applyFont="1" applyFill="1" applyBorder="1" applyAlignment="1" applyProtection="1">
      <alignment horizontal="center" vertical="center"/>
    </xf>
    <xf numFmtId="4" fontId="13" fillId="0" borderId="83" xfId="1" applyNumberFormat="1" applyFont="1" applyFill="1" applyBorder="1" applyAlignment="1" applyProtection="1">
      <alignment horizontal="center" vertical="center"/>
    </xf>
    <xf numFmtId="4" fontId="11" fillId="0" borderId="21" xfId="1" applyNumberFormat="1" applyFont="1" applyFill="1" applyBorder="1" applyAlignment="1" applyProtection="1">
      <alignment horizontal="center" vertical="center"/>
    </xf>
    <xf numFmtId="4" fontId="11" fillId="0" borderId="21" xfId="1" applyNumberFormat="1" applyFont="1" applyFill="1" applyBorder="1" applyAlignment="1" applyProtection="1">
      <alignment horizontal="left" vertical="center"/>
    </xf>
    <xf numFmtId="4" fontId="11" fillId="0" borderId="87" xfId="2" applyNumberFormat="1" applyFont="1" applyFill="1" applyBorder="1" applyAlignment="1" applyProtection="1">
      <alignment horizontal="center" vertical="center"/>
    </xf>
    <xf numFmtId="4" fontId="11" fillId="0" borderId="41" xfId="2" applyNumberFormat="1" applyFont="1" applyFill="1" applyBorder="1" applyAlignment="1" applyProtection="1">
      <alignment horizontal="center" vertical="center"/>
    </xf>
    <xf numFmtId="0" fontId="21" fillId="0" borderId="0" xfId="0" applyFont="1"/>
    <xf numFmtId="0" fontId="2" fillId="0" borderId="7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" fillId="0" borderId="88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52" xfId="0" applyFont="1" applyFill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89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24" fillId="0" borderId="7" xfId="3" applyFill="1" applyBorder="1" applyAlignment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/>
    </xf>
    <xf numFmtId="4" fontId="7" fillId="0" borderId="13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22" xfId="1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 wrapText="1"/>
    </xf>
    <xf numFmtId="4" fontId="13" fillId="0" borderId="20" xfId="1" applyNumberFormat="1" applyFont="1" applyFill="1" applyBorder="1" applyAlignment="1" applyProtection="1">
      <alignment horizontal="center" vertical="center"/>
    </xf>
    <xf numFmtId="4" fontId="9" fillId="0" borderId="37" xfId="1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2" fontId="26" fillId="0" borderId="0" xfId="0" applyNumberFormat="1" applyFont="1"/>
    <xf numFmtId="2" fontId="2" fillId="0" borderId="0" xfId="0" applyNumberFormat="1" applyFont="1"/>
    <xf numFmtId="0" fontId="2" fillId="0" borderId="88" xfId="0" applyFont="1" applyBorder="1" applyAlignment="1">
      <alignment vertical="center"/>
    </xf>
    <xf numFmtId="0" fontId="2" fillId="0" borderId="7" xfId="0" applyFont="1" applyBorder="1" applyAlignment="1">
      <alignment wrapText="1"/>
    </xf>
    <xf numFmtId="0" fontId="2" fillId="0" borderId="7" xfId="0" applyFont="1" applyBorder="1"/>
    <xf numFmtId="2" fontId="6" fillId="0" borderId="0" xfId="0" applyNumberFormat="1" applyFont="1" applyFill="1" applyBorder="1"/>
    <xf numFmtId="0" fontId="29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9" fillId="5" borderId="1" xfId="4" applyFont="1" applyFill="1" applyBorder="1" applyAlignment="1">
      <alignment horizontal="center" vertical="center" wrapText="1"/>
    </xf>
    <xf numFmtId="0" fontId="17" fillId="5" borderId="1" xfId="4" applyFont="1" applyFill="1" applyBorder="1" applyAlignment="1">
      <alignment horizontal="center" vertical="center" wrapText="1"/>
    </xf>
    <xf numFmtId="0" fontId="7" fillId="0" borderId="45" xfId="4" applyFont="1" applyBorder="1" applyAlignment="1">
      <alignment horizontal="center" vertical="center" wrapText="1"/>
    </xf>
    <xf numFmtId="49" fontId="7" fillId="0" borderId="46" xfId="4" applyNumberFormat="1" applyFont="1" applyFill="1" applyBorder="1" applyAlignment="1">
      <alignment horizontal="justify" vertical="center" wrapText="1"/>
    </xf>
    <xf numFmtId="0" fontId="8" fillId="0" borderId="46" xfId="4" applyFont="1" applyBorder="1" applyAlignment="1">
      <alignment horizontal="center" vertical="center" wrapText="1"/>
    </xf>
    <xf numFmtId="2" fontId="13" fillId="0" borderId="46" xfId="4" applyNumberFormat="1" applyFont="1" applyBorder="1" applyAlignment="1">
      <alignment horizontal="center" vertical="center" wrapText="1"/>
    </xf>
    <xf numFmtId="0" fontId="9" fillId="0" borderId="47" xfId="4" applyFont="1" applyBorder="1" applyAlignment="1">
      <alignment horizontal="center" vertical="center" wrapText="1"/>
    </xf>
    <xf numFmtId="0" fontId="7" fillId="0" borderId="49" xfId="4" applyFont="1" applyBorder="1" applyAlignment="1">
      <alignment horizontal="center" vertical="center" wrapText="1"/>
    </xf>
    <xf numFmtId="49" fontId="7" fillId="0" borderId="7" xfId="4" applyNumberFormat="1" applyFont="1" applyFill="1" applyBorder="1" applyAlignment="1">
      <alignment horizontal="justify" vertical="center" wrapText="1"/>
    </xf>
    <xf numFmtId="0" fontId="8" fillId="0" borderId="7" xfId="4" applyFont="1" applyBorder="1" applyAlignment="1">
      <alignment horizontal="center" vertical="center" wrapText="1"/>
    </xf>
    <xf numFmtId="2" fontId="13" fillId="0" borderId="7" xfId="4" applyNumberFormat="1" applyFont="1" applyBorder="1" applyAlignment="1">
      <alignment horizontal="center" vertical="center" wrapText="1"/>
    </xf>
    <xf numFmtId="0" fontId="9" fillId="0" borderId="50" xfId="4" applyFont="1" applyBorder="1" applyAlignment="1">
      <alignment horizontal="center" vertical="center" wrapText="1"/>
    </xf>
    <xf numFmtId="0" fontId="31" fillId="0" borderId="0" xfId="4" applyFont="1"/>
    <xf numFmtId="0" fontId="7" fillId="0" borderId="0" xfId="4" applyFont="1"/>
    <xf numFmtId="0" fontId="7" fillId="0" borderId="0" xfId="4" applyFont="1" applyAlignment="1">
      <alignment horizontal="left"/>
    </xf>
    <xf numFmtId="0" fontId="8" fillId="0" borderId="0" xfId="4" applyFont="1"/>
    <xf numFmtId="0" fontId="8" fillId="0" borderId="0" xfId="4" applyFont="1" applyAlignment="1">
      <alignment horizontal="center"/>
    </xf>
    <xf numFmtId="2" fontId="13" fillId="0" borderId="0" xfId="4" applyNumberFormat="1" applyFont="1" applyBorder="1" applyAlignment="1">
      <alignment horizontal="center"/>
    </xf>
    <xf numFmtId="0" fontId="7" fillId="0" borderId="0" xfId="4" applyFont="1" applyAlignment="1">
      <alignment horizontal="center"/>
    </xf>
    <xf numFmtId="4" fontId="0" fillId="0" borderId="0" xfId="0" applyNumberFormat="1"/>
    <xf numFmtId="49" fontId="2" fillId="0" borderId="49" xfId="0" applyNumberFormat="1" applyFont="1" applyBorder="1" applyAlignment="1">
      <alignment vertical="center"/>
    </xf>
    <xf numFmtId="49" fontId="2" fillId="0" borderId="51" xfId="0" applyNumberFormat="1" applyFont="1" applyBorder="1" applyAlignment="1">
      <alignment vertical="center"/>
    </xf>
    <xf numFmtId="0" fontId="22" fillId="4" borderId="13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2" fillId="4" borderId="61" xfId="0" applyFont="1" applyFill="1" applyBorder="1" applyAlignment="1">
      <alignment horizontal="center" vertical="center" wrapText="1"/>
    </xf>
    <xf numFmtId="0" fontId="22" fillId="4" borderId="62" xfId="0" applyFont="1" applyFill="1" applyBorder="1" applyAlignment="1">
      <alignment horizontal="center" vertical="center" wrapText="1"/>
    </xf>
    <xf numFmtId="0" fontId="22" fillId="4" borderId="6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4" fontId="22" fillId="4" borderId="2" xfId="1" applyNumberFormat="1" applyFont="1" applyFill="1" applyBorder="1" applyAlignment="1" applyProtection="1">
      <alignment horizontal="center" vertical="center" wrapText="1"/>
    </xf>
    <xf numFmtId="4" fontId="22" fillId="4" borderId="11" xfId="1" applyNumberFormat="1" applyFont="1" applyFill="1" applyBorder="1" applyAlignment="1" applyProtection="1">
      <alignment horizontal="center" vertical="center" wrapText="1"/>
    </xf>
    <xf numFmtId="0" fontId="22" fillId="4" borderId="61" xfId="0" applyFont="1" applyFill="1" applyBorder="1" applyAlignment="1">
      <alignment horizontal="center" vertical="center"/>
    </xf>
    <xf numFmtId="0" fontId="22" fillId="4" borderId="62" xfId="0" applyFont="1" applyFill="1" applyBorder="1" applyAlignment="1">
      <alignment horizontal="center" vertical="center"/>
    </xf>
    <xf numFmtId="0" fontId="22" fillId="4" borderId="64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4" fontId="8" fillId="0" borderId="19" xfId="1" applyNumberFormat="1" applyFont="1" applyFill="1" applyBorder="1" applyAlignment="1" applyProtection="1">
      <alignment horizontal="left" vertical="center"/>
    </xf>
    <xf numFmtId="4" fontId="8" fillId="0" borderId="0" xfId="1" applyNumberFormat="1" applyFont="1" applyFill="1" applyBorder="1" applyAlignment="1" applyProtection="1">
      <alignment horizontal="left" vertical="center"/>
    </xf>
    <xf numFmtId="4" fontId="9" fillId="0" borderId="0" xfId="1" applyNumberFormat="1" applyFont="1" applyFill="1" applyBorder="1" applyAlignment="1" applyProtection="1">
      <alignment horizontal="left" vertical="center" wrapText="1"/>
      <protection locked="0"/>
    </xf>
    <xf numFmtId="4" fontId="9" fillId="0" borderId="20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" fontId="8" fillId="0" borderId="12" xfId="1" applyNumberFormat="1" applyFont="1" applyFill="1" applyBorder="1" applyAlignment="1" applyProtection="1">
      <alignment horizontal="left" vertical="center"/>
    </xf>
    <xf numFmtId="4" fontId="8" fillId="0" borderId="18" xfId="1" applyNumberFormat="1" applyFont="1" applyFill="1" applyBorder="1" applyAlignment="1" applyProtection="1">
      <alignment horizontal="left" vertical="center"/>
    </xf>
    <xf numFmtId="4" fontId="9" fillId="0" borderId="18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10" xfId="1" applyNumberFormat="1" applyFont="1" applyFill="1" applyBorder="1" applyAlignment="1" applyProtection="1">
      <alignment horizontal="justify" vertical="center" wrapText="1"/>
      <protection locked="0"/>
    </xf>
    <xf numFmtId="3" fontId="14" fillId="0" borderId="13" xfId="1" applyNumberFormat="1" applyFont="1" applyFill="1" applyBorder="1" applyAlignment="1" applyProtection="1">
      <alignment horizontal="center" vertical="center"/>
    </xf>
    <xf numFmtId="3" fontId="14" fillId="0" borderId="14" xfId="1" applyNumberFormat="1" applyFont="1" applyFill="1" applyBorder="1" applyAlignment="1" applyProtection="1">
      <alignment horizontal="center" vertical="center"/>
    </xf>
    <xf numFmtId="3" fontId="14" fillId="0" borderId="15" xfId="1" applyNumberFormat="1" applyFont="1" applyFill="1" applyBorder="1" applyAlignment="1" applyProtection="1">
      <alignment horizontal="center" vertical="center"/>
    </xf>
    <xf numFmtId="4" fontId="10" fillId="0" borderId="13" xfId="1" applyNumberFormat="1" applyFont="1" applyFill="1" applyBorder="1" applyAlignment="1" applyProtection="1">
      <alignment horizontal="center" vertical="center"/>
    </xf>
    <xf numFmtId="4" fontId="10" fillId="0" borderId="14" xfId="1" applyNumberFormat="1" applyFont="1" applyFill="1" applyBorder="1" applyAlignment="1" applyProtection="1">
      <alignment horizontal="center" vertical="center"/>
    </xf>
    <xf numFmtId="4" fontId="10" fillId="0" borderId="15" xfId="1" applyNumberFormat="1" applyFont="1" applyFill="1" applyBorder="1" applyAlignment="1" applyProtection="1">
      <alignment horizontal="center" vertical="center"/>
    </xf>
    <xf numFmtId="4" fontId="9" fillId="0" borderId="19" xfId="1" applyNumberFormat="1" applyFont="1" applyFill="1" applyBorder="1" applyAlignment="1" applyProtection="1">
      <alignment horizontal="center" vertical="center" wrapText="1"/>
    </xf>
    <xf numFmtId="4" fontId="9" fillId="0" borderId="22" xfId="1" applyNumberFormat="1" applyFont="1" applyFill="1" applyBorder="1" applyAlignment="1" applyProtection="1">
      <alignment horizontal="center" vertical="center" wrapText="1"/>
    </xf>
    <xf numFmtId="4" fontId="7" fillId="0" borderId="16" xfId="1" applyNumberFormat="1" applyFont="1" applyFill="1" applyBorder="1" applyAlignment="1" applyProtection="1">
      <alignment horizontal="center" vertical="center" wrapText="1"/>
    </xf>
    <xf numFmtId="4" fontId="7" fillId="0" borderId="26" xfId="1" applyNumberFormat="1" applyFont="1" applyFill="1" applyBorder="1" applyAlignment="1" applyProtection="1">
      <alignment horizontal="center" vertical="center" wrapText="1"/>
    </xf>
    <xf numFmtId="4" fontId="9" fillId="0" borderId="23" xfId="1" applyNumberFormat="1" applyFont="1" applyFill="1" applyBorder="1" applyAlignment="1" applyProtection="1">
      <alignment horizontal="center" vertical="center" wrapText="1"/>
    </xf>
    <xf numFmtId="4" fontId="9" fillId="0" borderId="27" xfId="1" applyNumberFormat="1" applyFont="1" applyFill="1" applyBorder="1" applyAlignment="1" applyProtection="1">
      <alignment horizontal="center" vertical="center" wrapText="1"/>
    </xf>
    <xf numFmtId="4" fontId="9" fillId="0" borderId="6" xfId="1" applyNumberFormat="1" applyFont="1" applyFill="1" applyBorder="1" applyAlignment="1" applyProtection="1">
      <alignment horizontal="center" vertical="center" wrapText="1"/>
    </xf>
    <xf numFmtId="4" fontId="7" fillId="0" borderId="28" xfId="1" applyNumberFormat="1" applyFont="1" applyFill="1" applyBorder="1" applyAlignment="1" applyProtection="1">
      <alignment horizontal="center" vertical="center" wrapText="1"/>
    </xf>
    <xf numFmtId="4" fontId="9" fillId="0" borderId="24" xfId="1" applyNumberFormat="1" applyFont="1" applyFill="1" applyBorder="1" applyAlignment="1" applyProtection="1">
      <alignment horizontal="center" vertical="center" wrapText="1"/>
    </xf>
    <xf numFmtId="4" fontId="7" fillId="0" borderId="29" xfId="1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 wrapText="1"/>
    </xf>
    <xf numFmtId="4" fontId="9" fillId="0" borderId="25" xfId="1" applyNumberFormat="1" applyFont="1" applyFill="1" applyBorder="1" applyAlignment="1" applyProtection="1">
      <alignment horizontal="center" vertical="center" wrapText="1"/>
    </xf>
    <xf numFmtId="4" fontId="7" fillId="0" borderId="30" xfId="1" applyNumberFormat="1" applyFont="1" applyFill="1" applyBorder="1" applyAlignment="1" applyProtection="1">
      <alignment horizontal="center" vertical="center" wrapText="1"/>
    </xf>
    <xf numFmtId="4" fontId="9" fillId="0" borderId="31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32" xfId="1" applyNumberFormat="1" applyFont="1" applyFill="1" applyBorder="1" applyAlignment="1" applyProtection="1">
      <alignment horizontal="justify" vertical="center" wrapText="1"/>
      <protection locked="0"/>
    </xf>
    <xf numFmtId="4" fontId="13" fillId="0" borderId="19" xfId="1" applyNumberFormat="1" applyFont="1" applyFill="1" applyBorder="1" applyAlignment="1" applyProtection="1">
      <alignment horizontal="center" vertical="center"/>
    </xf>
    <xf numFmtId="4" fontId="13" fillId="0" borderId="0" xfId="1" applyNumberFormat="1" applyFont="1" applyFill="1" applyBorder="1" applyAlignment="1" applyProtection="1">
      <alignment horizontal="center" vertical="center"/>
    </xf>
    <xf numFmtId="4" fontId="13" fillId="0" borderId="20" xfId="1" applyNumberFormat="1" applyFont="1" applyFill="1" applyBorder="1" applyAlignment="1" applyProtection="1">
      <alignment horizontal="center" vertical="center"/>
    </xf>
    <xf numFmtId="4" fontId="9" fillId="0" borderId="16" xfId="1" applyNumberFormat="1" applyFont="1" applyFill="1" applyBorder="1" applyAlignment="1" applyProtection="1">
      <alignment horizontal="center" vertical="center" wrapText="1"/>
    </xf>
    <xf numFmtId="4" fontId="9" fillId="0" borderId="17" xfId="1" applyNumberFormat="1" applyFont="1" applyFill="1" applyBorder="1" applyAlignment="1" applyProtection="1">
      <alignment horizontal="center" vertical="center" wrapText="1"/>
    </xf>
    <xf numFmtId="4" fontId="7" fillId="0" borderId="16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21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7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13" xfId="1" applyNumberFormat="1" applyFont="1" applyFill="1" applyBorder="1" applyAlignment="1" applyProtection="1">
      <alignment horizontal="center" vertical="center" wrapText="1"/>
    </xf>
    <xf numFmtId="4" fontId="9" fillId="0" borderId="15" xfId="1" applyNumberFormat="1" applyFont="1" applyFill="1" applyBorder="1" applyAlignment="1" applyProtection="1">
      <alignment horizontal="center" vertical="center" wrapText="1"/>
    </xf>
    <xf numFmtId="4" fontId="7" fillId="0" borderId="13" xfId="1" applyNumberFormat="1" applyFont="1" applyFill="1" applyBorder="1" applyAlignment="1" applyProtection="1">
      <alignment horizontal="left" vertical="center" wrapText="1"/>
      <protection locked="0"/>
    </xf>
    <xf numFmtId="4" fontId="7" fillId="0" borderId="14" xfId="1" applyNumberFormat="1" applyFont="1" applyFill="1" applyBorder="1" applyAlignment="1" applyProtection="1">
      <alignment horizontal="left" vertical="center" wrapText="1"/>
      <protection locked="0"/>
    </xf>
    <xf numFmtId="4" fontId="7" fillId="0" borderId="15" xfId="1" applyNumberFormat="1" applyFont="1" applyFill="1" applyBorder="1" applyAlignment="1" applyProtection="1">
      <alignment horizontal="left" vertical="center" wrapText="1"/>
      <protection locked="0"/>
    </xf>
    <xf numFmtId="4" fontId="7" fillId="0" borderId="13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4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5" xfId="1" applyNumberFormat="1" applyFont="1" applyFill="1" applyBorder="1" applyAlignment="1" applyProtection="1">
      <alignment horizontal="justify" vertical="center" wrapText="1"/>
      <protection locked="0"/>
    </xf>
    <xf numFmtId="3" fontId="13" fillId="2" borderId="13" xfId="1" applyNumberFormat="1" applyFont="1" applyFill="1" applyBorder="1" applyAlignment="1" applyProtection="1">
      <alignment horizontal="center" vertical="center"/>
    </xf>
    <xf numFmtId="3" fontId="13" fillId="2" borderId="14" xfId="1" applyNumberFormat="1" applyFont="1" applyFill="1" applyBorder="1" applyAlignment="1" applyProtection="1">
      <alignment horizontal="center" vertical="center"/>
    </xf>
    <xf numFmtId="3" fontId="13" fillId="2" borderId="15" xfId="1" applyNumberFormat="1" applyFont="1" applyFill="1" applyBorder="1" applyAlignment="1" applyProtection="1">
      <alignment horizontal="center" vertical="center"/>
    </xf>
    <xf numFmtId="4" fontId="7" fillId="0" borderId="16" xfId="1" applyNumberFormat="1" applyFill="1" applyBorder="1" applyAlignment="1" applyProtection="1">
      <alignment horizontal="justify" vertical="center" wrapText="1"/>
      <protection locked="0"/>
    </xf>
    <xf numFmtId="4" fontId="16" fillId="0" borderId="12" xfId="1" applyNumberFormat="1" applyFont="1" applyFill="1" applyBorder="1" applyAlignment="1" applyProtection="1">
      <alignment horizontal="center" vertical="center" wrapText="1"/>
    </xf>
    <xf numFmtId="4" fontId="16" fillId="0" borderId="18" xfId="1" applyNumberFormat="1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4" fontId="14" fillId="3" borderId="38" xfId="1" applyNumberFormat="1" applyFont="1" applyFill="1" applyBorder="1" applyAlignment="1" applyProtection="1">
      <alignment horizontal="center" vertical="center"/>
    </xf>
    <xf numFmtId="4" fontId="14" fillId="3" borderId="39" xfId="1" applyNumberFormat="1" applyFont="1" applyFill="1" applyBorder="1" applyAlignment="1" applyProtection="1">
      <alignment horizontal="center" vertical="center"/>
    </xf>
    <xf numFmtId="4" fontId="14" fillId="3" borderId="40" xfId="1" applyNumberFormat="1" applyFont="1" applyFill="1" applyBorder="1" applyAlignment="1" applyProtection="1">
      <alignment horizontal="center" vertical="center"/>
    </xf>
    <xf numFmtId="4" fontId="7" fillId="0" borderId="7" xfId="1" applyNumberFormat="1" applyFont="1" applyFill="1" applyBorder="1" applyAlignment="1" applyProtection="1">
      <alignment horizontal="justify" vertical="center" wrapText="1"/>
    </xf>
    <xf numFmtId="0" fontId="6" fillId="0" borderId="7" xfId="0" applyFont="1" applyFill="1" applyBorder="1" applyAlignment="1">
      <alignment horizontal="justify" vertical="center" wrapText="1"/>
    </xf>
    <xf numFmtId="4" fontId="9" fillId="0" borderId="46" xfId="1" applyNumberFormat="1" applyFont="1" applyFill="1" applyBorder="1" applyAlignment="1" applyProtection="1">
      <alignment horizontal="justify" vertical="center" wrapText="1"/>
    </xf>
    <xf numFmtId="0" fontId="6" fillId="0" borderId="46" xfId="0" applyFont="1" applyFill="1" applyBorder="1" applyAlignment="1">
      <alignment horizontal="justify" vertical="center" wrapText="1"/>
    </xf>
    <xf numFmtId="4" fontId="9" fillId="0" borderId="7" xfId="1" applyNumberFormat="1" applyFont="1" applyFill="1" applyBorder="1" applyAlignment="1" applyProtection="1">
      <alignment horizontal="justify" vertical="center" wrapText="1"/>
    </xf>
    <xf numFmtId="4" fontId="9" fillId="0" borderId="52" xfId="1" applyNumberFormat="1" applyFont="1" applyFill="1" applyBorder="1" applyAlignment="1" applyProtection="1">
      <alignment horizontal="justify" vertical="center" wrapText="1"/>
    </xf>
    <xf numFmtId="0" fontId="6" fillId="0" borderId="52" xfId="0" applyFont="1" applyFill="1" applyBorder="1" applyAlignment="1">
      <alignment horizontal="justify" vertical="center" wrapText="1"/>
    </xf>
    <xf numFmtId="4" fontId="8" fillId="0" borderId="54" xfId="1" applyNumberFormat="1" applyFont="1" applyFill="1" applyBorder="1" applyAlignment="1" applyProtection="1">
      <alignment horizontal="center" vertical="center" wrapText="1"/>
    </xf>
    <xf numFmtId="4" fontId="8" fillId="0" borderId="28" xfId="1" applyNumberFormat="1" applyFont="1" applyFill="1" applyBorder="1" applyAlignment="1" applyProtection="1">
      <alignment horizontal="center" vertical="center" wrapText="1"/>
    </xf>
    <xf numFmtId="4" fontId="8" fillId="0" borderId="55" xfId="1" applyNumberFormat="1" applyFont="1" applyFill="1" applyBorder="1" applyAlignment="1" applyProtection="1">
      <alignment horizontal="center" vertical="center" wrapText="1"/>
    </xf>
    <xf numFmtId="4" fontId="13" fillId="0" borderId="16" xfId="1" applyNumberFormat="1" applyFont="1" applyFill="1" applyBorder="1" applyAlignment="1" applyProtection="1">
      <alignment horizontal="center" vertical="center" wrapText="1"/>
    </xf>
    <xf numFmtId="4" fontId="13" fillId="0" borderId="21" xfId="1" applyNumberFormat="1" applyFont="1" applyFill="1" applyBorder="1" applyAlignment="1" applyProtection="1">
      <alignment horizontal="center" vertical="center" wrapText="1"/>
    </xf>
    <xf numFmtId="4" fontId="13" fillId="0" borderId="14" xfId="1" applyNumberFormat="1" applyFont="1" applyFill="1" applyBorder="1" applyAlignment="1" applyProtection="1">
      <alignment horizontal="center" vertical="center" wrapText="1"/>
    </xf>
    <xf numFmtId="4" fontId="13" fillId="0" borderId="15" xfId="1" applyNumberFormat="1" applyFont="1" applyFill="1" applyBorder="1" applyAlignment="1" applyProtection="1">
      <alignment horizontal="center" vertical="center" wrapText="1"/>
    </xf>
    <xf numFmtId="4" fontId="16" fillId="0" borderId="10" xfId="1" applyNumberFormat="1" applyFont="1" applyFill="1" applyBorder="1" applyAlignment="1" applyProtection="1">
      <alignment horizontal="center" vertical="center" wrapText="1"/>
    </xf>
    <xf numFmtId="4" fontId="7" fillId="0" borderId="46" xfId="1" applyNumberFormat="1" applyFont="1" applyFill="1" applyBorder="1" applyAlignment="1" applyProtection="1">
      <alignment horizontal="justify" vertical="center" wrapText="1"/>
    </xf>
    <xf numFmtId="4" fontId="7" fillId="0" borderId="52" xfId="1" applyNumberFormat="1" applyFont="1" applyFill="1" applyBorder="1" applyAlignment="1" applyProtection="1">
      <alignment horizontal="justify" vertical="center" wrapText="1"/>
    </xf>
    <xf numFmtId="4" fontId="9" fillId="0" borderId="21" xfId="1" applyNumberFormat="1" applyFont="1" applyFill="1" applyBorder="1" applyAlignment="1" applyProtection="1">
      <alignment horizontal="center" vertical="center" wrapText="1"/>
    </xf>
    <xf numFmtId="3" fontId="13" fillId="0" borderId="12" xfId="1" applyNumberFormat="1" applyFont="1" applyFill="1" applyBorder="1" applyAlignment="1" applyProtection="1">
      <alignment horizontal="center" vertical="center"/>
    </xf>
    <xf numFmtId="3" fontId="13" fillId="0" borderId="18" xfId="1" applyNumberFormat="1" applyFont="1" applyFill="1" applyBorder="1" applyAlignment="1" applyProtection="1">
      <alignment horizontal="center" vertical="center"/>
    </xf>
    <xf numFmtId="3" fontId="13" fillId="0" borderId="10" xfId="1" applyNumberFormat="1" applyFont="1" applyFill="1" applyBorder="1" applyAlignment="1" applyProtection="1">
      <alignment horizontal="center" vertical="center"/>
    </xf>
    <xf numFmtId="3" fontId="9" fillId="0" borderId="13" xfId="1" applyNumberFormat="1" applyFont="1" applyFill="1" applyBorder="1" applyAlignment="1" applyProtection="1">
      <alignment horizontal="center" vertical="center"/>
    </xf>
    <xf numFmtId="3" fontId="9" fillId="0" borderId="14" xfId="1" applyNumberFormat="1" applyFont="1" applyFill="1" applyBorder="1" applyAlignment="1" applyProtection="1">
      <alignment horizontal="center" vertical="center"/>
    </xf>
    <xf numFmtId="3" fontId="9" fillId="0" borderId="18" xfId="1" applyNumberFormat="1" applyFont="1" applyFill="1" applyBorder="1" applyAlignment="1" applyProtection="1">
      <alignment horizontal="center" vertical="center"/>
    </xf>
    <xf numFmtId="3" fontId="8" fillId="0" borderId="13" xfId="1" applyNumberFormat="1" applyFont="1" applyFill="1" applyBorder="1" applyAlignment="1" applyProtection="1">
      <alignment horizontal="center" vertical="center" wrapText="1"/>
    </xf>
    <xf numFmtId="3" fontId="16" fillId="0" borderId="14" xfId="1" applyNumberFormat="1" applyFont="1" applyFill="1" applyBorder="1" applyAlignment="1" applyProtection="1">
      <alignment horizontal="center" vertical="center"/>
    </xf>
    <xf numFmtId="3" fontId="16" fillId="0" borderId="15" xfId="1" applyNumberFormat="1" applyFont="1" applyFill="1" applyBorder="1" applyAlignment="1" applyProtection="1">
      <alignment horizontal="center" vertical="center"/>
    </xf>
    <xf numFmtId="4" fontId="7" fillId="0" borderId="5" xfId="1" applyNumberFormat="1" applyFont="1" applyFill="1" applyBorder="1" applyAlignment="1" applyProtection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59" xfId="0" applyFont="1" applyFill="1" applyBorder="1" applyAlignment="1">
      <alignment horizontal="justify" vertical="center" wrapText="1"/>
    </xf>
    <xf numFmtId="0" fontId="6" fillId="0" borderId="50" xfId="0" applyFont="1" applyFill="1" applyBorder="1" applyAlignment="1">
      <alignment horizontal="justify" vertical="center" wrapText="1"/>
    </xf>
    <xf numFmtId="0" fontId="6" fillId="0" borderId="53" xfId="0" applyFont="1" applyFill="1" applyBorder="1" applyAlignment="1">
      <alignment horizontal="justify" vertical="center" wrapText="1"/>
    </xf>
    <xf numFmtId="4" fontId="8" fillId="0" borderId="12" xfId="1" applyNumberFormat="1" applyFont="1" applyFill="1" applyBorder="1" applyAlignment="1" applyProtection="1">
      <alignment horizontal="center" vertical="center" wrapText="1"/>
    </xf>
    <xf numFmtId="4" fontId="8" fillId="0" borderId="18" xfId="1" applyNumberFormat="1" applyFont="1" applyFill="1" applyBorder="1" applyAlignment="1" applyProtection="1">
      <alignment horizontal="center" vertical="center" wrapText="1"/>
    </xf>
    <xf numFmtId="4" fontId="8" fillId="0" borderId="10" xfId="1" applyNumberFormat="1" applyFont="1" applyFill="1" applyBorder="1" applyAlignment="1" applyProtection="1">
      <alignment horizontal="center" vertical="center" wrapText="1"/>
    </xf>
    <xf numFmtId="4" fontId="8" fillId="0" borderId="13" xfId="1" applyNumberFormat="1" applyFont="1" applyFill="1" applyBorder="1" applyAlignment="1" applyProtection="1">
      <alignment horizontal="center" vertical="center" wrapText="1"/>
    </xf>
    <xf numFmtId="4" fontId="8" fillId="0" borderId="14" xfId="1" applyNumberFormat="1" applyFont="1" applyFill="1" applyBorder="1" applyAlignment="1" applyProtection="1">
      <alignment horizontal="center" vertical="center" wrapText="1"/>
    </xf>
    <xf numFmtId="4" fontId="8" fillId="0" borderId="15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/>
    </xf>
    <xf numFmtId="4" fontId="7" fillId="0" borderId="20" xfId="1" applyNumberFormat="1" applyFont="1" applyFill="1" applyBorder="1" applyAlignment="1" applyProtection="1">
      <alignment horizontal="center" vertical="center"/>
    </xf>
    <xf numFmtId="4" fontId="13" fillId="0" borderId="79" xfId="1" applyNumberFormat="1" applyFont="1" applyFill="1" applyBorder="1" applyAlignment="1" applyProtection="1">
      <alignment horizontal="left" vertical="center"/>
    </xf>
    <xf numFmtId="4" fontId="13" fillId="0" borderId="8" xfId="1" applyNumberFormat="1" applyFont="1" applyFill="1" applyBorder="1" applyAlignment="1" applyProtection="1">
      <alignment horizontal="left" vertical="center"/>
    </xf>
    <xf numFmtId="4" fontId="13" fillId="0" borderId="80" xfId="1" applyNumberFormat="1" applyFont="1" applyFill="1" applyBorder="1" applyAlignment="1" applyProtection="1">
      <alignment horizontal="left" vertical="center"/>
    </xf>
    <xf numFmtId="4" fontId="13" fillId="0" borderId="84" xfId="1" applyNumberFormat="1" applyFont="1" applyFill="1" applyBorder="1" applyAlignment="1" applyProtection="1">
      <alignment horizontal="left" vertical="center"/>
    </xf>
    <xf numFmtId="4" fontId="13" fillId="0" borderId="9" xfId="1" applyNumberFormat="1" applyFont="1" applyFill="1" applyBorder="1" applyAlignment="1" applyProtection="1">
      <alignment horizontal="left" vertical="center"/>
    </xf>
    <xf numFmtId="4" fontId="13" fillId="0" borderId="85" xfId="1" applyNumberFormat="1" applyFont="1" applyFill="1" applyBorder="1" applyAlignment="1" applyProtection="1">
      <alignment horizontal="left" vertical="center"/>
    </xf>
    <xf numFmtId="4" fontId="14" fillId="0" borderId="13" xfId="1" applyNumberFormat="1" applyFont="1" applyFill="1" applyBorder="1" applyAlignment="1" applyProtection="1">
      <alignment horizontal="center" vertical="center"/>
    </xf>
    <xf numFmtId="4" fontId="14" fillId="0" borderId="14" xfId="1" applyNumberFormat="1" applyFont="1" applyFill="1" applyBorder="1" applyAlignment="1" applyProtection="1">
      <alignment horizontal="center" vertical="center"/>
    </xf>
    <xf numFmtId="4" fontId="14" fillId="0" borderId="86" xfId="1" applyNumberFormat="1" applyFont="1" applyFill="1" applyBorder="1" applyAlignment="1" applyProtection="1">
      <alignment horizontal="center" vertical="center"/>
    </xf>
    <xf numFmtId="4" fontId="8" fillId="0" borderId="31" xfId="1" applyNumberFormat="1" applyFont="1" applyFill="1" applyBorder="1" applyAlignment="1" applyProtection="1">
      <alignment horizontal="center" vertical="center" wrapText="1"/>
    </xf>
    <xf numFmtId="4" fontId="8" fillId="0" borderId="65" xfId="1" applyNumberFormat="1" applyFont="1" applyFill="1" applyBorder="1" applyAlignment="1" applyProtection="1">
      <alignment horizontal="center" vertical="center" wrapText="1"/>
    </xf>
    <xf numFmtId="0" fontId="6" fillId="0" borderId="65" xfId="0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center" vertical="center" wrapText="1"/>
    </xf>
    <xf numFmtId="4" fontId="7" fillId="0" borderId="67" xfId="1" applyNumberFormat="1" applyFont="1" applyFill="1" applyBorder="1" applyAlignment="1" applyProtection="1">
      <alignment horizontal="justify" vertical="center" wrapText="1"/>
    </xf>
    <xf numFmtId="4" fontId="7" fillId="0" borderId="39" xfId="1" applyNumberFormat="1" applyFont="1" applyFill="1" applyBorder="1" applyAlignment="1" applyProtection="1">
      <alignment horizontal="justify" vertical="center" wrapText="1"/>
    </xf>
    <xf numFmtId="0" fontId="6" fillId="0" borderId="39" xfId="0" applyFont="1" applyFill="1" applyBorder="1" applyAlignment="1">
      <alignment horizontal="justify" vertical="center" wrapText="1"/>
    </xf>
    <xf numFmtId="0" fontId="6" fillId="0" borderId="68" xfId="0" applyFont="1" applyFill="1" applyBorder="1" applyAlignment="1">
      <alignment horizontal="justify" vertical="center" wrapText="1"/>
    </xf>
    <xf numFmtId="4" fontId="13" fillId="0" borderId="72" xfId="1" applyNumberFormat="1" applyFont="1" applyFill="1" applyBorder="1" applyAlignment="1" applyProtection="1">
      <alignment horizontal="center" vertical="center" wrapText="1"/>
    </xf>
    <xf numFmtId="4" fontId="13" fillId="0" borderId="73" xfId="1" applyNumberFormat="1" applyFont="1" applyFill="1" applyBorder="1" applyAlignment="1" applyProtection="1">
      <alignment horizontal="center" vertical="center" wrapText="1"/>
    </xf>
    <xf numFmtId="4" fontId="13" fillId="0" borderId="74" xfId="1" applyNumberFormat="1" applyFont="1" applyFill="1" applyBorder="1" applyAlignment="1" applyProtection="1">
      <alignment horizontal="center" vertical="center" wrapText="1"/>
    </xf>
    <xf numFmtId="4" fontId="19" fillId="0" borderId="13" xfId="1" applyNumberFormat="1" applyFont="1" applyFill="1" applyBorder="1" applyAlignment="1" applyProtection="1">
      <alignment horizontal="center" vertical="center"/>
    </xf>
    <xf numFmtId="4" fontId="19" fillId="0" borderId="14" xfId="1" applyNumberFormat="1" applyFont="1" applyFill="1" applyBorder="1" applyAlignment="1" applyProtection="1">
      <alignment horizontal="center" vertical="center"/>
    </xf>
    <xf numFmtId="4" fontId="19" fillId="0" borderId="15" xfId="1" applyNumberFormat="1" applyFont="1" applyFill="1" applyBorder="1" applyAlignment="1" applyProtection="1">
      <alignment horizontal="center" vertical="center"/>
    </xf>
    <xf numFmtId="4" fontId="13" fillId="0" borderId="75" xfId="1" applyNumberFormat="1" applyFont="1" applyFill="1" applyBorder="1" applyAlignment="1" applyProtection="1">
      <alignment horizontal="left" vertical="center"/>
    </xf>
    <xf numFmtId="4" fontId="13" fillId="0" borderId="76" xfId="1" applyNumberFormat="1" applyFont="1" applyFill="1" applyBorder="1" applyAlignment="1" applyProtection="1">
      <alignment horizontal="left" vertical="center"/>
    </xf>
    <xf numFmtId="4" fontId="13" fillId="0" borderId="77" xfId="1" applyNumberFormat="1" applyFont="1" applyFill="1" applyBorder="1" applyAlignment="1" applyProtection="1">
      <alignment horizontal="left" vertical="center"/>
    </xf>
    <xf numFmtId="0" fontId="7" fillId="0" borderId="46" xfId="4" applyFont="1" applyBorder="1" applyAlignment="1">
      <alignment horizontal="center" vertical="center" wrapText="1"/>
    </xf>
    <xf numFmtId="0" fontId="7" fillId="0" borderId="7" xfId="4" applyFont="1" applyBorder="1" applyAlignment="1">
      <alignment horizontal="center" vertical="center" wrapText="1"/>
    </xf>
    <xf numFmtId="2" fontId="30" fillId="0" borderId="46" xfId="4" applyNumberFormat="1" applyFont="1" applyBorder="1" applyAlignment="1">
      <alignment horizontal="center" vertical="center" wrapText="1"/>
    </xf>
    <xf numFmtId="2" fontId="30" fillId="0" borderId="7" xfId="4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9" fillId="5" borderId="61" xfId="4" applyFont="1" applyFill="1" applyBorder="1" applyAlignment="1">
      <alignment horizontal="center" vertical="center" wrapText="1"/>
    </xf>
    <xf numFmtId="0" fontId="9" fillId="5" borderId="64" xfId="4" applyFont="1" applyFill="1" applyBorder="1" applyAlignment="1">
      <alignment horizontal="center" vertical="center" wrapText="1"/>
    </xf>
    <xf numFmtId="0" fontId="9" fillId="5" borderId="13" xfId="4" applyFont="1" applyFill="1" applyBorder="1" applyAlignment="1">
      <alignment horizontal="center" vertical="center" wrapText="1"/>
    </xf>
    <xf numFmtId="0" fontId="9" fillId="5" borderId="15" xfId="4" applyFont="1" applyFill="1" applyBorder="1" applyAlignment="1">
      <alignment horizontal="center" vertical="center" wrapText="1"/>
    </xf>
    <xf numFmtId="0" fontId="9" fillId="5" borderId="2" xfId="4" applyFont="1" applyFill="1" applyBorder="1" applyAlignment="1">
      <alignment horizontal="center" vertical="center" wrapText="1"/>
    </xf>
    <xf numFmtId="0" fontId="9" fillId="5" borderId="3" xfId="4" applyFont="1" applyFill="1" applyBorder="1" applyAlignment="1">
      <alignment horizontal="center" vertical="center" wrapText="1"/>
    </xf>
    <xf numFmtId="2" fontId="8" fillId="5" borderId="2" xfId="4" applyNumberFormat="1" applyFont="1" applyFill="1" applyBorder="1" applyAlignment="1">
      <alignment horizontal="center" vertical="center" wrapText="1"/>
    </xf>
    <xf numFmtId="2" fontId="8" fillId="5" borderId="3" xfId="4" applyNumberFormat="1" applyFont="1" applyFill="1" applyBorder="1" applyAlignment="1">
      <alignment horizontal="center" vertical="center" wrapText="1"/>
    </xf>
  </cellXfs>
  <cellStyles count="5">
    <cellStyle name="Hipervínculo" xfId="3" builtinId="8"/>
    <cellStyle name="Millares [0] 3" xfId="2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colors>
    <mruColors>
      <color rgb="FF0082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161925</xdr:rowOff>
    </xdr:from>
    <xdr:to>
      <xdr:col>2</xdr:col>
      <xdr:colOff>666750</xdr:colOff>
      <xdr:row>3</xdr:row>
      <xdr:rowOff>95250</xdr:rowOff>
    </xdr:to>
    <xdr:pic>
      <xdr:nvPicPr>
        <xdr:cNvPr id="2" name="Imagen 1" descr="logo2lineas 250_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61925"/>
          <a:ext cx="211455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95250</xdr:colOff>
      <xdr:row>68</xdr:row>
      <xdr:rowOff>152400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0" cy="1310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lejobarrera_29_89@hotmail.com" TargetMode="External"/><Relationship Id="rId2" Type="http://schemas.openxmlformats.org/officeDocument/2006/relationships/hyperlink" Target="mailto:perezysoto@hotmail.com" TargetMode="External"/><Relationship Id="rId1" Type="http://schemas.openxmlformats.org/officeDocument/2006/relationships/hyperlink" Target="mailto:katheflorezpinilla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ccayita3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54"/>
  <sheetViews>
    <sheetView zoomScale="80" zoomScaleNormal="80" workbookViewId="0">
      <selection activeCell="A6" sqref="A6:A54"/>
    </sheetView>
  </sheetViews>
  <sheetFormatPr baseColWidth="10" defaultRowHeight="16.5" x14ac:dyDescent="0.3"/>
  <cols>
    <col min="1" max="1" width="2.85546875" style="3" bestFit="1" customWidth="1"/>
    <col min="2" max="2" width="11.85546875" style="3" customWidth="1"/>
    <col min="3" max="3" width="12" style="4" customWidth="1"/>
    <col min="4" max="4" width="22.42578125" style="4" customWidth="1"/>
    <col min="5" max="5" width="20.28515625" style="5" customWidth="1"/>
    <col min="6" max="6" width="19.5703125" style="5" customWidth="1"/>
    <col min="7" max="7" width="32.140625" style="5" customWidth="1"/>
    <col min="8" max="8" width="19.42578125" style="5" customWidth="1"/>
    <col min="9" max="9" width="13.7109375" style="5" customWidth="1"/>
    <col min="10" max="12" width="33.42578125" style="3" customWidth="1"/>
    <col min="13" max="13" width="39.28515625" style="3" customWidth="1"/>
    <col min="14" max="14" width="11.5703125" style="3" customWidth="1"/>
    <col min="15" max="15" width="12" style="3" customWidth="1"/>
    <col min="16" max="16" width="33" style="3" customWidth="1"/>
    <col min="17" max="17" width="11.42578125" style="3"/>
    <col min="18" max="18" width="17.28515625" style="3" customWidth="1"/>
    <col min="19" max="20" width="11.42578125" style="3"/>
    <col min="21" max="21" width="13.42578125" style="3" customWidth="1"/>
    <col min="22" max="22" width="13.28515625" style="3" customWidth="1"/>
    <col min="23" max="23" width="12.140625" style="3" customWidth="1"/>
    <col min="24" max="24" width="13.85546875" style="3" customWidth="1"/>
    <col min="25" max="25" width="25.28515625" style="3" customWidth="1"/>
    <col min="26" max="259" width="11.42578125" style="3"/>
    <col min="260" max="260" width="4.7109375" style="3" customWidth="1"/>
    <col min="261" max="261" width="11" style="3" customWidth="1"/>
    <col min="262" max="262" width="24.85546875" style="3" customWidth="1"/>
    <col min="263" max="263" width="11.28515625" style="3" customWidth="1"/>
    <col min="264" max="264" width="19.5703125" style="3" customWidth="1"/>
    <col min="265" max="265" width="32.140625" style="3" customWidth="1"/>
    <col min="266" max="266" width="19.42578125" style="3" customWidth="1"/>
    <col min="267" max="267" width="13.7109375" style="3" customWidth="1"/>
    <col min="268" max="268" width="33.42578125" style="3" customWidth="1"/>
    <col min="269" max="269" width="39.28515625" style="3" customWidth="1"/>
    <col min="270" max="270" width="8.140625" style="3" customWidth="1"/>
    <col min="271" max="271" width="33" style="3" customWidth="1"/>
    <col min="272" max="515" width="11.42578125" style="3"/>
    <col min="516" max="516" width="4.7109375" style="3" customWidth="1"/>
    <col min="517" max="517" width="11" style="3" customWidth="1"/>
    <col min="518" max="518" width="24.85546875" style="3" customWidth="1"/>
    <col min="519" max="519" width="11.28515625" style="3" customWidth="1"/>
    <col min="520" max="520" width="19.5703125" style="3" customWidth="1"/>
    <col min="521" max="521" width="32.140625" style="3" customWidth="1"/>
    <col min="522" max="522" width="19.42578125" style="3" customWidth="1"/>
    <col min="523" max="523" width="13.7109375" style="3" customWidth="1"/>
    <col min="524" max="524" width="33.42578125" style="3" customWidth="1"/>
    <col min="525" max="525" width="39.28515625" style="3" customWidth="1"/>
    <col min="526" max="526" width="8.140625" style="3" customWidth="1"/>
    <col min="527" max="527" width="33" style="3" customWidth="1"/>
    <col min="528" max="771" width="11.42578125" style="3"/>
    <col min="772" max="772" width="4.7109375" style="3" customWidth="1"/>
    <col min="773" max="773" width="11" style="3" customWidth="1"/>
    <col min="774" max="774" width="24.85546875" style="3" customWidth="1"/>
    <col min="775" max="775" width="11.28515625" style="3" customWidth="1"/>
    <col min="776" max="776" width="19.5703125" style="3" customWidth="1"/>
    <col min="777" max="777" width="32.140625" style="3" customWidth="1"/>
    <col min="778" max="778" width="19.42578125" style="3" customWidth="1"/>
    <col min="779" max="779" width="13.7109375" style="3" customWidth="1"/>
    <col min="780" max="780" width="33.42578125" style="3" customWidth="1"/>
    <col min="781" max="781" width="39.28515625" style="3" customWidth="1"/>
    <col min="782" max="782" width="8.140625" style="3" customWidth="1"/>
    <col min="783" max="783" width="33" style="3" customWidth="1"/>
    <col min="784" max="1027" width="11.42578125" style="3"/>
    <col min="1028" max="1028" width="4.7109375" style="3" customWidth="1"/>
    <col min="1029" max="1029" width="11" style="3" customWidth="1"/>
    <col min="1030" max="1030" width="24.85546875" style="3" customWidth="1"/>
    <col min="1031" max="1031" width="11.28515625" style="3" customWidth="1"/>
    <col min="1032" max="1032" width="19.5703125" style="3" customWidth="1"/>
    <col min="1033" max="1033" width="32.140625" style="3" customWidth="1"/>
    <col min="1034" max="1034" width="19.42578125" style="3" customWidth="1"/>
    <col min="1035" max="1035" width="13.7109375" style="3" customWidth="1"/>
    <col min="1036" max="1036" width="33.42578125" style="3" customWidth="1"/>
    <col min="1037" max="1037" width="39.28515625" style="3" customWidth="1"/>
    <col min="1038" max="1038" width="8.140625" style="3" customWidth="1"/>
    <col min="1039" max="1039" width="33" style="3" customWidth="1"/>
    <col min="1040" max="1283" width="11.42578125" style="3"/>
    <col min="1284" max="1284" width="4.7109375" style="3" customWidth="1"/>
    <col min="1285" max="1285" width="11" style="3" customWidth="1"/>
    <col min="1286" max="1286" width="24.85546875" style="3" customWidth="1"/>
    <col min="1287" max="1287" width="11.28515625" style="3" customWidth="1"/>
    <col min="1288" max="1288" width="19.5703125" style="3" customWidth="1"/>
    <col min="1289" max="1289" width="32.140625" style="3" customWidth="1"/>
    <col min="1290" max="1290" width="19.42578125" style="3" customWidth="1"/>
    <col min="1291" max="1291" width="13.7109375" style="3" customWidth="1"/>
    <col min="1292" max="1292" width="33.42578125" style="3" customWidth="1"/>
    <col min="1293" max="1293" width="39.28515625" style="3" customWidth="1"/>
    <col min="1294" max="1294" width="8.140625" style="3" customWidth="1"/>
    <col min="1295" max="1295" width="33" style="3" customWidth="1"/>
    <col min="1296" max="1539" width="11.42578125" style="3"/>
    <col min="1540" max="1540" width="4.7109375" style="3" customWidth="1"/>
    <col min="1541" max="1541" width="11" style="3" customWidth="1"/>
    <col min="1542" max="1542" width="24.85546875" style="3" customWidth="1"/>
    <col min="1543" max="1543" width="11.28515625" style="3" customWidth="1"/>
    <col min="1544" max="1544" width="19.5703125" style="3" customWidth="1"/>
    <col min="1545" max="1545" width="32.140625" style="3" customWidth="1"/>
    <col min="1546" max="1546" width="19.42578125" style="3" customWidth="1"/>
    <col min="1547" max="1547" width="13.7109375" style="3" customWidth="1"/>
    <col min="1548" max="1548" width="33.42578125" style="3" customWidth="1"/>
    <col min="1549" max="1549" width="39.28515625" style="3" customWidth="1"/>
    <col min="1550" max="1550" width="8.140625" style="3" customWidth="1"/>
    <col min="1551" max="1551" width="33" style="3" customWidth="1"/>
    <col min="1552" max="1795" width="11.42578125" style="3"/>
    <col min="1796" max="1796" width="4.7109375" style="3" customWidth="1"/>
    <col min="1797" max="1797" width="11" style="3" customWidth="1"/>
    <col min="1798" max="1798" width="24.85546875" style="3" customWidth="1"/>
    <col min="1799" max="1799" width="11.28515625" style="3" customWidth="1"/>
    <col min="1800" max="1800" width="19.5703125" style="3" customWidth="1"/>
    <col min="1801" max="1801" width="32.140625" style="3" customWidth="1"/>
    <col min="1802" max="1802" width="19.42578125" style="3" customWidth="1"/>
    <col min="1803" max="1803" width="13.7109375" style="3" customWidth="1"/>
    <col min="1804" max="1804" width="33.42578125" style="3" customWidth="1"/>
    <col min="1805" max="1805" width="39.28515625" style="3" customWidth="1"/>
    <col min="1806" max="1806" width="8.140625" style="3" customWidth="1"/>
    <col min="1807" max="1807" width="33" style="3" customWidth="1"/>
    <col min="1808" max="2051" width="11.42578125" style="3"/>
    <col min="2052" max="2052" width="4.7109375" style="3" customWidth="1"/>
    <col min="2053" max="2053" width="11" style="3" customWidth="1"/>
    <col min="2054" max="2054" width="24.85546875" style="3" customWidth="1"/>
    <col min="2055" max="2055" width="11.28515625" style="3" customWidth="1"/>
    <col min="2056" max="2056" width="19.5703125" style="3" customWidth="1"/>
    <col min="2057" max="2057" width="32.140625" style="3" customWidth="1"/>
    <col min="2058" max="2058" width="19.42578125" style="3" customWidth="1"/>
    <col min="2059" max="2059" width="13.7109375" style="3" customWidth="1"/>
    <col min="2060" max="2060" width="33.42578125" style="3" customWidth="1"/>
    <col min="2061" max="2061" width="39.28515625" style="3" customWidth="1"/>
    <col min="2062" max="2062" width="8.140625" style="3" customWidth="1"/>
    <col min="2063" max="2063" width="33" style="3" customWidth="1"/>
    <col min="2064" max="2307" width="11.42578125" style="3"/>
    <col min="2308" max="2308" width="4.7109375" style="3" customWidth="1"/>
    <col min="2309" max="2309" width="11" style="3" customWidth="1"/>
    <col min="2310" max="2310" width="24.85546875" style="3" customWidth="1"/>
    <col min="2311" max="2311" width="11.28515625" style="3" customWidth="1"/>
    <col min="2312" max="2312" width="19.5703125" style="3" customWidth="1"/>
    <col min="2313" max="2313" width="32.140625" style="3" customWidth="1"/>
    <col min="2314" max="2314" width="19.42578125" style="3" customWidth="1"/>
    <col min="2315" max="2315" width="13.7109375" style="3" customWidth="1"/>
    <col min="2316" max="2316" width="33.42578125" style="3" customWidth="1"/>
    <col min="2317" max="2317" width="39.28515625" style="3" customWidth="1"/>
    <col min="2318" max="2318" width="8.140625" style="3" customWidth="1"/>
    <col min="2319" max="2319" width="33" style="3" customWidth="1"/>
    <col min="2320" max="2563" width="11.42578125" style="3"/>
    <col min="2564" max="2564" width="4.7109375" style="3" customWidth="1"/>
    <col min="2565" max="2565" width="11" style="3" customWidth="1"/>
    <col min="2566" max="2566" width="24.85546875" style="3" customWidth="1"/>
    <col min="2567" max="2567" width="11.28515625" style="3" customWidth="1"/>
    <col min="2568" max="2568" width="19.5703125" style="3" customWidth="1"/>
    <col min="2569" max="2569" width="32.140625" style="3" customWidth="1"/>
    <col min="2570" max="2570" width="19.42578125" style="3" customWidth="1"/>
    <col min="2571" max="2571" width="13.7109375" style="3" customWidth="1"/>
    <col min="2572" max="2572" width="33.42578125" style="3" customWidth="1"/>
    <col min="2573" max="2573" width="39.28515625" style="3" customWidth="1"/>
    <col min="2574" max="2574" width="8.140625" style="3" customWidth="1"/>
    <col min="2575" max="2575" width="33" style="3" customWidth="1"/>
    <col min="2576" max="2819" width="11.42578125" style="3"/>
    <col min="2820" max="2820" width="4.7109375" style="3" customWidth="1"/>
    <col min="2821" max="2821" width="11" style="3" customWidth="1"/>
    <col min="2822" max="2822" width="24.85546875" style="3" customWidth="1"/>
    <col min="2823" max="2823" width="11.28515625" style="3" customWidth="1"/>
    <col min="2824" max="2824" width="19.5703125" style="3" customWidth="1"/>
    <col min="2825" max="2825" width="32.140625" style="3" customWidth="1"/>
    <col min="2826" max="2826" width="19.42578125" style="3" customWidth="1"/>
    <col min="2827" max="2827" width="13.7109375" style="3" customWidth="1"/>
    <col min="2828" max="2828" width="33.42578125" style="3" customWidth="1"/>
    <col min="2829" max="2829" width="39.28515625" style="3" customWidth="1"/>
    <col min="2830" max="2830" width="8.140625" style="3" customWidth="1"/>
    <col min="2831" max="2831" width="33" style="3" customWidth="1"/>
    <col min="2832" max="3075" width="11.42578125" style="3"/>
    <col min="3076" max="3076" width="4.7109375" style="3" customWidth="1"/>
    <col min="3077" max="3077" width="11" style="3" customWidth="1"/>
    <col min="3078" max="3078" width="24.85546875" style="3" customWidth="1"/>
    <col min="3079" max="3079" width="11.28515625" style="3" customWidth="1"/>
    <col min="3080" max="3080" width="19.5703125" style="3" customWidth="1"/>
    <col min="3081" max="3081" width="32.140625" style="3" customWidth="1"/>
    <col min="3082" max="3082" width="19.42578125" style="3" customWidth="1"/>
    <col min="3083" max="3083" width="13.7109375" style="3" customWidth="1"/>
    <col min="3084" max="3084" width="33.42578125" style="3" customWidth="1"/>
    <col min="3085" max="3085" width="39.28515625" style="3" customWidth="1"/>
    <col min="3086" max="3086" width="8.140625" style="3" customWidth="1"/>
    <col min="3087" max="3087" width="33" style="3" customWidth="1"/>
    <col min="3088" max="3331" width="11.42578125" style="3"/>
    <col min="3332" max="3332" width="4.7109375" style="3" customWidth="1"/>
    <col min="3333" max="3333" width="11" style="3" customWidth="1"/>
    <col min="3334" max="3334" width="24.85546875" style="3" customWidth="1"/>
    <col min="3335" max="3335" width="11.28515625" style="3" customWidth="1"/>
    <col min="3336" max="3336" width="19.5703125" style="3" customWidth="1"/>
    <col min="3337" max="3337" width="32.140625" style="3" customWidth="1"/>
    <col min="3338" max="3338" width="19.42578125" style="3" customWidth="1"/>
    <col min="3339" max="3339" width="13.7109375" style="3" customWidth="1"/>
    <col min="3340" max="3340" width="33.42578125" style="3" customWidth="1"/>
    <col min="3341" max="3341" width="39.28515625" style="3" customWidth="1"/>
    <col min="3342" max="3342" width="8.140625" style="3" customWidth="1"/>
    <col min="3343" max="3343" width="33" style="3" customWidth="1"/>
    <col min="3344" max="3587" width="11.42578125" style="3"/>
    <col min="3588" max="3588" width="4.7109375" style="3" customWidth="1"/>
    <col min="3589" max="3589" width="11" style="3" customWidth="1"/>
    <col min="3590" max="3590" width="24.85546875" style="3" customWidth="1"/>
    <col min="3591" max="3591" width="11.28515625" style="3" customWidth="1"/>
    <col min="3592" max="3592" width="19.5703125" style="3" customWidth="1"/>
    <col min="3593" max="3593" width="32.140625" style="3" customWidth="1"/>
    <col min="3594" max="3594" width="19.42578125" style="3" customWidth="1"/>
    <col min="3595" max="3595" width="13.7109375" style="3" customWidth="1"/>
    <col min="3596" max="3596" width="33.42578125" style="3" customWidth="1"/>
    <col min="3597" max="3597" width="39.28515625" style="3" customWidth="1"/>
    <col min="3598" max="3598" width="8.140625" style="3" customWidth="1"/>
    <col min="3599" max="3599" width="33" style="3" customWidth="1"/>
    <col min="3600" max="3843" width="11.42578125" style="3"/>
    <col min="3844" max="3844" width="4.7109375" style="3" customWidth="1"/>
    <col min="3845" max="3845" width="11" style="3" customWidth="1"/>
    <col min="3846" max="3846" width="24.85546875" style="3" customWidth="1"/>
    <col min="3847" max="3847" width="11.28515625" style="3" customWidth="1"/>
    <col min="3848" max="3848" width="19.5703125" style="3" customWidth="1"/>
    <col min="3849" max="3849" width="32.140625" style="3" customWidth="1"/>
    <col min="3850" max="3850" width="19.42578125" style="3" customWidth="1"/>
    <col min="3851" max="3851" width="13.7109375" style="3" customWidth="1"/>
    <col min="3852" max="3852" width="33.42578125" style="3" customWidth="1"/>
    <col min="3853" max="3853" width="39.28515625" style="3" customWidth="1"/>
    <col min="3854" max="3854" width="8.140625" style="3" customWidth="1"/>
    <col min="3855" max="3855" width="33" style="3" customWidth="1"/>
    <col min="3856" max="4099" width="11.42578125" style="3"/>
    <col min="4100" max="4100" width="4.7109375" style="3" customWidth="1"/>
    <col min="4101" max="4101" width="11" style="3" customWidth="1"/>
    <col min="4102" max="4102" width="24.85546875" style="3" customWidth="1"/>
    <col min="4103" max="4103" width="11.28515625" style="3" customWidth="1"/>
    <col min="4104" max="4104" width="19.5703125" style="3" customWidth="1"/>
    <col min="4105" max="4105" width="32.140625" style="3" customWidth="1"/>
    <col min="4106" max="4106" width="19.42578125" style="3" customWidth="1"/>
    <col min="4107" max="4107" width="13.7109375" style="3" customWidth="1"/>
    <col min="4108" max="4108" width="33.42578125" style="3" customWidth="1"/>
    <col min="4109" max="4109" width="39.28515625" style="3" customWidth="1"/>
    <col min="4110" max="4110" width="8.140625" style="3" customWidth="1"/>
    <col min="4111" max="4111" width="33" style="3" customWidth="1"/>
    <col min="4112" max="4355" width="11.42578125" style="3"/>
    <col min="4356" max="4356" width="4.7109375" style="3" customWidth="1"/>
    <col min="4357" max="4357" width="11" style="3" customWidth="1"/>
    <col min="4358" max="4358" width="24.85546875" style="3" customWidth="1"/>
    <col min="4359" max="4359" width="11.28515625" style="3" customWidth="1"/>
    <col min="4360" max="4360" width="19.5703125" style="3" customWidth="1"/>
    <col min="4361" max="4361" width="32.140625" style="3" customWidth="1"/>
    <col min="4362" max="4362" width="19.42578125" style="3" customWidth="1"/>
    <col min="4363" max="4363" width="13.7109375" style="3" customWidth="1"/>
    <col min="4364" max="4364" width="33.42578125" style="3" customWidth="1"/>
    <col min="4365" max="4365" width="39.28515625" style="3" customWidth="1"/>
    <col min="4366" max="4366" width="8.140625" style="3" customWidth="1"/>
    <col min="4367" max="4367" width="33" style="3" customWidth="1"/>
    <col min="4368" max="4611" width="11.42578125" style="3"/>
    <col min="4612" max="4612" width="4.7109375" style="3" customWidth="1"/>
    <col min="4613" max="4613" width="11" style="3" customWidth="1"/>
    <col min="4614" max="4614" width="24.85546875" style="3" customWidth="1"/>
    <col min="4615" max="4615" width="11.28515625" style="3" customWidth="1"/>
    <col min="4616" max="4616" width="19.5703125" style="3" customWidth="1"/>
    <col min="4617" max="4617" width="32.140625" style="3" customWidth="1"/>
    <col min="4618" max="4618" width="19.42578125" style="3" customWidth="1"/>
    <col min="4619" max="4619" width="13.7109375" style="3" customWidth="1"/>
    <col min="4620" max="4620" width="33.42578125" style="3" customWidth="1"/>
    <col min="4621" max="4621" width="39.28515625" style="3" customWidth="1"/>
    <col min="4622" max="4622" width="8.140625" style="3" customWidth="1"/>
    <col min="4623" max="4623" width="33" style="3" customWidth="1"/>
    <col min="4624" max="4867" width="11.42578125" style="3"/>
    <col min="4868" max="4868" width="4.7109375" style="3" customWidth="1"/>
    <col min="4869" max="4869" width="11" style="3" customWidth="1"/>
    <col min="4870" max="4870" width="24.85546875" style="3" customWidth="1"/>
    <col min="4871" max="4871" width="11.28515625" style="3" customWidth="1"/>
    <col min="4872" max="4872" width="19.5703125" style="3" customWidth="1"/>
    <col min="4873" max="4873" width="32.140625" style="3" customWidth="1"/>
    <col min="4874" max="4874" width="19.42578125" style="3" customWidth="1"/>
    <col min="4875" max="4875" width="13.7109375" style="3" customWidth="1"/>
    <col min="4876" max="4876" width="33.42578125" style="3" customWidth="1"/>
    <col min="4877" max="4877" width="39.28515625" style="3" customWidth="1"/>
    <col min="4878" max="4878" width="8.140625" style="3" customWidth="1"/>
    <col min="4879" max="4879" width="33" style="3" customWidth="1"/>
    <col min="4880" max="5123" width="11.42578125" style="3"/>
    <col min="5124" max="5124" width="4.7109375" style="3" customWidth="1"/>
    <col min="5125" max="5125" width="11" style="3" customWidth="1"/>
    <col min="5126" max="5126" width="24.85546875" style="3" customWidth="1"/>
    <col min="5127" max="5127" width="11.28515625" style="3" customWidth="1"/>
    <col min="5128" max="5128" width="19.5703125" style="3" customWidth="1"/>
    <col min="5129" max="5129" width="32.140625" style="3" customWidth="1"/>
    <col min="5130" max="5130" width="19.42578125" style="3" customWidth="1"/>
    <col min="5131" max="5131" width="13.7109375" style="3" customWidth="1"/>
    <col min="5132" max="5132" width="33.42578125" style="3" customWidth="1"/>
    <col min="5133" max="5133" width="39.28515625" style="3" customWidth="1"/>
    <col min="5134" max="5134" width="8.140625" style="3" customWidth="1"/>
    <col min="5135" max="5135" width="33" style="3" customWidth="1"/>
    <col min="5136" max="5379" width="11.42578125" style="3"/>
    <col min="5380" max="5380" width="4.7109375" style="3" customWidth="1"/>
    <col min="5381" max="5381" width="11" style="3" customWidth="1"/>
    <col min="5382" max="5382" width="24.85546875" style="3" customWidth="1"/>
    <col min="5383" max="5383" width="11.28515625" style="3" customWidth="1"/>
    <col min="5384" max="5384" width="19.5703125" style="3" customWidth="1"/>
    <col min="5385" max="5385" width="32.140625" style="3" customWidth="1"/>
    <col min="5386" max="5386" width="19.42578125" style="3" customWidth="1"/>
    <col min="5387" max="5387" width="13.7109375" style="3" customWidth="1"/>
    <col min="5388" max="5388" width="33.42578125" style="3" customWidth="1"/>
    <col min="5389" max="5389" width="39.28515625" style="3" customWidth="1"/>
    <col min="5390" max="5390" width="8.140625" style="3" customWidth="1"/>
    <col min="5391" max="5391" width="33" style="3" customWidth="1"/>
    <col min="5392" max="5635" width="11.42578125" style="3"/>
    <col min="5636" max="5636" width="4.7109375" style="3" customWidth="1"/>
    <col min="5637" max="5637" width="11" style="3" customWidth="1"/>
    <col min="5638" max="5638" width="24.85546875" style="3" customWidth="1"/>
    <col min="5639" max="5639" width="11.28515625" style="3" customWidth="1"/>
    <col min="5640" max="5640" width="19.5703125" style="3" customWidth="1"/>
    <col min="5641" max="5641" width="32.140625" style="3" customWidth="1"/>
    <col min="5642" max="5642" width="19.42578125" style="3" customWidth="1"/>
    <col min="5643" max="5643" width="13.7109375" style="3" customWidth="1"/>
    <col min="5644" max="5644" width="33.42578125" style="3" customWidth="1"/>
    <col min="5645" max="5645" width="39.28515625" style="3" customWidth="1"/>
    <col min="5646" max="5646" width="8.140625" style="3" customWidth="1"/>
    <col min="5647" max="5647" width="33" style="3" customWidth="1"/>
    <col min="5648" max="5891" width="11.42578125" style="3"/>
    <col min="5892" max="5892" width="4.7109375" style="3" customWidth="1"/>
    <col min="5893" max="5893" width="11" style="3" customWidth="1"/>
    <col min="5894" max="5894" width="24.85546875" style="3" customWidth="1"/>
    <col min="5895" max="5895" width="11.28515625" style="3" customWidth="1"/>
    <col min="5896" max="5896" width="19.5703125" style="3" customWidth="1"/>
    <col min="5897" max="5897" width="32.140625" style="3" customWidth="1"/>
    <col min="5898" max="5898" width="19.42578125" style="3" customWidth="1"/>
    <col min="5899" max="5899" width="13.7109375" style="3" customWidth="1"/>
    <col min="5900" max="5900" width="33.42578125" style="3" customWidth="1"/>
    <col min="5901" max="5901" width="39.28515625" style="3" customWidth="1"/>
    <col min="5902" max="5902" width="8.140625" style="3" customWidth="1"/>
    <col min="5903" max="5903" width="33" style="3" customWidth="1"/>
    <col min="5904" max="6147" width="11.42578125" style="3"/>
    <col min="6148" max="6148" width="4.7109375" style="3" customWidth="1"/>
    <col min="6149" max="6149" width="11" style="3" customWidth="1"/>
    <col min="6150" max="6150" width="24.85546875" style="3" customWidth="1"/>
    <col min="6151" max="6151" width="11.28515625" style="3" customWidth="1"/>
    <col min="6152" max="6152" width="19.5703125" style="3" customWidth="1"/>
    <col min="6153" max="6153" width="32.140625" style="3" customWidth="1"/>
    <col min="6154" max="6154" width="19.42578125" style="3" customWidth="1"/>
    <col min="6155" max="6155" width="13.7109375" style="3" customWidth="1"/>
    <col min="6156" max="6156" width="33.42578125" style="3" customWidth="1"/>
    <col min="6157" max="6157" width="39.28515625" style="3" customWidth="1"/>
    <col min="6158" max="6158" width="8.140625" style="3" customWidth="1"/>
    <col min="6159" max="6159" width="33" style="3" customWidth="1"/>
    <col min="6160" max="6403" width="11.42578125" style="3"/>
    <col min="6404" max="6404" width="4.7109375" style="3" customWidth="1"/>
    <col min="6405" max="6405" width="11" style="3" customWidth="1"/>
    <col min="6406" max="6406" width="24.85546875" style="3" customWidth="1"/>
    <col min="6407" max="6407" width="11.28515625" style="3" customWidth="1"/>
    <col min="6408" max="6408" width="19.5703125" style="3" customWidth="1"/>
    <col min="6409" max="6409" width="32.140625" style="3" customWidth="1"/>
    <col min="6410" max="6410" width="19.42578125" style="3" customWidth="1"/>
    <col min="6411" max="6411" width="13.7109375" style="3" customWidth="1"/>
    <col min="6412" max="6412" width="33.42578125" style="3" customWidth="1"/>
    <col min="6413" max="6413" width="39.28515625" style="3" customWidth="1"/>
    <col min="6414" max="6414" width="8.140625" style="3" customWidth="1"/>
    <col min="6415" max="6415" width="33" style="3" customWidth="1"/>
    <col min="6416" max="6659" width="11.42578125" style="3"/>
    <col min="6660" max="6660" width="4.7109375" style="3" customWidth="1"/>
    <col min="6661" max="6661" width="11" style="3" customWidth="1"/>
    <col min="6662" max="6662" width="24.85546875" style="3" customWidth="1"/>
    <col min="6663" max="6663" width="11.28515625" style="3" customWidth="1"/>
    <col min="6664" max="6664" width="19.5703125" style="3" customWidth="1"/>
    <col min="6665" max="6665" width="32.140625" style="3" customWidth="1"/>
    <col min="6666" max="6666" width="19.42578125" style="3" customWidth="1"/>
    <col min="6667" max="6667" width="13.7109375" style="3" customWidth="1"/>
    <col min="6668" max="6668" width="33.42578125" style="3" customWidth="1"/>
    <col min="6669" max="6669" width="39.28515625" style="3" customWidth="1"/>
    <col min="6670" max="6670" width="8.140625" style="3" customWidth="1"/>
    <col min="6671" max="6671" width="33" style="3" customWidth="1"/>
    <col min="6672" max="6915" width="11.42578125" style="3"/>
    <col min="6916" max="6916" width="4.7109375" style="3" customWidth="1"/>
    <col min="6917" max="6917" width="11" style="3" customWidth="1"/>
    <col min="6918" max="6918" width="24.85546875" style="3" customWidth="1"/>
    <col min="6919" max="6919" width="11.28515625" style="3" customWidth="1"/>
    <col min="6920" max="6920" width="19.5703125" style="3" customWidth="1"/>
    <col min="6921" max="6921" width="32.140625" style="3" customWidth="1"/>
    <col min="6922" max="6922" width="19.42578125" style="3" customWidth="1"/>
    <col min="6923" max="6923" width="13.7109375" style="3" customWidth="1"/>
    <col min="6924" max="6924" width="33.42578125" style="3" customWidth="1"/>
    <col min="6925" max="6925" width="39.28515625" style="3" customWidth="1"/>
    <col min="6926" max="6926" width="8.140625" style="3" customWidth="1"/>
    <col min="6927" max="6927" width="33" style="3" customWidth="1"/>
    <col min="6928" max="7171" width="11.42578125" style="3"/>
    <col min="7172" max="7172" width="4.7109375" style="3" customWidth="1"/>
    <col min="7173" max="7173" width="11" style="3" customWidth="1"/>
    <col min="7174" max="7174" width="24.85546875" style="3" customWidth="1"/>
    <col min="7175" max="7175" width="11.28515625" style="3" customWidth="1"/>
    <col min="7176" max="7176" width="19.5703125" style="3" customWidth="1"/>
    <col min="7177" max="7177" width="32.140625" style="3" customWidth="1"/>
    <col min="7178" max="7178" width="19.42578125" style="3" customWidth="1"/>
    <col min="7179" max="7179" width="13.7109375" style="3" customWidth="1"/>
    <col min="7180" max="7180" width="33.42578125" style="3" customWidth="1"/>
    <col min="7181" max="7181" width="39.28515625" style="3" customWidth="1"/>
    <col min="7182" max="7182" width="8.140625" style="3" customWidth="1"/>
    <col min="7183" max="7183" width="33" style="3" customWidth="1"/>
    <col min="7184" max="7427" width="11.42578125" style="3"/>
    <col min="7428" max="7428" width="4.7109375" style="3" customWidth="1"/>
    <col min="7429" max="7429" width="11" style="3" customWidth="1"/>
    <col min="7430" max="7430" width="24.85546875" style="3" customWidth="1"/>
    <col min="7431" max="7431" width="11.28515625" style="3" customWidth="1"/>
    <col min="7432" max="7432" width="19.5703125" style="3" customWidth="1"/>
    <col min="7433" max="7433" width="32.140625" style="3" customWidth="1"/>
    <col min="7434" max="7434" width="19.42578125" style="3" customWidth="1"/>
    <col min="7435" max="7435" width="13.7109375" style="3" customWidth="1"/>
    <col min="7436" max="7436" width="33.42578125" style="3" customWidth="1"/>
    <col min="7437" max="7437" width="39.28515625" style="3" customWidth="1"/>
    <col min="7438" max="7438" width="8.140625" style="3" customWidth="1"/>
    <col min="7439" max="7439" width="33" style="3" customWidth="1"/>
    <col min="7440" max="7683" width="11.42578125" style="3"/>
    <col min="7684" max="7684" width="4.7109375" style="3" customWidth="1"/>
    <col min="7685" max="7685" width="11" style="3" customWidth="1"/>
    <col min="7686" max="7686" width="24.85546875" style="3" customWidth="1"/>
    <col min="7687" max="7687" width="11.28515625" style="3" customWidth="1"/>
    <col min="7688" max="7688" width="19.5703125" style="3" customWidth="1"/>
    <col min="7689" max="7689" width="32.140625" style="3" customWidth="1"/>
    <col min="7690" max="7690" width="19.42578125" style="3" customWidth="1"/>
    <col min="7691" max="7691" width="13.7109375" style="3" customWidth="1"/>
    <col min="7692" max="7692" width="33.42578125" style="3" customWidth="1"/>
    <col min="7693" max="7693" width="39.28515625" style="3" customWidth="1"/>
    <col min="7694" max="7694" width="8.140625" style="3" customWidth="1"/>
    <col min="7695" max="7695" width="33" style="3" customWidth="1"/>
    <col min="7696" max="7939" width="11.42578125" style="3"/>
    <col min="7940" max="7940" width="4.7109375" style="3" customWidth="1"/>
    <col min="7941" max="7941" width="11" style="3" customWidth="1"/>
    <col min="7942" max="7942" width="24.85546875" style="3" customWidth="1"/>
    <col min="7943" max="7943" width="11.28515625" style="3" customWidth="1"/>
    <col min="7944" max="7944" width="19.5703125" style="3" customWidth="1"/>
    <col min="7945" max="7945" width="32.140625" style="3" customWidth="1"/>
    <col min="7946" max="7946" width="19.42578125" style="3" customWidth="1"/>
    <col min="7947" max="7947" width="13.7109375" style="3" customWidth="1"/>
    <col min="7948" max="7948" width="33.42578125" style="3" customWidth="1"/>
    <col min="7949" max="7949" width="39.28515625" style="3" customWidth="1"/>
    <col min="7950" max="7950" width="8.140625" style="3" customWidth="1"/>
    <col min="7951" max="7951" width="33" style="3" customWidth="1"/>
    <col min="7952" max="8195" width="11.42578125" style="3"/>
    <col min="8196" max="8196" width="4.7109375" style="3" customWidth="1"/>
    <col min="8197" max="8197" width="11" style="3" customWidth="1"/>
    <col min="8198" max="8198" width="24.85546875" style="3" customWidth="1"/>
    <col min="8199" max="8199" width="11.28515625" style="3" customWidth="1"/>
    <col min="8200" max="8200" width="19.5703125" style="3" customWidth="1"/>
    <col min="8201" max="8201" width="32.140625" style="3" customWidth="1"/>
    <col min="8202" max="8202" width="19.42578125" style="3" customWidth="1"/>
    <col min="8203" max="8203" width="13.7109375" style="3" customWidth="1"/>
    <col min="8204" max="8204" width="33.42578125" style="3" customWidth="1"/>
    <col min="8205" max="8205" width="39.28515625" style="3" customWidth="1"/>
    <col min="8206" max="8206" width="8.140625" style="3" customWidth="1"/>
    <col min="8207" max="8207" width="33" style="3" customWidth="1"/>
    <col min="8208" max="8451" width="11.42578125" style="3"/>
    <col min="8452" max="8452" width="4.7109375" style="3" customWidth="1"/>
    <col min="8453" max="8453" width="11" style="3" customWidth="1"/>
    <col min="8454" max="8454" width="24.85546875" style="3" customWidth="1"/>
    <col min="8455" max="8455" width="11.28515625" style="3" customWidth="1"/>
    <col min="8456" max="8456" width="19.5703125" style="3" customWidth="1"/>
    <col min="8457" max="8457" width="32.140625" style="3" customWidth="1"/>
    <col min="8458" max="8458" width="19.42578125" style="3" customWidth="1"/>
    <col min="8459" max="8459" width="13.7109375" style="3" customWidth="1"/>
    <col min="8460" max="8460" width="33.42578125" style="3" customWidth="1"/>
    <col min="8461" max="8461" width="39.28515625" style="3" customWidth="1"/>
    <col min="8462" max="8462" width="8.140625" style="3" customWidth="1"/>
    <col min="8463" max="8463" width="33" style="3" customWidth="1"/>
    <col min="8464" max="8707" width="11.42578125" style="3"/>
    <col min="8708" max="8708" width="4.7109375" style="3" customWidth="1"/>
    <col min="8709" max="8709" width="11" style="3" customWidth="1"/>
    <col min="8710" max="8710" width="24.85546875" style="3" customWidth="1"/>
    <col min="8711" max="8711" width="11.28515625" style="3" customWidth="1"/>
    <col min="8712" max="8712" width="19.5703125" style="3" customWidth="1"/>
    <col min="8713" max="8713" width="32.140625" style="3" customWidth="1"/>
    <col min="8714" max="8714" width="19.42578125" style="3" customWidth="1"/>
    <col min="8715" max="8715" width="13.7109375" style="3" customWidth="1"/>
    <col min="8716" max="8716" width="33.42578125" style="3" customWidth="1"/>
    <col min="8717" max="8717" width="39.28515625" style="3" customWidth="1"/>
    <col min="8718" max="8718" width="8.140625" style="3" customWidth="1"/>
    <col min="8719" max="8719" width="33" style="3" customWidth="1"/>
    <col min="8720" max="8963" width="11.42578125" style="3"/>
    <col min="8964" max="8964" width="4.7109375" style="3" customWidth="1"/>
    <col min="8965" max="8965" width="11" style="3" customWidth="1"/>
    <col min="8966" max="8966" width="24.85546875" style="3" customWidth="1"/>
    <col min="8967" max="8967" width="11.28515625" style="3" customWidth="1"/>
    <col min="8968" max="8968" width="19.5703125" style="3" customWidth="1"/>
    <col min="8969" max="8969" width="32.140625" style="3" customWidth="1"/>
    <col min="8970" max="8970" width="19.42578125" style="3" customWidth="1"/>
    <col min="8971" max="8971" width="13.7109375" style="3" customWidth="1"/>
    <col min="8972" max="8972" width="33.42578125" style="3" customWidth="1"/>
    <col min="8973" max="8973" width="39.28515625" style="3" customWidth="1"/>
    <col min="8974" max="8974" width="8.140625" style="3" customWidth="1"/>
    <col min="8975" max="8975" width="33" style="3" customWidth="1"/>
    <col min="8976" max="9219" width="11.42578125" style="3"/>
    <col min="9220" max="9220" width="4.7109375" style="3" customWidth="1"/>
    <col min="9221" max="9221" width="11" style="3" customWidth="1"/>
    <col min="9222" max="9222" width="24.85546875" style="3" customWidth="1"/>
    <col min="9223" max="9223" width="11.28515625" style="3" customWidth="1"/>
    <col min="9224" max="9224" width="19.5703125" style="3" customWidth="1"/>
    <col min="9225" max="9225" width="32.140625" style="3" customWidth="1"/>
    <col min="9226" max="9226" width="19.42578125" style="3" customWidth="1"/>
    <col min="9227" max="9227" width="13.7109375" style="3" customWidth="1"/>
    <col min="9228" max="9228" width="33.42578125" style="3" customWidth="1"/>
    <col min="9229" max="9229" width="39.28515625" style="3" customWidth="1"/>
    <col min="9230" max="9230" width="8.140625" style="3" customWidth="1"/>
    <col min="9231" max="9231" width="33" style="3" customWidth="1"/>
    <col min="9232" max="9475" width="11.42578125" style="3"/>
    <col min="9476" max="9476" width="4.7109375" style="3" customWidth="1"/>
    <col min="9477" max="9477" width="11" style="3" customWidth="1"/>
    <col min="9478" max="9478" width="24.85546875" style="3" customWidth="1"/>
    <col min="9479" max="9479" width="11.28515625" style="3" customWidth="1"/>
    <col min="9480" max="9480" width="19.5703125" style="3" customWidth="1"/>
    <col min="9481" max="9481" width="32.140625" style="3" customWidth="1"/>
    <col min="9482" max="9482" width="19.42578125" style="3" customWidth="1"/>
    <col min="9483" max="9483" width="13.7109375" style="3" customWidth="1"/>
    <col min="9484" max="9484" width="33.42578125" style="3" customWidth="1"/>
    <col min="9485" max="9485" width="39.28515625" style="3" customWidth="1"/>
    <col min="9486" max="9486" width="8.140625" style="3" customWidth="1"/>
    <col min="9487" max="9487" width="33" style="3" customWidth="1"/>
    <col min="9488" max="9731" width="11.42578125" style="3"/>
    <col min="9732" max="9732" width="4.7109375" style="3" customWidth="1"/>
    <col min="9733" max="9733" width="11" style="3" customWidth="1"/>
    <col min="9734" max="9734" width="24.85546875" style="3" customWidth="1"/>
    <col min="9735" max="9735" width="11.28515625" style="3" customWidth="1"/>
    <col min="9736" max="9736" width="19.5703125" style="3" customWidth="1"/>
    <col min="9737" max="9737" width="32.140625" style="3" customWidth="1"/>
    <col min="9738" max="9738" width="19.42578125" style="3" customWidth="1"/>
    <col min="9739" max="9739" width="13.7109375" style="3" customWidth="1"/>
    <col min="9740" max="9740" width="33.42578125" style="3" customWidth="1"/>
    <col min="9741" max="9741" width="39.28515625" style="3" customWidth="1"/>
    <col min="9742" max="9742" width="8.140625" style="3" customWidth="1"/>
    <col min="9743" max="9743" width="33" style="3" customWidth="1"/>
    <col min="9744" max="9987" width="11.42578125" style="3"/>
    <col min="9988" max="9988" width="4.7109375" style="3" customWidth="1"/>
    <col min="9989" max="9989" width="11" style="3" customWidth="1"/>
    <col min="9990" max="9990" width="24.85546875" style="3" customWidth="1"/>
    <col min="9991" max="9991" width="11.28515625" style="3" customWidth="1"/>
    <col min="9992" max="9992" width="19.5703125" style="3" customWidth="1"/>
    <col min="9993" max="9993" width="32.140625" style="3" customWidth="1"/>
    <col min="9994" max="9994" width="19.42578125" style="3" customWidth="1"/>
    <col min="9995" max="9995" width="13.7109375" style="3" customWidth="1"/>
    <col min="9996" max="9996" width="33.42578125" style="3" customWidth="1"/>
    <col min="9997" max="9997" width="39.28515625" style="3" customWidth="1"/>
    <col min="9998" max="9998" width="8.140625" style="3" customWidth="1"/>
    <col min="9999" max="9999" width="33" style="3" customWidth="1"/>
    <col min="10000" max="10243" width="11.42578125" style="3"/>
    <col min="10244" max="10244" width="4.7109375" style="3" customWidth="1"/>
    <col min="10245" max="10245" width="11" style="3" customWidth="1"/>
    <col min="10246" max="10246" width="24.85546875" style="3" customWidth="1"/>
    <col min="10247" max="10247" width="11.28515625" style="3" customWidth="1"/>
    <col min="10248" max="10248" width="19.5703125" style="3" customWidth="1"/>
    <col min="10249" max="10249" width="32.140625" style="3" customWidth="1"/>
    <col min="10250" max="10250" width="19.42578125" style="3" customWidth="1"/>
    <col min="10251" max="10251" width="13.7109375" style="3" customWidth="1"/>
    <col min="10252" max="10252" width="33.42578125" style="3" customWidth="1"/>
    <col min="10253" max="10253" width="39.28515625" style="3" customWidth="1"/>
    <col min="10254" max="10254" width="8.140625" style="3" customWidth="1"/>
    <col min="10255" max="10255" width="33" style="3" customWidth="1"/>
    <col min="10256" max="10499" width="11.42578125" style="3"/>
    <col min="10500" max="10500" width="4.7109375" style="3" customWidth="1"/>
    <col min="10501" max="10501" width="11" style="3" customWidth="1"/>
    <col min="10502" max="10502" width="24.85546875" style="3" customWidth="1"/>
    <col min="10503" max="10503" width="11.28515625" style="3" customWidth="1"/>
    <col min="10504" max="10504" width="19.5703125" style="3" customWidth="1"/>
    <col min="10505" max="10505" width="32.140625" style="3" customWidth="1"/>
    <col min="10506" max="10506" width="19.42578125" style="3" customWidth="1"/>
    <col min="10507" max="10507" width="13.7109375" style="3" customWidth="1"/>
    <col min="10508" max="10508" width="33.42578125" style="3" customWidth="1"/>
    <col min="10509" max="10509" width="39.28515625" style="3" customWidth="1"/>
    <col min="10510" max="10510" width="8.140625" style="3" customWidth="1"/>
    <col min="10511" max="10511" width="33" style="3" customWidth="1"/>
    <col min="10512" max="10755" width="11.42578125" style="3"/>
    <col min="10756" max="10756" width="4.7109375" style="3" customWidth="1"/>
    <col min="10757" max="10757" width="11" style="3" customWidth="1"/>
    <col min="10758" max="10758" width="24.85546875" style="3" customWidth="1"/>
    <col min="10759" max="10759" width="11.28515625" style="3" customWidth="1"/>
    <col min="10760" max="10760" width="19.5703125" style="3" customWidth="1"/>
    <col min="10761" max="10761" width="32.140625" style="3" customWidth="1"/>
    <col min="10762" max="10762" width="19.42578125" style="3" customWidth="1"/>
    <col min="10763" max="10763" width="13.7109375" style="3" customWidth="1"/>
    <col min="10764" max="10764" width="33.42578125" style="3" customWidth="1"/>
    <col min="10765" max="10765" width="39.28515625" style="3" customWidth="1"/>
    <col min="10766" max="10766" width="8.140625" style="3" customWidth="1"/>
    <col min="10767" max="10767" width="33" style="3" customWidth="1"/>
    <col min="10768" max="11011" width="11.42578125" style="3"/>
    <col min="11012" max="11012" width="4.7109375" style="3" customWidth="1"/>
    <col min="11013" max="11013" width="11" style="3" customWidth="1"/>
    <col min="11014" max="11014" width="24.85546875" style="3" customWidth="1"/>
    <col min="11015" max="11015" width="11.28515625" style="3" customWidth="1"/>
    <col min="11016" max="11016" width="19.5703125" style="3" customWidth="1"/>
    <col min="11017" max="11017" width="32.140625" style="3" customWidth="1"/>
    <col min="11018" max="11018" width="19.42578125" style="3" customWidth="1"/>
    <col min="11019" max="11019" width="13.7109375" style="3" customWidth="1"/>
    <col min="11020" max="11020" width="33.42578125" style="3" customWidth="1"/>
    <col min="11021" max="11021" width="39.28515625" style="3" customWidth="1"/>
    <col min="11022" max="11022" width="8.140625" style="3" customWidth="1"/>
    <col min="11023" max="11023" width="33" style="3" customWidth="1"/>
    <col min="11024" max="11267" width="11.42578125" style="3"/>
    <col min="11268" max="11268" width="4.7109375" style="3" customWidth="1"/>
    <col min="11269" max="11269" width="11" style="3" customWidth="1"/>
    <col min="11270" max="11270" width="24.85546875" style="3" customWidth="1"/>
    <col min="11271" max="11271" width="11.28515625" style="3" customWidth="1"/>
    <col min="11272" max="11272" width="19.5703125" style="3" customWidth="1"/>
    <col min="11273" max="11273" width="32.140625" style="3" customWidth="1"/>
    <col min="11274" max="11274" width="19.42578125" style="3" customWidth="1"/>
    <col min="11275" max="11275" width="13.7109375" style="3" customWidth="1"/>
    <col min="11276" max="11276" width="33.42578125" style="3" customWidth="1"/>
    <col min="11277" max="11277" width="39.28515625" style="3" customWidth="1"/>
    <col min="11278" max="11278" width="8.140625" style="3" customWidth="1"/>
    <col min="11279" max="11279" width="33" style="3" customWidth="1"/>
    <col min="11280" max="11523" width="11.42578125" style="3"/>
    <col min="11524" max="11524" width="4.7109375" style="3" customWidth="1"/>
    <col min="11525" max="11525" width="11" style="3" customWidth="1"/>
    <col min="11526" max="11526" width="24.85546875" style="3" customWidth="1"/>
    <col min="11527" max="11527" width="11.28515625" style="3" customWidth="1"/>
    <col min="11528" max="11528" width="19.5703125" style="3" customWidth="1"/>
    <col min="11529" max="11529" width="32.140625" style="3" customWidth="1"/>
    <col min="11530" max="11530" width="19.42578125" style="3" customWidth="1"/>
    <col min="11531" max="11531" width="13.7109375" style="3" customWidth="1"/>
    <col min="11532" max="11532" width="33.42578125" style="3" customWidth="1"/>
    <col min="11533" max="11533" width="39.28515625" style="3" customWidth="1"/>
    <col min="11534" max="11534" width="8.140625" style="3" customWidth="1"/>
    <col min="11535" max="11535" width="33" style="3" customWidth="1"/>
    <col min="11536" max="11779" width="11.42578125" style="3"/>
    <col min="11780" max="11780" width="4.7109375" style="3" customWidth="1"/>
    <col min="11781" max="11781" width="11" style="3" customWidth="1"/>
    <col min="11782" max="11782" width="24.85546875" style="3" customWidth="1"/>
    <col min="11783" max="11783" width="11.28515625" style="3" customWidth="1"/>
    <col min="11784" max="11784" width="19.5703125" style="3" customWidth="1"/>
    <col min="11785" max="11785" width="32.140625" style="3" customWidth="1"/>
    <col min="11786" max="11786" width="19.42578125" style="3" customWidth="1"/>
    <col min="11787" max="11787" width="13.7109375" style="3" customWidth="1"/>
    <col min="11788" max="11788" width="33.42578125" style="3" customWidth="1"/>
    <col min="11789" max="11789" width="39.28515625" style="3" customWidth="1"/>
    <col min="11790" max="11790" width="8.140625" style="3" customWidth="1"/>
    <col min="11791" max="11791" width="33" style="3" customWidth="1"/>
    <col min="11792" max="12035" width="11.42578125" style="3"/>
    <col min="12036" max="12036" width="4.7109375" style="3" customWidth="1"/>
    <col min="12037" max="12037" width="11" style="3" customWidth="1"/>
    <col min="12038" max="12038" width="24.85546875" style="3" customWidth="1"/>
    <col min="12039" max="12039" width="11.28515625" style="3" customWidth="1"/>
    <col min="12040" max="12040" width="19.5703125" style="3" customWidth="1"/>
    <col min="12041" max="12041" width="32.140625" style="3" customWidth="1"/>
    <col min="12042" max="12042" width="19.42578125" style="3" customWidth="1"/>
    <col min="12043" max="12043" width="13.7109375" style="3" customWidth="1"/>
    <col min="12044" max="12044" width="33.42578125" style="3" customWidth="1"/>
    <col min="12045" max="12045" width="39.28515625" style="3" customWidth="1"/>
    <col min="12046" max="12046" width="8.140625" style="3" customWidth="1"/>
    <col min="12047" max="12047" width="33" style="3" customWidth="1"/>
    <col min="12048" max="12291" width="11.42578125" style="3"/>
    <col min="12292" max="12292" width="4.7109375" style="3" customWidth="1"/>
    <col min="12293" max="12293" width="11" style="3" customWidth="1"/>
    <col min="12294" max="12294" width="24.85546875" style="3" customWidth="1"/>
    <col min="12295" max="12295" width="11.28515625" style="3" customWidth="1"/>
    <col min="12296" max="12296" width="19.5703125" style="3" customWidth="1"/>
    <col min="12297" max="12297" width="32.140625" style="3" customWidth="1"/>
    <col min="12298" max="12298" width="19.42578125" style="3" customWidth="1"/>
    <col min="12299" max="12299" width="13.7109375" style="3" customWidth="1"/>
    <col min="12300" max="12300" width="33.42578125" style="3" customWidth="1"/>
    <col min="12301" max="12301" width="39.28515625" style="3" customWidth="1"/>
    <col min="12302" max="12302" width="8.140625" style="3" customWidth="1"/>
    <col min="12303" max="12303" width="33" style="3" customWidth="1"/>
    <col min="12304" max="12547" width="11.42578125" style="3"/>
    <col min="12548" max="12548" width="4.7109375" style="3" customWidth="1"/>
    <col min="12549" max="12549" width="11" style="3" customWidth="1"/>
    <col min="12550" max="12550" width="24.85546875" style="3" customWidth="1"/>
    <col min="12551" max="12551" width="11.28515625" style="3" customWidth="1"/>
    <col min="12552" max="12552" width="19.5703125" style="3" customWidth="1"/>
    <col min="12553" max="12553" width="32.140625" style="3" customWidth="1"/>
    <col min="12554" max="12554" width="19.42578125" style="3" customWidth="1"/>
    <col min="12555" max="12555" width="13.7109375" style="3" customWidth="1"/>
    <col min="12556" max="12556" width="33.42578125" style="3" customWidth="1"/>
    <col min="12557" max="12557" width="39.28515625" style="3" customWidth="1"/>
    <col min="12558" max="12558" width="8.140625" style="3" customWidth="1"/>
    <col min="12559" max="12559" width="33" style="3" customWidth="1"/>
    <col min="12560" max="12803" width="11.42578125" style="3"/>
    <col min="12804" max="12804" width="4.7109375" style="3" customWidth="1"/>
    <col min="12805" max="12805" width="11" style="3" customWidth="1"/>
    <col min="12806" max="12806" width="24.85546875" style="3" customWidth="1"/>
    <col min="12807" max="12807" width="11.28515625" style="3" customWidth="1"/>
    <col min="12808" max="12808" width="19.5703125" style="3" customWidth="1"/>
    <col min="12809" max="12809" width="32.140625" style="3" customWidth="1"/>
    <col min="12810" max="12810" width="19.42578125" style="3" customWidth="1"/>
    <col min="12811" max="12811" width="13.7109375" style="3" customWidth="1"/>
    <col min="12812" max="12812" width="33.42578125" style="3" customWidth="1"/>
    <col min="12813" max="12813" width="39.28515625" style="3" customWidth="1"/>
    <col min="12814" max="12814" width="8.140625" style="3" customWidth="1"/>
    <col min="12815" max="12815" width="33" style="3" customWidth="1"/>
    <col min="12816" max="13059" width="11.42578125" style="3"/>
    <col min="13060" max="13060" width="4.7109375" style="3" customWidth="1"/>
    <col min="13061" max="13061" width="11" style="3" customWidth="1"/>
    <col min="13062" max="13062" width="24.85546875" style="3" customWidth="1"/>
    <col min="13063" max="13063" width="11.28515625" style="3" customWidth="1"/>
    <col min="13064" max="13064" width="19.5703125" style="3" customWidth="1"/>
    <col min="13065" max="13065" width="32.140625" style="3" customWidth="1"/>
    <col min="13066" max="13066" width="19.42578125" style="3" customWidth="1"/>
    <col min="13067" max="13067" width="13.7109375" style="3" customWidth="1"/>
    <col min="13068" max="13068" width="33.42578125" style="3" customWidth="1"/>
    <col min="13069" max="13069" width="39.28515625" style="3" customWidth="1"/>
    <col min="13070" max="13070" width="8.140625" style="3" customWidth="1"/>
    <col min="13071" max="13071" width="33" style="3" customWidth="1"/>
    <col min="13072" max="13315" width="11.42578125" style="3"/>
    <col min="13316" max="13316" width="4.7109375" style="3" customWidth="1"/>
    <col min="13317" max="13317" width="11" style="3" customWidth="1"/>
    <col min="13318" max="13318" width="24.85546875" style="3" customWidth="1"/>
    <col min="13319" max="13319" width="11.28515625" style="3" customWidth="1"/>
    <col min="13320" max="13320" width="19.5703125" style="3" customWidth="1"/>
    <col min="13321" max="13321" width="32.140625" style="3" customWidth="1"/>
    <col min="13322" max="13322" width="19.42578125" style="3" customWidth="1"/>
    <col min="13323" max="13323" width="13.7109375" style="3" customWidth="1"/>
    <col min="13324" max="13324" width="33.42578125" style="3" customWidth="1"/>
    <col min="13325" max="13325" width="39.28515625" style="3" customWidth="1"/>
    <col min="13326" max="13326" width="8.140625" style="3" customWidth="1"/>
    <col min="13327" max="13327" width="33" style="3" customWidth="1"/>
    <col min="13328" max="13571" width="11.42578125" style="3"/>
    <col min="13572" max="13572" width="4.7109375" style="3" customWidth="1"/>
    <col min="13573" max="13573" width="11" style="3" customWidth="1"/>
    <col min="13574" max="13574" width="24.85546875" style="3" customWidth="1"/>
    <col min="13575" max="13575" width="11.28515625" style="3" customWidth="1"/>
    <col min="13576" max="13576" width="19.5703125" style="3" customWidth="1"/>
    <col min="13577" max="13577" width="32.140625" style="3" customWidth="1"/>
    <col min="13578" max="13578" width="19.42578125" style="3" customWidth="1"/>
    <col min="13579" max="13579" width="13.7109375" style="3" customWidth="1"/>
    <col min="13580" max="13580" width="33.42578125" style="3" customWidth="1"/>
    <col min="13581" max="13581" width="39.28515625" style="3" customWidth="1"/>
    <col min="13582" max="13582" width="8.140625" style="3" customWidth="1"/>
    <col min="13583" max="13583" width="33" style="3" customWidth="1"/>
    <col min="13584" max="13827" width="11.42578125" style="3"/>
    <col min="13828" max="13828" width="4.7109375" style="3" customWidth="1"/>
    <col min="13829" max="13829" width="11" style="3" customWidth="1"/>
    <col min="13830" max="13830" width="24.85546875" style="3" customWidth="1"/>
    <col min="13831" max="13831" width="11.28515625" style="3" customWidth="1"/>
    <col min="13832" max="13832" width="19.5703125" style="3" customWidth="1"/>
    <col min="13833" max="13833" width="32.140625" style="3" customWidth="1"/>
    <col min="13834" max="13834" width="19.42578125" style="3" customWidth="1"/>
    <col min="13835" max="13835" width="13.7109375" style="3" customWidth="1"/>
    <col min="13836" max="13836" width="33.42578125" style="3" customWidth="1"/>
    <col min="13837" max="13837" width="39.28515625" style="3" customWidth="1"/>
    <col min="13838" max="13838" width="8.140625" style="3" customWidth="1"/>
    <col min="13839" max="13839" width="33" style="3" customWidth="1"/>
    <col min="13840" max="14083" width="11.42578125" style="3"/>
    <col min="14084" max="14084" width="4.7109375" style="3" customWidth="1"/>
    <col min="14085" max="14085" width="11" style="3" customWidth="1"/>
    <col min="14086" max="14086" width="24.85546875" style="3" customWidth="1"/>
    <col min="14087" max="14087" width="11.28515625" style="3" customWidth="1"/>
    <col min="14088" max="14088" width="19.5703125" style="3" customWidth="1"/>
    <col min="14089" max="14089" width="32.140625" style="3" customWidth="1"/>
    <col min="14090" max="14090" width="19.42578125" style="3" customWidth="1"/>
    <col min="14091" max="14091" width="13.7109375" style="3" customWidth="1"/>
    <col min="14092" max="14092" width="33.42578125" style="3" customWidth="1"/>
    <col min="14093" max="14093" width="39.28515625" style="3" customWidth="1"/>
    <col min="14094" max="14094" width="8.140625" style="3" customWidth="1"/>
    <col min="14095" max="14095" width="33" style="3" customWidth="1"/>
    <col min="14096" max="14339" width="11.42578125" style="3"/>
    <col min="14340" max="14340" width="4.7109375" style="3" customWidth="1"/>
    <col min="14341" max="14341" width="11" style="3" customWidth="1"/>
    <col min="14342" max="14342" width="24.85546875" style="3" customWidth="1"/>
    <col min="14343" max="14343" width="11.28515625" style="3" customWidth="1"/>
    <col min="14344" max="14344" width="19.5703125" style="3" customWidth="1"/>
    <col min="14345" max="14345" width="32.140625" style="3" customWidth="1"/>
    <col min="14346" max="14346" width="19.42578125" style="3" customWidth="1"/>
    <col min="14347" max="14347" width="13.7109375" style="3" customWidth="1"/>
    <col min="14348" max="14348" width="33.42578125" style="3" customWidth="1"/>
    <col min="14349" max="14349" width="39.28515625" style="3" customWidth="1"/>
    <col min="14350" max="14350" width="8.140625" style="3" customWidth="1"/>
    <col min="14351" max="14351" width="33" style="3" customWidth="1"/>
    <col min="14352" max="14595" width="11.42578125" style="3"/>
    <col min="14596" max="14596" width="4.7109375" style="3" customWidth="1"/>
    <col min="14597" max="14597" width="11" style="3" customWidth="1"/>
    <col min="14598" max="14598" width="24.85546875" style="3" customWidth="1"/>
    <col min="14599" max="14599" width="11.28515625" style="3" customWidth="1"/>
    <col min="14600" max="14600" width="19.5703125" style="3" customWidth="1"/>
    <col min="14601" max="14601" width="32.140625" style="3" customWidth="1"/>
    <col min="14602" max="14602" width="19.42578125" style="3" customWidth="1"/>
    <col min="14603" max="14603" width="13.7109375" style="3" customWidth="1"/>
    <col min="14604" max="14604" width="33.42578125" style="3" customWidth="1"/>
    <col min="14605" max="14605" width="39.28515625" style="3" customWidth="1"/>
    <col min="14606" max="14606" width="8.140625" style="3" customWidth="1"/>
    <col min="14607" max="14607" width="33" style="3" customWidth="1"/>
    <col min="14608" max="14851" width="11.42578125" style="3"/>
    <col min="14852" max="14852" width="4.7109375" style="3" customWidth="1"/>
    <col min="14853" max="14853" width="11" style="3" customWidth="1"/>
    <col min="14854" max="14854" width="24.85546875" style="3" customWidth="1"/>
    <col min="14855" max="14855" width="11.28515625" style="3" customWidth="1"/>
    <col min="14856" max="14856" width="19.5703125" style="3" customWidth="1"/>
    <col min="14857" max="14857" width="32.140625" style="3" customWidth="1"/>
    <col min="14858" max="14858" width="19.42578125" style="3" customWidth="1"/>
    <col min="14859" max="14859" width="13.7109375" style="3" customWidth="1"/>
    <col min="14860" max="14860" width="33.42578125" style="3" customWidth="1"/>
    <col min="14861" max="14861" width="39.28515625" style="3" customWidth="1"/>
    <col min="14862" max="14862" width="8.140625" style="3" customWidth="1"/>
    <col min="14863" max="14863" width="33" style="3" customWidth="1"/>
    <col min="14864" max="15107" width="11.42578125" style="3"/>
    <col min="15108" max="15108" width="4.7109375" style="3" customWidth="1"/>
    <col min="15109" max="15109" width="11" style="3" customWidth="1"/>
    <col min="15110" max="15110" width="24.85546875" style="3" customWidth="1"/>
    <col min="15111" max="15111" width="11.28515625" style="3" customWidth="1"/>
    <col min="15112" max="15112" width="19.5703125" style="3" customWidth="1"/>
    <col min="15113" max="15113" width="32.140625" style="3" customWidth="1"/>
    <col min="15114" max="15114" width="19.42578125" style="3" customWidth="1"/>
    <col min="15115" max="15115" width="13.7109375" style="3" customWidth="1"/>
    <col min="15116" max="15116" width="33.42578125" style="3" customWidth="1"/>
    <col min="15117" max="15117" width="39.28515625" style="3" customWidth="1"/>
    <col min="15118" max="15118" width="8.140625" style="3" customWidth="1"/>
    <col min="15119" max="15119" width="33" style="3" customWidth="1"/>
    <col min="15120" max="15363" width="11.42578125" style="3"/>
    <col min="15364" max="15364" width="4.7109375" style="3" customWidth="1"/>
    <col min="15365" max="15365" width="11" style="3" customWidth="1"/>
    <col min="15366" max="15366" width="24.85546875" style="3" customWidth="1"/>
    <col min="15367" max="15367" width="11.28515625" style="3" customWidth="1"/>
    <col min="15368" max="15368" width="19.5703125" style="3" customWidth="1"/>
    <col min="15369" max="15369" width="32.140625" style="3" customWidth="1"/>
    <col min="15370" max="15370" width="19.42578125" style="3" customWidth="1"/>
    <col min="15371" max="15371" width="13.7109375" style="3" customWidth="1"/>
    <col min="15372" max="15372" width="33.42578125" style="3" customWidth="1"/>
    <col min="15373" max="15373" width="39.28515625" style="3" customWidth="1"/>
    <col min="15374" max="15374" width="8.140625" style="3" customWidth="1"/>
    <col min="15375" max="15375" width="33" style="3" customWidth="1"/>
    <col min="15376" max="15619" width="11.42578125" style="3"/>
    <col min="15620" max="15620" width="4.7109375" style="3" customWidth="1"/>
    <col min="15621" max="15621" width="11" style="3" customWidth="1"/>
    <col min="15622" max="15622" width="24.85546875" style="3" customWidth="1"/>
    <col min="15623" max="15623" width="11.28515625" style="3" customWidth="1"/>
    <col min="15624" max="15624" width="19.5703125" style="3" customWidth="1"/>
    <col min="15625" max="15625" width="32.140625" style="3" customWidth="1"/>
    <col min="15626" max="15626" width="19.42578125" style="3" customWidth="1"/>
    <col min="15627" max="15627" width="13.7109375" style="3" customWidth="1"/>
    <col min="15628" max="15628" width="33.42578125" style="3" customWidth="1"/>
    <col min="15629" max="15629" width="39.28515625" style="3" customWidth="1"/>
    <col min="15630" max="15630" width="8.140625" style="3" customWidth="1"/>
    <col min="15631" max="15631" width="33" style="3" customWidth="1"/>
    <col min="15632" max="15875" width="11.42578125" style="3"/>
    <col min="15876" max="15876" width="4.7109375" style="3" customWidth="1"/>
    <col min="15877" max="15877" width="11" style="3" customWidth="1"/>
    <col min="15878" max="15878" width="24.85546875" style="3" customWidth="1"/>
    <col min="15879" max="15879" width="11.28515625" style="3" customWidth="1"/>
    <col min="15880" max="15880" width="19.5703125" style="3" customWidth="1"/>
    <col min="15881" max="15881" width="32.140625" style="3" customWidth="1"/>
    <col min="15882" max="15882" width="19.42578125" style="3" customWidth="1"/>
    <col min="15883" max="15883" width="13.7109375" style="3" customWidth="1"/>
    <col min="15884" max="15884" width="33.42578125" style="3" customWidth="1"/>
    <col min="15885" max="15885" width="39.28515625" style="3" customWidth="1"/>
    <col min="15886" max="15886" width="8.140625" style="3" customWidth="1"/>
    <col min="15887" max="15887" width="33" style="3" customWidth="1"/>
    <col min="15888" max="16131" width="11.42578125" style="3"/>
    <col min="16132" max="16132" width="4.7109375" style="3" customWidth="1"/>
    <col min="16133" max="16133" width="11" style="3" customWidth="1"/>
    <col min="16134" max="16134" width="24.85546875" style="3" customWidth="1"/>
    <col min="16135" max="16135" width="11.28515625" style="3" customWidth="1"/>
    <col min="16136" max="16136" width="19.5703125" style="3" customWidth="1"/>
    <col min="16137" max="16137" width="32.140625" style="3" customWidth="1"/>
    <col min="16138" max="16138" width="19.42578125" style="3" customWidth="1"/>
    <col min="16139" max="16139" width="13.7109375" style="3" customWidth="1"/>
    <col min="16140" max="16140" width="33.42578125" style="3" customWidth="1"/>
    <col min="16141" max="16141" width="39.28515625" style="3" customWidth="1"/>
    <col min="16142" max="16142" width="8.140625" style="3" customWidth="1"/>
    <col min="16143" max="16143" width="33" style="3" customWidth="1"/>
    <col min="16144" max="16384" width="11.42578125" style="3"/>
  </cols>
  <sheetData>
    <row r="1" spans="1:26" s="5" customFormat="1" x14ac:dyDescent="0.3">
      <c r="A1" s="195" t="s">
        <v>98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Z1" s="121">
        <f>COUNTA(C:C)-1</f>
        <v>4</v>
      </c>
    </row>
    <row r="2" spans="1:26" ht="17.25" thickBot="1" x14ac:dyDescent="0.35">
      <c r="A2" s="195" t="s">
        <v>99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Z2" s="1" t="str">
        <f>IF(RIGHT(LEFT(A2,FIND("-",A2)+1),1)="P","PLANTA","OCASIONAL")</f>
        <v>PLANTA</v>
      </c>
    </row>
    <row r="3" spans="1:26" s="1" customFormat="1" ht="13.5" customHeight="1" thickBot="1" x14ac:dyDescent="0.25">
      <c r="A3" s="199" t="s">
        <v>93</v>
      </c>
      <c r="B3" s="188" t="s">
        <v>91</v>
      </c>
      <c r="C3" s="188" t="s">
        <v>92</v>
      </c>
      <c r="D3" s="188" t="s">
        <v>89</v>
      </c>
      <c r="E3" s="188" t="s">
        <v>90</v>
      </c>
      <c r="F3" s="188" t="s">
        <v>0</v>
      </c>
      <c r="G3" s="188" t="s">
        <v>1</v>
      </c>
      <c r="H3" s="188" t="s">
        <v>2</v>
      </c>
      <c r="I3" s="202" t="s">
        <v>3</v>
      </c>
      <c r="J3" s="185" t="s">
        <v>4</v>
      </c>
      <c r="K3" s="186"/>
      <c r="L3" s="186"/>
      <c r="M3" s="187"/>
      <c r="N3" s="188" t="s">
        <v>5</v>
      </c>
      <c r="O3" s="188" t="s">
        <v>88</v>
      </c>
      <c r="P3" s="188" t="s">
        <v>6</v>
      </c>
      <c r="Q3" s="197" t="s">
        <v>16</v>
      </c>
      <c r="R3" s="197" t="s">
        <v>17</v>
      </c>
      <c r="S3" s="197" t="s">
        <v>18</v>
      </c>
      <c r="T3" s="197" t="s">
        <v>19</v>
      </c>
      <c r="U3" s="197" t="s">
        <v>20</v>
      </c>
      <c r="V3" s="197" t="s">
        <v>21</v>
      </c>
      <c r="W3" s="197" t="s">
        <v>22</v>
      </c>
      <c r="X3" s="192" t="s">
        <v>97</v>
      </c>
      <c r="Y3" s="191" t="s">
        <v>128</v>
      </c>
    </row>
    <row r="4" spans="1:26" s="1" customFormat="1" ht="15.75" customHeight="1" thickBot="1" x14ac:dyDescent="0.25">
      <c r="A4" s="200"/>
      <c r="B4" s="189"/>
      <c r="C4" s="189"/>
      <c r="D4" s="189"/>
      <c r="E4" s="189"/>
      <c r="F4" s="189"/>
      <c r="G4" s="189"/>
      <c r="H4" s="189"/>
      <c r="I4" s="204"/>
      <c r="J4" s="202" t="s">
        <v>7</v>
      </c>
      <c r="K4" s="123"/>
      <c r="L4" s="123" t="s">
        <v>8</v>
      </c>
      <c r="M4" s="124"/>
      <c r="N4" s="189"/>
      <c r="O4" s="189"/>
      <c r="P4" s="189"/>
      <c r="Q4" s="198"/>
      <c r="R4" s="198"/>
      <c r="S4" s="198"/>
      <c r="T4" s="198"/>
      <c r="U4" s="198"/>
      <c r="V4" s="198"/>
      <c r="W4" s="198"/>
      <c r="X4" s="193"/>
      <c r="Y4" s="191"/>
    </row>
    <row r="5" spans="1:26" s="1" customFormat="1" ht="13.5" customHeight="1" thickBot="1" x14ac:dyDescent="0.25">
      <c r="A5" s="201"/>
      <c r="B5" s="190"/>
      <c r="C5" s="190"/>
      <c r="D5" s="190"/>
      <c r="E5" s="190"/>
      <c r="F5" s="190"/>
      <c r="G5" s="190"/>
      <c r="H5" s="190"/>
      <c r="I5" s="203"/>
      <c r="J5" s="203"/>
      <c r="K5" s="124" t="s">
        <v>85</v>
      </c>
      <c r="L5" s="125" t="s">
        <v>86</v>
      </c>
      <c r="M5" s="125" t="s">
        <v>87</v>
      </c>
      <c r="N5" s="190"/>
      <c r="O5" s="190"/>
      <c r="P5" s="190"/>
      <c r="Q5" s="198"/>
      <c r="R5" s="198"/>
      <c r="S5" s="198"/>
      <c r="T5" s="198"/>
      <c r="U5" s="198"/>
      <c r="V5" s="198"/>
      <c r="W5" s="198"/>
      <c r="X5" s="194"/>
      <c r="Y5" s="191"/>
    </row>
    <row r="6" spans="1:26" s="2" customFormat="1" ht="51" x14ac:dyDescent="0.2">
      <c r="A6" s="183" t="s">
        <v>157</v>
      </c>
      <c r="B6" s="128" t="s">
        <v>94</v>
      </c>
      <c r="C6" s="122">
        <v>1098619502</v>
      </c>
      <c r="D6" s="122" t="s">
        <v>100</v>
      </c>
      <c r="E6" s="122" t="s">
        <v>101</v>
      </c>
      <c r="F6" s="122">
        <v>3187104770</v>
      </c>
      <c r="G6" s="146" t="s">
        <v>102</v>
      </c>
      <c r="H6" s="122" t="s">
        <v>103</v>
      </c>
      <c r="I6" s="122" t="s">
        <v>104</v>
      </c>
      <c r="J6" s="122" t="s">
        <v>105</v>
      </c>
      <c r="K6" s="122" t="s">
        <v>106</v>
      </c>
      <c r="L6" s="122" t="s">
        <v>107</v>
      </c>
      <c r="M6" s="122" t="s">
        <v>106</v>
      </c>
      <c r="N6" s="122">
        <v>156</v>
      </c>
      <c r="O6" s="122" t="s">
        <v>96</v>
      </c>
      <c r="P6" s="126"/>
      <c r="Q6" s="127"/>
      <c r="R6" s="128"/>
      <c r="S6" s="128"/>
      <c r="T6" s="128"/>
      <c r="U6" s="128"/>
      <c r="V6" s="128"/>
      <c r="W6" s="128"/>
      <c r="X6" s="157"/>
      <c r="Y6" s="158" t="s">
        <v>131</v>
      </c>
    </row>
    <row r="7" spans="1:26" s="2" customFormat="1" ht="51" x14ac:dyDescent="0.2">
      <c r="A7" s="183" t="s">
        <v>158</v>
      </c>
      <c r="B7" s="128" t="s">
        <v>94</v>
      </c>
      <c r="C7" s="122">
        <v>14800116</v>
      </c>
      <c r="D7" s="122" t="s">
        <v>108</v>
      </c>
      <c r="E7" s="122" t="s">
        <v>109</v>
      </c>
      <c r="F7" s="122">
        <v>3212393456</v>
      </c>
      <c r="G7" s="146" t="s">
        <v>110</v>
      </c>
      <c r="H7" s="122" t="s">
        <v>111</v>
      </c>
      <c r="I7" s="122" t="s">
        <v>112</v>
      </c>
      <c r="J7" s="122" t="s">
        <v>113</v>
      </c>
      <c r="K7" s="122" t="s">
        <v>106</v>
      </c>
      <c r="L7" s="122" t="s">
        <v>114</v>
      </c>
      <c r="M7" s="122" t="s">
        <v>152</v>
      </c>
      <c r="N7" s="122">
        <v>182</v>
      </c>
      <c r="O7" s="122" t="s">
        <v>96</v>
      </c>
      <c r="P7" s="126"/>
      <c r="Q7" s="127"/>
      <c r="R7" s="128"/>
      <c r="S7" s="128"/>
      <c r="T7" s="128"/>
      <c r="U7" s="128"/>
      <c r="V7" s="128"/>
      <c r="W7" s="128"/>
      <c r="X7" s="157"/>
      <c r="Y7" s="159"/>
    </row>
    <row r="8" spans="1:26" s="2" customFormat="1" ht="38.25" x14ac:dyDescent="0.2">
      <c r="A8" s="183" t="s">
        <v>159</v>
      </c>
      <c r="B8" s="128" t="s">
        <v>94</v>
      </c>
      <c r="C8" s="122">
        <v>1053794673</v>
      </c>
      <c r="D8" s="122" t="s">
        <v>115</v>
      </c>
      <c r="E8" s="122" t="s">
        <v>109</v>
      </c>
      <c r="F8" s="122">
        <v>3113935980</v>
      </c>
      <c r="G8" s="146" t="s">
        <v>116</v>
      </c>
      <c r="H8" s="122" t="s">
        <v>117</v>
      </c>
      <c r="I8" s="122" t="s">
        <v>95</v>
      </c>
      <c r="J8" s="122" t="s">
        <v>118</v>
      </c>
      <c r="K8" s="122" t="s">
        <v>106</v>
      </c>
      <c r="L8" s="122" t="s">
        <v>119</v>
      </c>
      <c r="M8" s="122" t="s">
        <v>106</v>
      </c>
      <c r="N8" s="122">
        <v>10</v>
      </c>
      <c r="O8" s="122" t="s">
        <v>96</v>
      </c>
      <c r="P8" s="126"/>
      <c r="Q8" s="127"/>
      <c r="R8" s="128"/>
      <c r="S8" s="128"/>
      <c r="T8" s="128"/>
      <c r="U8" s="128"/>
      <c r="V8" s="128"/>
      <c r="W8" s="128"/>
      <c r="X8" s="157"/>
      <c r="Y8" s="158" t="s">
        <v>130</v>
      </c>
    </row>
    <row r="9" spans="1:26" s="2" customFormat="1" ht="51" x14ac:dyDescent="0.2">
      <c r="A9" s="183" t="s">
        <v>160</v>
      </c>
      <c r="B9" s="128" t="s">
        <v>94</v>
      </c>
      <c r="C9" s="122">
        <v>43586131</v>
      </c>
      <c r="D9" s="122" t="s">
        <v>120</v>
      </c>
      <c r="E9" s="122" t="s">
        <v>121</v>
      </c>
      <c r="F9" s="122">
        <v>3142846334</v>
      </c>
      <c r="G9" s="146" t="s">
        <v>122</v>
      </c>
      <c r="H9" s="122" t="s">
        <v>123</v>
      </c>
      <c r="I9" s="122" t="s">
        <v>124</v>
      </c>
      <c r="J9" s="122" t="s">
        <v>126</v>
      </c>
      <c r="K9" s="122" t="s">
        <v>125</v>
      </c>
      <c r="L9" s="122" t="s">
        <v>127</v>
      </c>
      <c r="M9" s="122" t="s">
        <v>106</v>
      </c>
      <c r="N9" s="122">
        <v>30</v>
      </c>
      <c r="O9" s="122" t="s">
        <v>96</v>
      </c>
      <c r="P9" s="126"/>
      <c r="Q9" s="127"/>
      <c r="R9" s="128"/>
      <c r="S9" s="128"/>
      <c r="T9" s="128"/>
      <c r="U9" s="128"/>
      <c r="V9" s="128"/>
      <c r="W9" s="128"/>
      <c r="X9" s="157"/>
      <c r="Y9" s="158" t="s">
        <v>129</v>
      </c>
    </row>
    <row r="10" spans="1:26" s="1" customFormat="1" ht="20.25" x14ac:dyDescent="0.3">
      <c r="A10" s="183" t="s">
        <v>161</v>
      </c>
      <c r="B10" s="128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6"/>
      <c r="Q10" s="130"/>
      <c r="R10" s="131"/>
      <c r="S10" s="131"/>
      <c r="T10" s="131"/>
      <c r="U10" s="131"/>
      <c r="V10" s="131"/>
      <c r="W10" s="131"/>
      <c r="X10" s="132"/>
      <c r="Y10" s="155"/>
    </row>
    <row r="11" spans="1:26" s="2" customFormat="1" ht="12.75" x14ac:dyDescent="0.2">
      <c r="A11" s="183" t="s">
        <v>162</v>
      </c>
      <c r="B11" s="128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6"/>
      <c r="Q11" s="127"/>
      <c r="R11" s="128"/>
      <c r="S11" s="128"/>
      <c r="T11" s="128"/>
      <c r="U11" s="128"/>
      <c r="V11" s="128"/>
      <c r="W11" s="128"/>
      <c r="X11" s="129"/>
    </row>
    <row r="12" spans="1:26" s="2" customFormat="1" ht="12.75" x14ac:dyDescent="0.2">
      <c r="A12" s="183" t="s">
        <v>163</v>
      </c>
      <c r="B12" s="128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6"/>
      <c r="Q12" s="127"/>
      <c r="R12" s="128"/>
      <c r="S12" s="128"/>
      <c r="T12" s="128"/>
      <c r="U12" s="128"/>
      <c r="V12" s="128"/>
      <c r="W12" s="128"/>
      <c r="X12" s="129"/>
    </row>
    <row r="13" spans="1:26" s="2" customFormat="1" ht="12.75" x14ac:dyDescent="0.2">
      <c r="A13" s="183" t="s">
        <v>164</v>
      </c>
      <c r="B13" s="128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6"/>
      <c r="Q13" s="127"/>
      <c r="R13" s="128"/>
      <c r="S13" s="128"/>
      <c r="T13" s="128"/>
      <c r="U13" s="128"/>
      <c r="V13" s="128"/>
      <c r="W13" s="128"/>
      <c r="X13" s="129"/>
      <c r="Y13" s="156"/>
    </row>
    <row r="14" spans="1:26" s="2" customFormat="1" ht="12.75" x14ac:dyDescent="0.2">
      <c r="A14" s="183" t="s">
        <v>165</v>
      </c>
      <c r="B14" s="128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6"/>
      <c r="Q14" s="127"/>
      <c r="R14" s="128"/>
      <c r="S14" s="128"/>
      <c r="T14" s="128"/>
      <c r="U14" s="128"/>
      <c r="V14" s="128"/>
      <c r="W14" s="128"/>
      <c r="X14" s="129"/>
    </row>
    <row r="15" spans="1:26" s="1" customFormat="1" ht="12.75" x14ac:dyDescent="0.2">
      <c r="A15" s="183" t="s">
        <v>166</v>
      </c>
      <c r="B15" s="128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6"/>
      <c r="Q15" s="130"/>
      <c r="R15" s="131"/>
      <c r="S15" s="131"/>
      <c r="T15" s="131"/>
      <c r="U15" s="131"/>
      <c r="V15" s="131"/>
      <c r="W15" s="131"/>
      <c r="X15" s="132"/>
    </row>
    <row r="16" spans="1:26" s="2" customFormat="1" ht="12.75" x14ac:dyDescent="0.2">
      <c r="A16" s="183" t="s">
        <v>167</v>
      </c>
      <c r="B16" s="128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6"/>
      <c r="Q16" s="127"/>
      <c r="R16" s="128"/>
      <c r="S16" s="128"/>
      <c r="T16" s="128"/>
      <c r="U16" s="128"/>
      <c r="V16" s="128"/>
      <c r="W16" s="128"/>
      <c r="X16" s="129"/>
    </row>
    <row r="17" spans="1:24" s="2" customFormat="1" ht="12.75" x14ac:dyDescent="0.2">
      <c r="A17" s="183" t="s">
        <v>168</v>
      </c>
      <c r="B17" s="128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6"/>
      <c r="Q17" s="127"/>
      <c r="R17" s="128"/>
      <c r="S17" s="128"/>
      <c r="T17" s="128"/>
      <c r="U17" s="128"/>
      <c r="V17" s="128"/>
      <c r="W17" s="128"/>
      <c r="X17" s="129"/>
    </row>
    <row r="18" spans="1:24" s="2" customFormat="1" ht="12.75" x14ac:dyDescent="0.2">
      <c r="A18" s="183" t="s">
        <v>169</v>
      </c>
      <c r="B18" s="128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6"/>
      <c r="Q18" s="127"/>
      <c r="R18" s="128"/>
      <c r="S18" s="128"/>
      <c r="T18" s="128"/>
      <c r="U18" s="128"/>
      <c r="V18" s="128"/>
      <c r="W18" s="128"/>
      <c r="X18" s="129"/>
    </row>
    <row r="19" spans="1:24" s="2" customFormat="1" ht="12.75" x14ac:dyDescent="0.2">
      <c r="A19" s="183" t="s">
        <v>170</v>
      </c>
      <c r="B19" s="128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6"/>
      <c r="Q19" s="127"/>
      <c r="R19" s="128"/>
      <c r="S19" s="128"/>
      <c r="T19" s="128"/>
      <c r="U19" s="128"/>
      <c r="V19" s="128"/>
      <c r="W19" s="128"/>
      <c r="X19" s="129"/>
    </row>
    <row r="20" spans="1:24" s="1" customFormat="1" ht="12.75" x14ac:dyDescent="0.2">
      <c r="A20" s="183" t="s">
        <v>171</v>
      </c>
      <c r="B20" s="128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6"/>
      <c r="Q20" s="130"/>
      <c r="R20" s="131"/>
      <c r="S20" s="131"/>
      <c r="T20" s="131"/>
      <c r="U20" s="131"/>
      <c r="V20" s="131"/>
      <c r="W20" s="131"/>
      <c r="X20" s="132"/>
    </row>
    <row r="21" spans="1:24" s="2" customFormat="1" ht="12.75" x14ac:dyDescent="0.2">
      <c r="A21" s="183" t="s">
        <v>172</v>
      </c>
      <c r="B21" s="128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6"/>
      <c r="Q21" s="127"/>
      <c r="R21" s="128"/>
      <c r="S21" s="128"/>
      <c r="T21" s="128"/>
      <c r="U21" s="128"/>
      <c r="V21" s="128"/>
      <c r="W21" s="128"/>
      <c r="X21" s="129"/>
    </row>
    <row r="22" spans="1:24" s="2" customFormat="1" ht="12.75" x14ac:dyDescent="0.2">
      <c r="A22" s="183" t="s">
        <v>173</v>
      </c>
      <c r="B22" s="128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6"/>
      <c r="Q22" s="127"/>
      <c r="R22" s="128"/>
      <c r="S22" s="128"/>
      <c r="T22" s="128"/>
      <c r="U22" s="128"/>
      <c r="V22" s="128"/>
      <c r="W22" s="128"/>
      <c r="X22" s="129"/>
    </row>
    <row r="23" spans="1:24" s="2" customFormat="1" ht="12.75" x14ac:dyDescent="0.2">
      <c r="A23" s="183" t="s">
        <v>174</v>
      </c>
      <c r="B23" s="128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6"/>
      <c r="Q23" s="127"/>
      <c r="R23" s="128"/>
      <c r="S23" s="128"/>
      <c r="T23" s="128"/>
      <c r="U23" s="128"/>
      <c r="V23" s="128"/>
      <c r="W23" s="128"/>
      <c r="X23" s="129"/>
    </row>
    <row r="24" spans="1:24" s="2" customFormat="1" ht="12.75" x14ac:dyDescent="0.2">
      <c r="A24" s="183" t="s">
        <v>175</v>
      </c>
      <c r="B24" s="128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6"/>
      <c r="Q24" s="127"/>
      <c r="R24" s="128"/>
      <c r="S24" s="128"/>
      <c r="T24" s="128"/>
      <c r="U24" s="128"/>
      <c r="V24" s="128"/>
      <c r="W24" s="128"/>
      <c r="X24" s="129"/>
    </row>
    <row r="25" spans="1:24" x14ac:dyDescent="0.3">
      <c r="A25" s="183" t="s">
        <v>176</v>
      </c>
      <c r="B25" s="133"/>
      <c r="C25" s="134"/>
      <c r="D25" s="134"/>
      <c r="E25" s="135"/>
      <c r="F25" s="135"/>
      <c r="G25" s="135"/>
      <c r="H25" s="135"/>
      <c r="I25" s="135"/>
      <c r="J25" s="133"/>
      <c r="K25" s="133"/>
      <c r="L25" s="133"/>
      <c r="M25" s="133"/>
      <c r="N25" s="133"/>
      <c r="O25" s="133"/>
      <c r="P25" s="136"/>
      <c r="Q25" s="137"/>
      <c r="R25" s="133"/>
      <c r="S25" s="133"/>
      <c r="T25" s="133"/>
      <c r="U25" s="133"/>
      <c r="V25" s="133"/>
      <c r="W25" s="133"/>
      <c r="X25" s="138"/>
    </row>
    <row r="26" spans="1:24" x14ac:dyDescent="0.3">
      <c r="A26" s="183" t="s">
        <v>177</v>
      </c>
      <c r="B26" s="133"/>
      <c r="C26" s="134"/>
      <c r="D26" s="134"/>
      <c r="E26" s="135"/>
      <c r="F26" s="135"/>
      <c r="G26" s="135"/>
      <c r="H26" s="135"/>
      <c r="I26" s="135"/>
      <c r="J26" s="133"/>
      <c r="K26" s="133"/>
      <c r="L26" s="133"/>
      <c r="M26" s="133"/>
      <c r="N26" s="133"/>
      <c r="O26" s="133"/>
      <c r="P26" s="136"/>
      <c r="Q26" s="137"/>
      <c r="R26" s="133"/>
      <c r="S26" s="133"/>
      <c r="T26" s="133"/>
      <c r="U26" s="133"/>
      <c r="V26" s="133"/>
      <c r="W26" s="133"/>
      <c r="X26" s="138"/>
    </row>
    <row r="27" spans="1:24" x14ac:dyDescent="0.3">
      <c r="A27" s="183" t="s">
        <v>178</v>
      </c>
      <c r="B27" s="133"/>
      <c r="C27" s="134"/>
      <c r="D27" s="134"/>
      <c r="E27" s="135"/>
      <c r="F27" s="135"/>
      <c r="G27" s="135"/>
      <c r="H27" s="135"/>
      <c r="I27" s="135"/>
      <c r="J27" s="133"/>
      <c r="K27" s="133"/>
      <c r="L27" s="133"/>
      <c r="M27" s="133"/>
      <c r="N27" s="133"/>
      <c r="O27" s="133"/>
      <c r="P27" s="136"/>
      <c r="Q27" s="137"/>
      <c r="R27" s="133"/>
      <c r="S27" s="133"/>
      <c r="T27" s="133"/>
      <c r="U27" s="133"/>
      <c r="V27" s="133"/>
      <c r="W27" s="133"/>
      <c r="X27" s="138"/>
    </row>
    <row r="28" spans="1:24" x14ac:dyDescent="0.3">
      <c r="A28" s="183" t="s">
        <v>179</v>
      </c>
      <c r="B28" s="133"/>
      <c r="C28" s="134"/>
      <c r="D28" s="134"/>
      <c r="E28" s="135"/>
      <c r="F28" s="135"/>
      <c r="G28" s="135"/>
      <c r="H28" s="135"/>
      <c r="I28" s="135"/>
      <c r="J28" s="133"/>
      <c r="K28" s="133"/>
      <c r="L28" s="133"/>
      <c r="M28" s="133"/>
      <c r="N28" s="133"/>
      <c r="O28" s="133"/>
      <c r="P28" s="136"/>
      <c r="Q28" s="137"/>
      <c r="R28" s="133"/>
      <c r="S28" s="133"/>
      <c r="T28" s="133"/>
      <c r="U28" s="133"/>
      <c r="V28" s="133"/>
      <c r="W28" s="133"/>
      <c r="X28" s="138"/>
    </row>
    <row r="29" spans="1:24" x14ac:dyDescent="0.3">
      <c r="A29" s="183" t="s">
        <v>180</v>
      </c>
      <c r="B29" s="133"/>
      <c r="C29" s="134"/>
      <c r="D29" s="134"/>
      <c r="E29" s="135"/>
      <c r="F29" s="135"/>
      <c r="G29" s="135"/>
      <c r="H29" s="135"/>
      <c r="I29" s="135"/>
      <c r="J29" s="133"/>
      <c r="K29" s="133"/>
      <c r="L29" s="133"/>
      <c r="M29" s="133"/>
      <c r="N29" s="133"/>
      <c r="O29" s="133"/>
      <c r="P29" s="136"/>
      <c r="Q29" s="137"/>
      <c r="R29" s="133"/>
      <c r="S29" s="133"/>
      <c r="T29" s="133"/>
      <c r="U29" s="133"/>
      <c r="V29" s="133"/>
      <c r="W29" s="133"/>
      <c r="X29" s="138"/>
    </row>
    <row r="30" spans="1:24" x14ac:dyDescent="0.3">
      <c r="A30" s="183" t="s">
        <v>181</v>
      </c>
      <c r="B30" s="133"/>
      <c r="C30" s="134"/>
      <c r="D30" s="134"/>
      <c r="E30" s="139"/>
      <c r="F30" s="135"/>
      <c r="G30" s="135"/>
      <c r="H30" s="135"/>
      <c r="I30" s="135"/>
      <c r="J30" s="133"/>
      <c r="K30" s="133"/>
      <c r="L30" s="133"/>
      <c r="M30" s="133"/>
      <c r="N30" s="133"/>
      <c r="O30" s="133"/>
      <c r="P30" s="136"/>
      <c r="Q30" s="137"/>
      <c r="R30" s="133"/>
      <c r="S30" s="133"/>
      <c r="T30" s="133"/>
      <c r="U30" s="133"/>
      <c r="V30" s="133"/>
      <c r="W30" s="133"/>
      <c r="X30" s="138"/>
    </row>
    <row r="31" spans="1:24" x14ac:dyDescent="0.3">
      <c r="A31" s="183" t="s">
        <v>182</v>
      </c>
      <c r="B31" s="133"/>
      <c r="C31" s="134"/>
      <c r="D31" s="134"/>
      <c r="E31" s="135"/>
      <c r="F31" s="135"/>
      <c r="G31" s="135"/>
      <c r="H31" s="135"/>
      <c r="I31" s="135"/>
      <c r="J31" s="133"/>
      <c r="K31" s="133"/>
      <c r="L31" s="133"/>
      <c r="M31" s="133"/>
      <c r="N31" s="133"/>
      <c r="O31" s="133"/>
      <c r="P31" s="136"/>
      <c r="Q31" s="137"/>
      <c r="R31" s="133"/>
      <c r="S31" s="133"/>
      <c r="T31" s="133"/>
      <c r="U31" s="133"/>
      <c r="V31" s="133"/>
      <c r="W31" s="133"/>
      <c r="X31" s="138"/>
    </row>
    <row r="32" spans="1:24" x14ac:dyDescent="0.3">
      <c r="A32" s="183" t="s">
        <v>183</v>
      </c>
      <c r="B32" s="133"/>
      <c r="C32" s="134"/>
      <c r="D32" s="134"/>
      <c r="E32" s="135"/>
      <c r="F32" s="135"/>
      <c r="G32" s="135"/>
      <c r="H32" s="135"/>
      <c r="I32" s="135"/>
      <c r="J32" s="133"/>
      <c r="K32" s="133"/>
      <c r="L32" s="133"/>
      <c r="M32" s="133"/>
      <c r="N32" s="133"/>
      <c r="O32" s="133"/>
      <c r="P32" s="136"/>
      <c r="Q32" s="137"/>
      <c r="R32" s="133"/>
      <c r="S32" s="133"/>
      <c r="T32" s="133"/>
      <c r="U32" s="133"/>
      <c r="V32" s="133"/>
      <c r="W32" s="133"/>
      <c r="X32" s="138"/>
    </row>
    <row r="33" spans="1:24" x14ac:dyDescent="0.3">
      <c r="A33" s="183" t="s">
        <v>184</v>
      </c>
      <c r="B33" s="133"/>
      <c r="C33" s="134"/>
      <c r="D33" s="134"/>
      <c r="E33" s="135"/>
      <c r="F33" s="135"/>
      <c r="G33" s="135"/>
      <c r="H33" s="135"/>
      <c r="I33" s="135"/>
      <c r="J33" s="133"/>
      <c r="K33" s="133"/>
      <c r="L33" s="133"/>
      <c r="M33" s="133"/>
      <c r="N33" s="133"/>
      <c r="O33" s="133"/>
      <c r="P33" s="136"/>
      <c r="Q33" s="137"/>
      <c r="R33" s="133"/>
      <c r="S33" s="133"/>
      <c r="T33" s="133"/>
      <c r="U33" s="133"/>
      <c r="V33" s="133"/>
      <c r="W33" s="133"/>
      <c r="X33" s="138"/>
    </row>
    <row r="34" spans="1:24" x14ac:dyDescent="0.3">
      <c r="A34" s="183" t="s">
        <v>185</v>
      </c>
      <c r="B34" s="133"/>
      <c r="C34" s="134"/>
      <c r="D34" s="134"/>
      <c r="E34" s="135"/>
      <c r="F34" s="135"/>
      <c r="G34" s="135"/>
      <c r="H34" s="135"/>
      <c r="I34" s="135"/>
      <c r="J34" s="133"/>
      <c r="K34" s="133"/>
      <c r="L34" s="133"/>
      <c r="M34" s="133"/>
      <c r="N34" s="133"/>
      <c r="O34" s="133"/>
      <c r="P34" s="136"/>
      <c r="Q34" s="137"/>
      <c r="R34" s="133"/>
      <c r="S34" s="133"/>
      <c r="T34" s="133"/>
      <c r="U34" s="133"/>
      <c r="V34" s="133"/>
      <c r="W34" s="133"/>
      <c r="X34" s="138"/>
    </row>
    <row r="35" spans="1:24" x14ac:dyDescent="0.3">
      <c r="A35" s="183" t="s">
        <v>186</v>
      </c>
      <c r="B35" s="133"/>
      <c r="C35" s="134"/>
      <c r="D35" s="134"/>
      <c r="E35" s="135"/>
      <c r="F35" s="135"/>
      <c r="G35" s="135"/>
      <c r="H35" s="135"/>
      <c r="I35" s="135"/>
      <c r="J35" s="133"/>
      <c r="K35" s="133"/>
      <c r="L35" s="133"/>
      <c r="M35" s="133"/>
      <c r="N35" s="133"/>
      <c r="O35" s="133"/>
      <c r="P35" s="136"/>
      <c r="Q35" s="137"/>
      <c r="R35" s="133"/>
      <c r="S35" s="133"/>
      <c r="T35" s="133"/>
      <c r="U35" s="133"/>
      <c r="V35" s="133"/>
      <c r="W35" s="133"/>
      <c r="X35" s="138"/>
    </row>
    <row r="36" spans="1:24" x14ac:dyDescent="0.3">
      <c r="A36" s="183" t="s">
        <v>187</v>
      </c>
      <c r="B36" s="133"/>
      <c r="C36" s="134"/>
      <c r="D36" s="134"/>
      <c r="E36" s="135"/>
      <c r="F36" s="135"/>
      <c r="G36" s="135"/>
      <c r="H36" s="135"/>
      <c r="I36" s="135"/>
      <c r="J36" s="133"/>
      <c r="K36" s="133"/>
      <c r="L36" s="133"/>
      <c r="M36" s="133"/>
      <c r="N36" s="133"/>
      <c r="O36" s="133"/>
      <c r="P36" s="136"/>
      <c r="Q36" s="137"/>
      <c r="R36" s="133"/>
      <c r="S36" s="133"/>
      <c r="T36" s="133"/>
      <c r="U36" s="133"/>
      <c r="V36" s="133"/>
      <c r="W36" s="133"/>
      <c r="X36" s="138"/>
    </row>
    <row r="37" spans="1:24" x14ac:dyDescent="0.3">
      <c r="A37" s="183" t="s">
        <v>188</v>
      </c>
      <c r="B37" s="133"/>
      <c r="C37" s="134"/>
      <c r="D37" s="134"/>
      <c r="E37" s="135"/>
      <c r="F37" s="135"/>
      <c r="G37" s="135"/>
      <c r="H37" s="135"/>
      <c r="I37" s="135"/>
      <c r="J37" s="133"/>
      <c r="K37" s="133"/>
      <c r="L37" s="133"/>
      <c r="M37" s="133"/>
      <c r="N37" s="133"/>
      <c r="O37" s="133"/>
      <c r="P37" s="136"/>
      <c r="Q37" s="137"/>
      <c r="R37" s="133"/>
      <c r="S37" s="133"/>
      <c r="T37" s="133"/>
      <c r="U37" s="133"/>
      <c r="V37" s="133"/>
      <c r="W37" s="133"/>
      <c r="X37" s="138"/>
    </row>
    <row r="38" spans="1:24" x14ac:dyDescent="0.3">
      <c r="A38" s="183" t="s">
        <v>189</v>
      </c>
      <c r="B38" s="133"/>
      <c r="C38" s="134"/>
      <c r="D38" s="134"/>
      <c r="E38" s="135"/>
      <c r="F38" s="135"/>
      <c r="G38" s="135"/>
      <c r="H38" s="135"/>
      <c r="I38" s="135"/>
      <c r="J38" s="133"/>
      <c r="K38" s="133"/>
      <c r="L38" s="133"/>
      <c r="M38" s="133"/>
      <c r="N38" s="133"/>
      <c r="O38" s="133"/>
      <c r="P38" s="136"/>
      <c r="Q38" s="137"/>
      <c r="R38" s="133"/>
      <c r="S38" s="133"/>
      <c r="T38" s="133"/>
      <c r="U38" s="133"/>
      <c r="V38" s="133"/>
      <c r="W38" s="133"/>
      <c r="X38" s="138"/>
    </row>
    <row r="39" spans="1:24" x14ac:dyDescent="0.3">
      <c r="A39" s="183" t="s">
        <v>190</v>
      </c>
      <c r="B39" s="133"/>
      <c r="C39" s="134"/>
      <c r="D39" s="134"/>
      <c r="E39" s="135"/>
      <c r="F39" s="135"/>
      <c r="G39" s="135"/>
      <c r="H39" s="135"/>
      <c r="I39" s="135"/>
      <c r="J39" s="133"/>
      <c r="K39" s="133"/>
      <c r="L39" s="133"/>
      <c r="M39" s="133"/>
      <c r="N39" s="133"/>
      <c r="O39" s="133"/>
      <c r="P39" s="136"/>
      <c r="Q39" s="137"/>
      <c r="R39" s="133"/>
      <c r="S39" s="133"/>
      <c r="T39" s="133"/>
      <c r="U39" s="133"/>
      <c r="V39" s="133"/>
      <c r="W39" s="133"/>
      <c r="X39" s="138"/>
    </row>
    <row r="40" spans="1:24" x14ac:dyDescent="0.3">
      <c r="A40" s="183" t="s">
        <v>191</v>
      </c>
      <c r="B40" s="133"/>
      <c r="C40" s="134"/>
      <c r="D40" s="134"/>
      <c r="E40" s="135"/>
      <c r="F40" s="135"/>
      <c r="G40" s="135"/>
      <c r="H40" s="135"/>
      <c r="I40" s="135"/>
      <c r="J40" s="133"/>
      <c r="K40" s="133"/>
      <c r="L40" s="133"/>
      <c r="M40" s="133"/>
      <c r="N40" s="133"/>
      <c r="O40" s="133"/>
      <c r="P40" s="136"/>
      <c r="Q40" s="137"/>
      <c r="R40" s="133"/>
      <c r="S40" s="133"/>
      <c r="T40" s="133"/>
      <c r="U40" s="133"/>
      <c r="V40" s="133"/>
      <c r="W40" s="133"/>
      <c r="X40" s="138"/>
    </row>
    <row r="41" spans="1:24" x14ac:dyDescent="0.3">
      <c r="A41" s="183" t="s">
        <v>192</v>
      </c>
      <c r="B41" s="133"/>
      <c r="C41" s="134"/>
      <c r="D41" s="134"/>
      <c r="E41" s="135"/>
      <c r="F41" s="135"/>
      <c r="G41" s="135"/>
      <c r="H41" s="135"/>
      <c r="I41" s="135"/>
      <c r="J41" s="133"/>
      <c r="K41" s="133"/>
      <c r="L41" s="133"/>
      <c r="M41" s="133"/>
      <c r="N41" s="133"/>
      <c r="O41" s="133"/>
      <c r="P41" s="136"/>
      <c r="Q41" s="137"/>
      <c r="R41" s="133"/>
      <c r="S41" s="133"/>
      <c r="T41" s="133"/>
      <c r="U41" s="133"/>
      <c r="V41" s="133"/>
      <c r="W41" s="133"/>
      <c r="X41" s="138"/>
    </row>
    <row r="42" spans="1:24" x14ac:dyDescent="0.3">
      <c r="A42" s="183" t="s">
        <v>193</v>
      </c>
      <c r="B42" s="133"/>
      <c r="C42" s="134"/>
      <c r="D42" s="134"/>
      <c r="E42" s="135"/>
      <c r="F42" s="135"/>
      <c r="G42" s="135"/>
      <c r="H42" s="135"/>
      <c r="I42" s="135"/>
      <c r="J42" s="133"/>
      <c r="K42" s="133"/>
      <c r="L42" s="133"/>
      <c r="M42" s="133"/>
      <c r="N42" s="133"/>
      <c r="O42" s="133"/>
      <c r="P42" s="136"/>
      <c r="Q42" s="137"/>
      <c r="R42" s="133"/>
      <c r="S42" s="133"/>
      <c r="T42" s="133"/>
      <c r="U42" s="133"/>
      <c r="V42" s="133"/>
      <c r="W42" s="133"/>
      <c r="X42" s="138"/>
    </row>
    <row r="43" spans="1:24" x14ac:dyDescent="0.3">
      <c r="A43" s="183" t="s">
        <v>194</v>
      </c>
      <c r="B43" s="133"/>
      <c r="C43" s="134"/>
      <c r="D43" s="134"/>
      <c r="E43" s="135"/>
      <c r="F43" s="135"/>
      <c r="G43" s="135"/>
      <c r="H43" s="135"/>
      <c r="I43" s="135"/>
      <c r="J43" s="133"/>
      <c r="K43" s="133"/>
      <c r="L43" s="133"/>
      <c r="M43" s="133"/>
      <c r="N43" s="133"/>
      <c r="O43" s="133"/>
      <c r="P43" s="136"/>
      <c r="Q43" s="137"/>
      <c r="R43" s="133"/>
      <c r="S43" s="133"/>
      <c r="T43" s="133"/>
      <c r="U43" s="133"/>
      <c r="V43" s="133"/>
      <c r="W43" s="133"/>
      <c r="X43" s="138"/>
    </row>
    <row r="44" spans="1:24" x14ac:dyDescent="0.3">
      <c r="A44" s="183" t="s">
        <v>195</v>
      </c>
      <c r="B44" s="133"/>
      <c r="C44" s="134"/>
      <c r="D44" s="134"/>
      <c r="E44" s="135"/>
      <c r="F44" s="135"/>
      <c r="G44" s="135"/>
      <c r="H44" s="135"/>
      <c r="I44" s="135"/>
      <c r="J44" s="133"/>
      <c r="K44" s="133"/>
      <c r="L44" s="133"/>
      <c r="M44" s="133"/>
      <c r="N44" s="133"/>
      <c r="O44" s="133"/>
      <c r="P44" s="136"/>
      <c r="Q44" s="137"/>
      <c r="R44" s="133"/>
      <c r="S44" s="133"/>
      <c r="T44" s="133"/>
      <c r="U44" s="133"/>
      <c r="V44" s="133"/>
      <c r="W44" s="133"/>
      <c r="X44" s="138"/>
    </row>
    <row r="45" spans="1:24" x14ac:dyDescent="0.3">
      <c r="A45" s="183" t="s">
        <v>196</v>
      </c>
      <c r="B45" s="133"/>
      <c r="C45" s="134"/>
      <c r="D45" s="134"/>
      <c r="E45" s="135"/>
      <c r="F45" s="135"/>
      <c r="G45" s="135"/>
      <c r="H45" s="135"/>
      <c r="I45" s="135"/>
      <c r="J45" s="133"/>
      <c r="K45" s="133"/>
      <c r="L45" s="133"/>
      <c r="M45" s="133"/>
      <c r="N45" s="133"/>
      <c r="O45" s="133"/>
      <c r="P45" s="136"/>
      <c r="Q45" s="137"/>
      <c r="R45" s="133"/>
      <c r="S45" s="133"/>
      <c r="T45" s="133"/>
      <c r="U45" s="133"/>
      <c r="V45" s="133"/>
      <c r="W45" s="133"/>
      <c r="X45" s="138"/>
    </row>
    <row r="46" spans="1:24" x14ac:dyDescent="0.3">
      <c r="A46" s="183" t="s">
        <v>197</v>
      </c>
      <c r="B46" s="133"/>
      <c r="C46" s="134"/>
      <c r="D46" s="134"/>
      <c r="E46" s="135"/>
      <c r="F46" s="135"/>
      <c r="G46" s="135"/>
      <c r="H46" s="135"/>
      <c r="I46" s="135"/>
      <c r="J46" s="133"/>
      <c r="K46" s="133"/>
      <c r="L46" s="133"/>
      <c r="M46" s="133"/>
      <c r="N46" s="133"/>
      <c r="O46" s="133"/>
      <c r="P46" s="136"/>
      <c r="Q46" s="137"/>
      <c r="R46" s="133"/>
      <c r="S46" s="133"/>
      <c r="T46" s="133"/>
      <c r="U46" s="133"/>
      <c r="V46" s="133"/>
      <c r="W46" s="133"/>
      <c r="X46" s="138"/>
    </row>
    <row r="47" spans="1:24" x14ac:dyDescent="0.3">
      <c r="A47" s="183" t="s">
        <v>198</v>
      </c>
      <c r="B47" s="133"/>
      <c r="C47" s="134"/>
      <c r="D47" s="134"/>
      <c r="E47" s="135"/>
      <c r="F47" s="135"/>
      <c r="G47" s="135"/>
      <c r="H47" s="135"/>
      <c r="I47" s="135"/>
      <c r="J47" s="133"/>
      <c r="K47" s="133"/>
      <c r="L47" s="133"/>
      <c r="M47" s="133"/>
      <c r="N47" s="133"/>
      <c r="O47" s="133"/>
      <c r="P47" s="136"/>
      <c r="Q47" s="137"/>
      <c r="R47" s="133"/>
      <c r="S47" s="133"/>
      <c r="T47" s="133"/>
      <c r="U47" s="133"/>
      <c r="V47" s="133"/>
      <c r="W47" s="133"/>
      <c r="X47" s="138"/>
    </row>
    <row r="48" spans="1:24" x14ac:dyDescent="0.3">
      <c r="A48" s="183" t="s">
        <v>199</v>
      </c>
      <c r="B48" s="133"/>
      <c r="C48" s="134"/>
      <c r="D48" s="134"/>
      <c r="E48" s="135"/>
      <c r="F48" s="135"/>
      <c r="G48" s="135"/>
      <c r="H48" s="135"/>
      <c r="I48" s="135"/>
      <c r="J48" s="133"/>
      <c r="K48" s="133"/>
      <c r="L48" s="133"/>
      <c r="M48" s="133"/>
      <c r="N48" s="133"/>
      <c r="O48" s="133"/>
      <c r="P48" s="136"/>
      <c r="Q48" s="137"/>
      <c r="R48" s="133"/>
      <c r="S48" s="133"/>
      <c r="T48" s="133"/>
      <c r="U48" s="133"/>
      <c r="V48" s="133"/>
      <c r="W48" s="133"/>
      <c r="X48" s="138"/>
    </row>
    <row r="49" spans="1:24" x14ac:dyDescent="0.3">
      <c r="A49" s="183" t="s">
        <v>200</v>
      </c>
      <c r="B49" s="133"/>
      <c r="C49" s="134"/>
      <c r="D49" s="134"/>
      <c r="E49" s="135"/>
      <c r="F49" s="135"/>
      <c r="G49" s="135"/>
      <c r="H49" s="135"/>
      <c r="I49" s="135"/>
      <c r="J49" s="133"/>
      <c r="K49" s="133"/>
      <c r="L49" s="133"/>
      <c r="M49" s="133"/>
      <c r="N49" s="133"/>
      <c r="O49" s="133"/>
      <c r="P49" s="136"/>
      <c r="Q49" s="137"/>
      <c r="R49" s="133"/>
      <c r="S49" s="133"/>
      <c r="T49" s="133"/>
      <c r="U49" s="133"/>
      <c r="V49" s="133"/>
      <c r="W49" s="133"/>
      <c r="X49" s="138"/>
    </row>
    <row r="50" spans="1:24" x14ac:dyDescent="0.3">
      <c r="A50" s="183" t="s">
        <v>201</v>
      </c>
      <c r="B50" s="133"/>
      <c r="C50" s="134"/>
      <c r="D50" s="134"/>
      <c r="E50" s="135"/>
      <c r="F50" s="135"/>
      <c r="G50" s="135"/>
      <c r="H50" s="135"/>
      <c r="I50" s="135"/>
      <c r="J50" s="133"/>
      <c r="K50" s="133"/>
      <c r="L50" s="133"/>
      <c r="M50" s="133"/>
      <c r="N50" s="133"/>
      <c r="O50" s="133"/>
      <c r="P50" s="136"/>
      <c r="Q50" s="137"/>
      <c r="R50" s="133"/>
      <c r="S50" s="133"/>
      <c r="T50" s="133"/>
      <c r="U50" s="133"/>
      <c r="V50" s="133"/>
      <c r="W50" s="133"/>
      <c r="X50" s="138"/>
    </row>
    <row r="51" spans="1:24" x14ac:dyDescent="0.3">
      <c r="A51" s="183" t="s">
        <v>202</v>
      </c>
      <c r="B51" s="133"/>
      <c r="C51" s="134"/>
      <c r="D51" s="134"/>
      <c r="E51" s="135"/>
      <c r="F51" s="135"/>
      <c r="G51" s="135"/>
      <c r="H51" s="135"/>
      <c r="I51" s="135"/>
      <c r="J51" s="133"/>
      <c r="K51" s="133"/>
      <c r="L51" s="133"/>
      <c r="M51" s="133"/>
      <c r="N51" s="133"/>
      <c r="O51" s="133"/>
      <c r="P51" s="136"/>
      <c r="Q51" s="137"/>
      <c r="R51" s="133"/>
      <c r="S51" s="133"/>
      <c r="T51" s="133"/>
      <c r="U51" s="133"/>
      <c r="V51" s="133"/>
      <c r="W51" s="133"/>
      <c r="X51" s="138"/>
    </row>
    <row r="52" spans="1:24" x14ac:dyDescent="0.3">
      <c r="A52" s="183" t="s">
        <v>203</v>
      </c>
      <c r="B52" s="133"/>
      <c r="C52" s="134"/>
      <c r="D52" s="134"/>
      <c r="E52" s="135"/>
      <c r="F52" s="135"/>
      <c r="G52" s="135"/>
      <c r="H52" s="135"/>
      <c r="I52" s="135"/>
      <c r="J52" s="133"/>
      <c r="K52" s="133"/>
      <c r="L52" s="133"/>
      <c r="M52" s="133"/>
      <c r="N52" s="133"/>
      <c r="O52" s="133"/>
      <c r="P52" s="136"/>
      <c r="Q52" s="137"/>
      <c r="R52" s="133"/>
      <c r="S52" s="133"/>
      <c r="T52" s="133"/>
      <c r="U52" s="133"/>
      <c r="V52" s="133"/>
      <c r="W52" s="133"/>
      <c r="X52" s="138"/>
    </row>
    <row r="53" spans="1:24" x14ac:dyDescent="0.3">
      <c r="A53" s="183" t="s">
        <v>204</v>
      </c>
      <c r="B53" s="133"/>
      <c r="C53" s="134"/>
      <c r="D53" s="134"/>
      <c r="E53" s="135"/>
      <c r="F53" s="135"/>
      <c r="G53" s="135"/>
      <c r="H53" s="135"/>
      <c r="I53" s="135"/>
      <c r="J53" s="133"/>
      <c r="K53" s="133"/>
      <c r="L53" s="133"/>
      <c r="M53" s="133"/>
      <c r="N53" s="133"/>
      <c r="O53" s="133"/>
      <c r="P53" s="136"/>
      <c r="Q53" s="137"/>
      <c r="R53" s="133"/>
      <c r="S53" s="133"/>
      <c r="T53" s="133"/>
      <c r="U53" s="133"/>
      <c r="V53" s="133"/>
      <c r="W53" s="133"/>
      <c r="X53" s="138"/>
    </row>
    <row r="54" spans="1:24" ht="17.25" thickBot="1" x14ac:dyDescent="0.35">
      <c r="A54" s="184" t="s">
        <v>205</v>
      </c>
      <c r="B54" s="140"/>
      <c r="C54" s="141"/>
      <c r="D54" s="141"/>
      <c r="E54" s="142"/>
      <c r="F54" s="142"/>
      <c r="G54" s="142"/>
      <c r="H54" s="142"/>
      <c r="I54" s="142"/>
      <c r="J54" s="140"/>
      <c r="K54" s="140"/>
      <c r="L54" s="140"/>
      <c r="M54" s="140"/>
      <c r="N54" s="140"/>
      <c r="O54" s="140"/>
      <c r="P54" s="143"/>
      <c r="Q54" s="144"/>
      <c r="R54" s="140"/>
      <c r="S54" s="140"/>
      <c r="T54" s="140"/>
      <c r="U54" s="140"/>
      <c r="V54" s="140"/>
      <c r="W54" s="140"/>
      <c r="X54" s="145"/>
    </row>
  </sheetData>
  <autoFilter ref="B3:WVX5">
    <filterColumn colId="8" showButton="0"/>
    <filterColumn colId="9" showButton="0"/>
    <filterColumn colId="10" showButton="0"/>
  </autoFilter>
  <mergeCells count="25">
    <mergeCell ref="Y3:Y5"/>
    <mergeCell ref="X3:X5"/>
    <mergeCell ref="A1:X1"/>
    <mergeCell ref="A2:X2"/>
    <mergeCell ref="Q3:Q5"/>
    <mergeCell ref="R3:R5"/>
    <mergeCell ref="S3:S5"/>
    <mergeCell ref="T3:T5"/>
    <mergeCell ref="U3:U5"/>
    <mergeCell ref="V3:V5"/>
    <mergeCell ref="W3:W5"/>
    <mergeCell ref="D3:D5"/>
    <mergeCell ref="A3:A5"/>
    <mergeCell ref="J4:J5"/>
    <mergeCell ref="H3:H5"/>
    <mergeCell ref="I3:I5"/>
    <mergeCell ref="J3:M3"/>
    <mergeCell ref="N3:N5"/>
    <mergeCell ref="P3:P5"/>
    <mergeCell ref="B3:B5"/>
    <mergeCell ref="C3:C5"/>
    <mergeCell ref="E3:E5"/>
    <mergeCell ref="O3:O5"/>
    <mergeCell ref="F3:F5"/>
    <mergeCell ref="G3:G5"/>
  </mergeCells>
  <hyperlinks>
    <hyperlink ref="G6" r:id="rId1"/>
    <hyperlink ref="G7" r:id="rId2"/>
    <hyperlink ref="G8" r:id="rId3"/>
    <hyperlink ref="G9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topLeftCell="A31" workbookViewId="0">
      <selection activeCell="A35" sqref="A35:B35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11.42578125" style="6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209"/>
      <c r="B1" s="210"/>
      <c r="C1" s="213" t="s">
        <v>9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5"/>
    </row>
    <row r="2" spans="1:16" ht="51" customHeight="1" thickBot="1" x14ac:dyDescent="0.3">
      <c r="A2" s="211"/>
      <c r="B2" s="212"/>
      <c r="C2" s="213" t="s">
        <v>10</v>
      </c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5"/>
      <c r="P2" s="154">
        <f ca="1">MATCH(MID(CELL("nombrearchivo",'1'!E9),FIND("]", CELL("nombrearchivo",'1'!E9),1)+1,LEN(CELL("nombrearchivo",'1'!E9))-FIND("]",CELL("nombrearchivo",'1'!E9),1)),GENERAL!A6:A50,0)</f>
        <v>2</v>
      </c>
    </row>
    <row r="3" spans="1:16" ht="15.75" x14ac:dyDescent="0.25">
      <c r="A3" s="216" t="s">
        <v>11</v>
      </c>
      <c r="B3" s="217"/>
      <c r="C3" s="217"/>
      <c r="D3" s="217"/>
      <c r="E3" s="7" t="str">
        <f>GENERAL!Z$2</f>
        <v>PLANTA</v>
      </c>
      <c r="F3" s="218"/>
      <c r="G3" s="218"/>
      <c r="H3" s="218"/>
      <c r="I3" s="218"/>
      <c r="J3" s="218"/>
      <c r="K3" s="218"/>
      <c r="L3" s="218"/>
      <c r="M3" s="218"/>
      <c r="N3" s="219"/>
    </row>
    <row r="4" spans="1:16" ht="15.75" x14ac:dyDescent="0.25">
      <c r="A4" s="205" t="s">
        <v>12</v>
      </c>
      <c r="B4" s="206"/>
      <c r="C4" s="206"/>
      <c r="D4" s="206"/>
      <c r="E4" s="8" t="str">
        <f>GENERAL!A$2</f>
        <v>CEA-P-04-3</v>
      </c>
      <c r="F4" s="207"/>
      <c r="G4" s="207"/>
      <c r="H4" s="207"/>
      <c r="I4" s="207"/>
      <c r="J4" s="207"/>
      <c r="K4" s="207"/>
      <c r="L4" s="207"/>
      <c r="M4" s="207"/>
      <c r="N4" s="208"/>
    </row>
    <row r="5" spans="1:16" ht="15.75" x14ac:dyDescent="0.25">
      <c r="A5" s="205" t="s">
        <v>13</v>
      </c>
      <c r="B5" s="206"/>
      <c r="C5" s="206"/>
      <c r="D5" s="206"/>
      <c r="E5" s="8" t="str">
        <f>GENERAL!A$1</f>
        <v>CIENCIAS ECONÓMICAS Y ADMINISTRATIVAS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23" t="s">
        <v>14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5"/>
    </row>
    <row r="8" spans="1:16" x14ac:dyDescent="0.25">
      <c r="A8" s="226" t="s">
        <v>15</v>
      </c>
      <c r="B8" s="227"/>
      <c r="C8" s="230" t="s">
        <v>16</v>
      </c>
      <c r="D8" s="149"/>
      <c r="E8" s="232" t="s">
        <v>17</v>
      </c>
      <c r="F8" s="232" t="s">
        <v>18</v>
      </c>
      <c r="G8" s="232" t="s">
        <v>19</v>
      </c>
      <c r="H8" s="232" t="s">
        <v>20</v>
      </c>
      <c r="I8" s="232" t="s">
        <v>21</v>
      </c>
      <c r="J8" s="234" t="s">
        <v>22</v>
      </c>
      <c r="K8" s="150"/>
      <c r="L8" s="236"/>
      <c r="M8" s="236"/>
      <c r="N8" s="238" t="s">
        <v>23</v>
      </c>
    </row>
    <row r="9" spans="1:16" ht="31.5" customHeight="1" thickBot="1" x14ac:dyDescent="0.3">
      <c r="A9" s="228"/>
      <c r="B9" s="229"/>
      <c r="C9" s="231"/>
      <c r="D9" s="17"/>
      <c r="E9" s="233"/>
      <c r="F9" s="233"/>
      <c r="G9" s="233"/>
      <c r="H9" s="233"/>
      <c r="I9" s="233"/>
      <c r="J9" s="235"/>
      <c r="K9" s="151"/>
      <c r="L9" s="237"/>
      <c r="M9" s="237"/>
      <c r="N9" s="239"/>
    </row>
    <row r="10" spans="1:16" ht="44.25" customHeight="1" thickBot="1" x14ac:dyDescent="0.3">
      <c r="A10" s="240" t="str">
        <f ca="1">CONCATENATE((INDIRECT("GENERAL!D"&amp;P2+5))," ",((INDIRECT("GENERAL!E"&amp;P2+5))))</f>
        <v>PEREZ Y SOTO DOMINGUEZ ALEJANDRO</v>
      </c>
      <c r="B10" s="241"/>
      <c r="C10" s="19">
        <f>N14</f>
        <v>4</v>
      </c>
      <c r="D10" s="20"/>
      <c r="E10" s="21">
        <f>N16</f>
        <v>0</v>
      </c>
      <c r="F10" s="21">
        <f>N18</f>
        <v>3</v>
      </c>
      <c r="G10" s="21">
        <f>N20</f>
        <v>1</v>
      </c>
      <c r="H10" s="21">
        <f>N27</f>
        <v>0.69</v>
      </c>
      <c r="I10" s="21">
        <f>N32</f>
        <v>1.53</v>
      </c>
      <c r="J10" s="22">
        <f>N37</f>
        <v>10</v>
      </c>
      <c r="K10" s="23"/>
      <c r="L10" s="23"/>
      <c r="M10" s="23"/>
      <c r="N10" s="24">
        <f>IF( SUM(C10:J10)&lt;=30,SUM(C10:J10),"EXCEDE LOS 30 PUNTOS")</f>
        <v>20.22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242" t="s">
        <v>24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4"/>
      <c r="N12" s="27" t="s">
        <v>25</v>
      </c>
    </row>
    <row r="13" spans="1:16" ht="24" thickBot="1" x14ac:dyDescent="0.3">
      <c r="A13" s="220" t="s">
        <v>26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2"/>
      <c r="M13" s="8"/>
      <c r="N13" s="26"/>
    </row>
    <row r="14" spans="1:16" ht="31.5" customHeight="1" thickBot="1" x14ac:dyDescent="0.3">
      <c r="A14" s="245" t="s">
        <v>27</v>
      </c>
      <c r="B14" s="246"/>
      <c r="C14" s="28"/>
      <c r="D14" s="247" t="str">
        <f ca="1">(INDIRECT("GENERAL!J"&amp;P2+5))</f>
        <v>ECONOMISTA/UNIVERSIDAD DEL VALLE/2008</v>
      </c>
      <c r="E14" s="248"/>
      <c r="F14" s="248"/>
      <c r="G14" s="248"/>
      <c r="H14" s="248"/>
      <c r="I14" s="248"/>
      <c r="J14" s="248"/>
      <c r="K14" s="248"/>
      <c r="L14" s="249"/>
      <c r="M14" s="29"/>
      <c r="N14" s="30">
        <v>4</v>
      </c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50" t="s">
        <v>28</v>
      </c>
      <c r="B16" s="251"/>
      <c r="C16" s="8"/>
      <c r="D16" s="34"/>
      <c r="E16" s="252" t="str">
        <f ca="1">(INDIRECT("GENERAL!K"&amp;P2+5))</f>
        <v>NO REGISTRA</v>
      </c>
      <c r="F16" s="253"/>
      <c r="G16" s="253"/>
      <c r="H16" s="253"/>
      <c r="I16" s="253"/>
      <c r="J16" s="253"/>
      <c r="K16" s="253"/>
      <c r="L16" s="254"/>
      <c r="M16" s="29"/>
      <c r="N16" s="30">
        <v>0</v>
      </c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50" t="s">
        <v>29</v>
      </c>
      <c r="B18" s="251"/>
      <c r="C18" s="28"/>
      <c r="D18" s="148"/>
      <c r="E18" s="253" t="str">
        <f ca="1">(INDIRECT("GENERAL!L"&amp;P2+5))</f>
        <v>MASTER EN ECONOMIA DE LA ESCUELA AUSTRIACA/UNIVERSIDAD REY JUAN CARLOS (ESPAÑA)/2012</v>
      </c>
      <c r="F18" s="253"/>
      <c r="G18" s="253"/>
      <c r="H18" s="253"/>
      <c r="I18" s="253"/>
      <c r="J18" s="253"/>
      <c r="K18" s="253"/>
      <c r="L18" s="254"/>
      <c r="M18" s="29"/>
      <c r="N18" s="30">
        <v>3</v>
      </c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50" t="s">
        <v>30</v>
      </c>
      <c r="B20" s="251"/>
      <c r="C20" s="28"/>
      <c r="D20" s="255" t="str">
        <f ca="1">(INDIRECT("GENERAL!M"&amp;P2+5))</f>
        <v>ESTUDIOS DE DOCTOR EN ECONOMIA/ UNIVERSIDAD REY JUAN CARLOS (ESPAÑA)/2014/ SIN ANEXO DE TERMINACION DE ESTUDIOS NI CONVALIDADCION</v>
      </c>
      <c r="E20" s="256"/>
      <c r="F20" s="256"/>
      <c r="G20" s="256"/>
      <c r="H20" s="256"/>
      <c r="I20" s="256"/>
      <c r="J20" s="256"/>
      <c r="K20" s="256"/>
      <c r="L20" s="257"/>
      <c r="M20" s="29"/>
      <c r="N20" s="30">
        <v>1</v>
      </c>
    </row>
    <row r="21" spans="1:17" ht="16.5" thickBot="1" x14ac:dyDescent="0.3">
      <c r="A21" s="36"/>
      <c r="B21" s="37"/>
      <c r="C21" s="147"/>
      <c r="D21" s="39"/>
      <c r="E21" s="39"/>
      <c r="F21" s="39"/>
      <c r="G21" s="39"/>
      <c r="H21" s="39"/>
      <c r="I21" s="39"/>
      <c r="J21" s="39"/>
      <c r="K21" s="39"/>
      <c r="L21" s="39"/>
      <c r="M21" s="147"/>
      <c r="N21" s="40"/>
    </row>
    <row r="22" spans="1:17" ht="19.5" thickTop="1" thickBot="1" x14ac:dyDescent="0.3">
      <c r="A22" s="258" t="s">
        <v>31</v>
      </c>
      <c r="B22" s="259"/>
      <c r="C22" s="259"/>
      <c r="D22" s="259"/>
      <c r="E22" s="259"/>
      <c r="F22" s="259"/>
      <c r="G22" s="259"/>
      <c r="H22" s="259"/>
      <c r="I22" s="259"/>
      <c r="J22" s="259"/>
      <c r="K22" s="259"/>
      <c r="L22" s="260"/>
      <c r="M22" s="8"/>
      <c r="N22" s="153">
        <f>IF( SUM(N14:N20)&lt;=10,SUM(N14:N20),"EXCEDE LOS 10 PUNTOS VALIDOS")</f>
        <v>8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20" t="s">
        <v>32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  <c r="L24" s="222"/>
      <c r="M24" s="8"/>
      <c r="N24" s="40"/>
    </row>
    <row r="25" spans="1:17" ht="68.25" customHeight="1" thickBot="1" x14ac:dyDescent="0.3">
      <c r="A25" s="245" t="s">
        <v>33</v>
      </c>
      <c r="B25" s="246"/>
      <c r="C25" s="28"/>
      <c r="D25" s="261" t="s">
        <v>206</v>
      </c>
      <c r="E25" s="248"/>
      <c r="F25" s="248"/>
      <c r="G25" s="248"/>
      <c r="H25" s="248"/>
      <c r="I25" s="248"/>
      <c r="J25" s="248"/>
      <c r="K25" s="248"/>
      <c r="L25" s="249"/>
      <c r="M25" s="29"/>
      <c r="N25" s="30">
        <v>0.69</v>
      </c>
      <c r="P25" s="43"/>
      <c r="Q25" s="43"/>
    </row>
    <row r="26" spans="1:17" ht="16.5" thickBot="1" x14ac:dyDescent="0.3">
      <c r="A26" s="36"/>
      <c r="B26" s="37"/>
      <c r="C26" s="147"/>
      <c r="D26" s="39"/>
      <c r="E26" s="39"/>
      <c r="F26" s="39"/>
      <c r="G26" s="39"/>
      <c r="H26" s="39"/>
      <c r="I26" s="39"/>
      <c r="J26" s="39"/>
      <c r="K26" s="39"/>
      <c r="L26" s="39"/>
      <c r="M26" s="147"/>
      <c r="N26" s="40"/>
    </row>
    <row r="27" spans="1:17" ht="19.5" thickTop="1" thickBot="1" x14ac:dyDescent="0.3">
      <c r="A27" s="258" t="s">
        <v>34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60"/>
      <c r="M27" s="147"/>
      <c r="N27" s="153">
        <f>IF(N25&lt;=5,N25,"EXCEDE LOS 5 PUNTOS PERMITIDOS")</f>
        <v>0.69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20" t="s">
        <v>35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2"/>
      <c r="M29" s="45"/>
      <c r="N29" s="40"/>
    </row>
    <row r="30" spans="1:17" ht="51.75" customHeight="1" thickBot="1" x14ac:dyDescent="0.3">
      <c r="A30" s="245" t="s">
        <v>36</v>
      </c>
      <c r="B30" s="246"/>
      <c r="C30" s="28"/>
      <c r="D30" s="261" t="s">
        <v>207</v>
      </c>
      <c r="E30" s="248"/>
      <c r="F30" s="248"/>
      <c r="G30" s="248"/>
      <c r="H30" s="248"/>
      <c r="I30" s="248"/>
      <c r="J30" s="248"/>
      <c r="K30" s="248"/>
      <c r="L30" s="249"/>
      <c r="M30" s="29"/>
      <c r="N30" s="30">
        <v>1.53</v>
      </c>
      <c r="O30" s="160"/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58" t="s">
        <v>37</v>
      </c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60"/>
      <c r="M32" s="147"/>
      <c r="N32" s="153">
        <f>IF(N30&lt;=5,N30,"EXCEDE LOS 5 PUNTOS PERMITIDOS")</f>
        <v>1.53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20" t="s">
        <v>38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2"/>
      <c r="M34" s="8"/>
      <c r="N34" s="40"/>
    </row>
    <row r="35" spans="1:14" ht="197.25" customHeight="1" thickBot="1" x14ac:dyDescent="0.3">
      <c r="A35" s="250" t="s">
        <v>39</v>
      </c>
      <c r="B35" s="251"/>
      <c r="C35" s="28"/>
      <c r="D35" s="247" t="s">
        <v>208</v>
      </c>
      <c r="E35" s="248"/>
      <c r="F35" s="248"/>
      <c r="G35" s="248"/>
      <c r="H35" s="248"/>
      <c r="I35" s="248"/>
      <c r="J35" s="248"/>
      <c r="K35" s="248"/>
      <c r="L35" s="249"/>
      <c r="M35" s="29"/>
      <c r="N35" s="30">
        <v>10</v>
      </c>
    </row>
    <row r="36" spans="1:14" ht="16.5" thickBot="1" x14ac:dyDescent="0.3">
      <c r="A36" s="36"/>
      <c r="B36" s="37"/>
      <c r="C36" s="147"/>
      <c r="D36" s="39"/>
      <c r="E36" s="39"/>
      <c r="F36" s="39"/>
      <c r="G36" s="39"/>
      <c r="H36" s="39"/>
      <c r="I36" s="39"/>
      <c r="J36" s="39"/>
      <c r="K36" s="39"/>
      <c r="L36" s="39"/>
      <c r="M36" s="147"/>
      <c r="N36" s="40"/>
    </row>
    <row r="37" spans="1:14" ht="19.5" thickTop="1" thickBot="1" x14ac:dyDescent="0.3">
      <c r="A37" s="258" t="s">
        <v>40</v>
      </c>
      <c r="B37" s="259"/>
      <c r="C37" s="259"/>
      <c r="D37" s="259"/>
      <c r="E37" s="259"/>
      <c r="F37" s="259"/>
      <c r="G37" s="259"/>
      <c r="H37" s="259"/>
      <c r="I37" s="259"/>
      <c r="J37" s="259"/>
      <c r="K37" s="259"/>
      <c r="L37" s="260"/>
      <c r="M37" s="147"/>
      <c r="N37" s="153">
        <f>IF(N35&lt;=10,N35,"EXCEDE LOS 10 PUNTOS PERMITIDOS")</f>
        <v>10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66" t="s">
        <v>23</v>
      </c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68"/>
      <c r="M40" s="48"/>
      <c r="N40" s="49">
        <f>IF((N22+N27+N32+N37)&lt;=30,(N22+N27+N32+N37),"ERROR EXCEDE LOS 30 PUNTOS")</f>
        <v>20.22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23" t="s">
        <v>42</v>
      </c>
      <c r="B55" s="224"/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5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62" t="s">
        <v>43</v>
      </c>
      <c r="B57" s="263"/>
      <c r="C57" s="263"/>
      <c r="D57" s="263"/>
      <c r="E57" s="263"/>
      <c r="F57" s="264"/>
      <c r="G57" s="265"/>
      <c r="H57" s="53" t="s">
        <v>44</v>
      </c>
      <c r="I57" s="54" t="s">
        <v>45</v>
      </c>
      <c r="J57" s="55" t="s">
        <v>46</v>
      </c>
      <c r="K57" s="56" t="s">
        <v>47</v>
      </c>
      <c r="L57" s="150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71" t="s">
        <v>49</v>
      </c>
      <c r="C58" s="271"/>
      <c r="D58" s="271"/>
      <c r="E58" s="271"/>
      <c r="F58" s="272"/>
      <c r="G58" s="272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69" t="s">
        <v>51</v>
      </c>
      <c r="C59" s="273"/>
      <c r="D59" s="273"/>
      <c r="E59" s="273"/>
      <c r="F59" s="270"/>
      <c r="G59" s="270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73" t="s">
        <v>52</v>
      </c>
      <c r="C60" s="273"/>
      <c r="D60" s="273"/>
      <c r="E60" s="273"/>
      <c r="F60" s="270"/>
      <c r="G60" s="270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73" t="s">
        <v>54</v>
      </c>
      <c r="C61" s="273"/>
      <c r="D61" s="273"/>
      <c r="E61" s="273"/>
      <c r="F61" s="270"/>
      <c r="G61" s="270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73" t="s">
        <v>55</v>
      </c>
      <c r="C62" s="273"/>
      <c r="D62" s="273"/>
      <c r="E62" s="273"/>
      <c r="F62" s="270"/>
      <c r="G62" s="270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73" t="s">
        <v>56</v>
      </c>
      <c r="C63" s="273"/>
      <c r="D63" s="273"/>
      <c r="E63" s="273"/>
      <c r="F63" s="270"/>
      <c r="G63" s="270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74" t="s">
        <v>58</v>
      </c>
      <c r="C64" s="274"/>
      <c r="D64" s="274"/>
      <c r="E64" s="274"/>
      <c r="F64" s="275"/>
      <c r="G64" s="275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76" t="s">
        <v>59</v>
      </c>
      <c r="B65" s="277"/>
      <c r="C65" s="277"/>
      <c r="D65" s="277"/>
      <c r="E65" s="277"/>
      <c r="F65" s="277"/>
      <c r="G65" s="277"/>
      <c r="H65" s="278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79" t="s">
        <v>60</v>
      </c>
      <c r="B66" s="280"/>
      <c r="C66" s="280"/>
      <c r="D66" s="280"/>
      <c r="E66" s="280"/>
      <c r="F66" s="280"/>
      <c r="G66" s="280"/>
      <c r="H66" s="280"/>
      <c r="I66" s="281"/>
      <c r="J66" s="281"/>
      <c r="K66" s="282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62" t="s">
        <v>61</v>
      </c>
      <c r="B68" s="263"/>
      <c r="C68" s="263"/>
      <c r="D68" s="263"/>
      <c r="E68" s="263"/>
      <c r="F68" s="263"/>
      <c r="G68" s="283"/>
      <c r="H68" s="78" t="s">
        <v>44</v>
      </c>
      <c r="I68" s="54" t="s">
        <v>45</v>
      </c>
      <c r="J68" s="55" t="s">
        <v>46</v>
      </c>
      <c r="K68" s="56" t="s">
        <v>47</v>
      </c>
      <c r="L68" s="150"/>
      <c r="M68" s="8"/>
      <c r="N68" s="57" t="s">
        <v>48</v>
      </c>
    </row>
    <row r="69" spans="1:14" ht="17.25" thickTop="1" thickBot="1" x14ac:dyDescent="0.3">
      <c r="A69" s="58">
        <v>1</v>
      </c>
      <c r="B69" s="284" t="s">
        <v>62</v>
      </c>
      <c r="C69" s="284"/>
      <c r="D69" s="284"/>
      <c r="E69" s="284"/>
      <c r="F69" s="272"/>
      <c r="G69" s="272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69" t="s">
        <v>64</v>
      </c>
      <c r="C70" s="269"/>
      <c r="D70" s="269"/>
      <c r="E70" s="269"/>
      <c r="F70" s="270"/>
      <c r="G70" s="270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85" t="s">
        <v>65</v>
      </c>
      <c r="C71" s="285"/>
      <c r="D71" s="285"/>
      <c r="E71" s="285"/>
      <c r="F71" s="275"/>
      <c r="G71" s="275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45" t="s">
        <v>66</v>
      </c>
      <c r="C72" s="286"/>
      <c r="D72" s="286"/>
      <c r="E72" s="286"/>
      <c r="F72" s="286"/>
      <c r="G72" s="286"/>
      <c r="H72" s="246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87" t="s">
        <v>67</v>
      </c>
      <c r="B73" s="288"/>
      <c r="C73" s="288"/>
      <c r="D73" s="288"/>
      <c r="E73" s="288"/>
      <c r="F73" s="288"/>
      <c r="G73" s="288"/>
      <c r="H73" s="288"/>
      <c r="I73" s="288"/>
      <c r="J73" s="288"/>
      <c r="K73" s="289"/>
      <c r="L73" s="82"/>
      <c r="M73" s="45"/>
      <c r="N73" s="77">
        <f>N72/3</f>
        <v>0</v>
      </c>
    </row>
    <row r="74" spans="1:14" ht="19.5" thickTop="1" thickBot="1" x14ac:dyDescent="0.3">
      <c r="A74" s="290"/>
      <c r="B74" s="291"/>
      <c r="C74" s="291"/>
      <c r="D74" s="291"/>
      <c r="E74" s="291"/>
      <c r="F74" s="291"/>
      <c r="G74" s="291"/>
      <c r="H74" s="291"/>
      <c r="I74" s="291"/>
      <c r="J74" s="292"/>
      <c r="K74" s="292"/>
      <c r="L74" s="82"/>
      <c r="M74" s="45"/>
      <c r="N74" s="152"/>
    </row>
    <row r="75" spans="1:14" ht="26.25" thickBot="1" x14ac:dyDescent="0.3">
      <c r="A75" s="293" t="s">
        <v>68</v>
      </c>
      <c r="B75" s="294"/>
      <c r="C75" s="294"/>
      <c r="D75" s="294"/>
      <c r="E75" s="294"/>
      <c r="F75" s="294"/>
      <c r="G75" s="295"/>
      <c r="H75" s="93" t="s">
        <v>44</v>
      </c>
      <c r="I75" s="57" t="s">
        <v>45</v>
      </c>
      <c r="J75" s="150"/>
      <c r="K75" s="150"/>
      <c r="L75" s="82"/>
      <c r="M75" s="45"/>
      <c r="N75" s="94" t="s">
        <v>48</v>
      </c>
    </row>
    <row r="76" spans="1:14" ht="16.5" thickBot="1" x14ac:dyDescent="0.3">
      <c r="A76" s="95">
        <v>1</v>
      </c>
      <c r="B76" s="296" t="s">
        <v>69</v>
      </c>
      <c r="C76" s="296"/>
      <c r="D76" s="296"/>
      <c r="E76" s="296"/>
      <c r="F76" s="297"/>
      <c r="G76" s="298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69" t="s">
        <v>70</v>
      </c>
      <c r="C77" s="269"/>
      <c r="D77" s="269"/>
      <c r="E77" s="269"/>
      <c r="F77" s="270"/>
      <c r="G77" s="299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85" t="s">
        <v>71</v>
      </c>
      <c r="C78" s="285"/>
      <c r="D78" s="285"/>
      <c r="E78" s="285"/>
      <c r="F78" s="275"/>
      <c r="G78" s="300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301" t="s">
        <v>72</v>
      </c>
      <c r="B79" s="302"/>
      <c r="C79" s="302"/>
      <c r="D79" s="302"/>
      <c r="E79" s="302"/>
      <c r="F79" s="302"/>
      <c r="G79" s="302"/>
      <c r="H79" s="303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304" t="s">
        <v>73</v>
      </c>
      <c r="B80" s="305"/>
      <c r="C80" s="305"/>
      <c r="D80" s="305"/>
      <c r="E80" s="305"/>
      <c r="F80" s="305"/>
      <c r="G80" s="305"/>
      <c r="H80" s="305"/>
      <c r="I80" s="305"/>
      <c r="J80" s="305"/>
      <c r="K80" s="306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307"/>
      <c r="F81" s="307"/>
      <c r="G81" s="307"/>
      <c r="H81" s="307"/>
      <c r="I81" s="307"/>
      <c r="J81" s="307"/>
      <c r="K81" s="307"/>
      <c r="L81" s="307"/>
      <c r="M81" s="307"/>
      <c r="N81" s="308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23" t="s">
        <v>74</v>
      </c>
      <c r="B83" s="224"/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5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318" t="s">
        <v>75</v>
      </c>
      <c r="B85" s="319"/>
      <c r="C85" s="319"/>
      <c r="D85" s="319"/>
      <c r="E85" s="319"/>
      <c r="F85" s="320"/>
      <c r="G85" s="321"/>
      <c r="H85" s="93" t="s">
        <v>44</v>
      </c>
      <c r="I85" s="150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322" t="s">
        <v>76</v>
      </c>
      <c r="C86" s="323"/>
      <c r="D86" s="323"/>
      <c r="E86" s="323"/>
      <c r="F86" s="324"/>
      <c r="G86" s="325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326" t="s">
        <v>78</v>
      </c>
      <c r="B88" s="327"/>
      <c r="C88" s="327"/>
      <c r="D88" s="327"/>
      <c r="E88" s="327"/>
      <c r="F88" s="327"/>
      <c r="G88" s="327"/>
      <c r="H88" s="327"/>
      <c r="I88" s="327"/>
      <c r="J88" s="328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329" t="s">
        <v>79</v>
      </c>
      <c r="B90" s="330"/>
      <c r="C90" s="330"/>
      <c r="D90" s="330"/>
      <c r="E90" s="330"/>
      <c r="F90" s="330"/>
      <c r="G90" s="330"/>
      <c r="H90" s="330"/>
      <c r="I90" s="330"/>
      <c r="J90" s="330"/>
      <c r="K90" s="330"/>
      <c r="L90" s="330"/>
      <c r="M90" s="330"/>
      <c r="N90" s="331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332" t="s">
        <v>23</v>
      </c>
      <c r="B92" s="333"/>
      <c r="C92" s="333"/>
      <c r="D92" s="333"/>
      <c r="E92" s="333"/>
      <c r="F92" s="333"/>
      <c r="G92" s="333"/>
      <c r="H92" s="333"/>
      <c r="I92" s="333"/>
      <c r="J92" s="334"/>
      <c r="K92" s="111"/>
      <c r="L92" s="111"/>
      <c r="M92" s="112"/>
      <c r="N92" s="113">
        <f>N40</f>
        <v>20.22</v>
      </c>
    </row>
    <row r="93" spans="1:14" ht="18" x14ac:dyDescent="0.25">
      <c r="A93" s="309" t="s">
        <v>80</v>
      </c>
      <c r="B93" s="310"/>
      <c r="C93" s="310"/>
      <c r="D93" s="310"/>
      <c r="E93" s="310"/>
      <c r="F93" s="310"/>
      <c r="G93" s="310"/>
      <c r="H93" s="310"/>
      <c r="I93" s="310"/>
      <c r="J93" s="311"/>
      <c r="K93" s="111"/>
      <c r="L93" s="111"/>
      <c r="M93" s="112"/>
      <c r="N93" s="114">
        <f>N66</f>
        <v>0</v>
      </c>
    </row>
    <row r="94" spans="1:14" ht="18" x14ac:dyDescent="0.25">
      <c r="A94" s="309" t="s">
        <v>81</v>
      </c>
      <c r="B94" s="310"/>
      <c r="C94" s="310"/>
      <c r="D94" s="310"/>
      <c r="E94" s="310"/>
      <c r="F94" s="310"/>
      <c r="G94" s="310"/>
      <c r="H94" s="310"/>
      <c r="I94" s="310"/>
      <c r="J94" s="311"/>
      <c r="K94" s="111"/>
      <c r="L94" s="111"/>
      <c r="M94" s="112"/>
      <c r="N94" s="115">
        <f>N73</f>
        <v>0</v>
      </c>
    </row>
    <row r="95" spans="1:14" ht="18" x14ac:dyDescent="0.25">
      <c r="A95" s="309" t="s">
        <v>82</v>
      </c>
      <c r="B95" s="310"/>
      <c r="C95" s="310"/>
      <c r="D95" s="310"/>
      <c r="E95" s="310"/>
      <c r="F95" s="310"/>
      <c r="G95" s="310"/>
      <c r="H95" s="310"/>
      <c r="I95" s="310"/>
      <c r="J95" s="311"/>
      <c r="K95" s="111"/>
      <c r="L95" s="111"/>
      <c r="M95" s="112"/>
      <c r="N95" s="116">
        <f>N80</f>
        <v>0</v>
      </c>
    </row>
    <row r="96" spans="1:14" ht="18.75" thickBot="1" x14ac:dyDescent="0.3">
      <c r="A96" s="312" t="s">
        <v>83</v>
      </c>
      <c r="B96" s="313"/>
      <c r="C96" s="313"/>
      <c r="D96" s="313"/>
      <c r="E96" s="313"/>
      <c r="F96" s="313"/>
      <c r="G96" s="313"/>
      <c r="H96" s="313"/>
      <c r="I96" s="313"/>
      <c r="J96" s="314"/>
      <c r="K96" s="111"/>
      <c r="L96" s="111"/>
      <c r="M96" s="112"/>
      <c r="N96" s="116">
        <f>N86</f>
        <v>0</v>
      </c>
    </row>
    <row r="97" spans="1:14" ht="24.75" thickTop="1" thickBot="1" x14ac:dyDescent="0.3">
      <c r="A97" s="315" t="s">
        <v>84</v>
      </c>
      <c r="B97" s="316"/>
      <c r="C97" s="316"/>
      <c r="D97" s="316"/>
      <c r="E97" s="316"/>
      <c r="F97" s="316"/>
      <c r="G97" s="316"/>
      <c r="H97" s="316"/>
      <c r="I97" s="316"/>
      <c r="J97" s="317"/>
      <c r="K97" s="117"/>
      <c r="L97" s="118"/>
      <c r="M97" s="119"/>
      <c r="N97" s="120">
        <f>SUM(N92:N96)</f>
        <v>20.22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sheetProtection password="F56E" sheet="1" objects="1" scenarios="1" selectLockedCells="1" selectUnlockedCells="1"/>
  <mergeCells count="81"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A20:B20"/>
    <mergeCell ref="D20:L20"/>
    <mergeCell ref="A22:L22"/>
    <mergeCell ref="A24:L24"/>
    <mergeCell ref="A25:B25"/>
    <mergeCell ref="D25:L25"/>
    <mergeCell ref="A14:B14"/>
    <mergeCell ref="D14:L14"/>
    <mergeCell ref="A16:B16"/>
    <mergeCell ref="E16:L16"/>
    <mergeCell ref="A18:B18"/>
    <mergeCell ref="E18:L18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4:D4"/>
    <mergeCell ref="F4:N4"/>
    <mergeCell ref="A1:B2"/>
    <mergeCell ref="C1:N1"/>
    <mergeCell ref="C2:N2"/>
    <mergeCell ref="A3:D3"/>
    <mergeCell ref="F3:N3"/>
  </mergeCells>
  <dataValidations count="6"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Pregado" error="El pregrado no puede superar los 4 PUNTOS" sqref="N14">
      <formula1>0</formula1>
      <formula2>4</formula2>
    </dataValidation>
  </dataValidations>
  <pageMargins left="0.11811023622047245" right="0.19685039370078741" top="0.19685039370078741" bottom="0.19685039370078741" header="0" footer="0"/>
  <pageSetup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5"/>
  <sheetViews>
    <sheetView workbookViewId="0">
      <selection activeCell="E8" sqref="E8"/>
    </sheetView>
  </sheetViews>
  <sheetFormatPr baseColWidth="10" defaultRowHeight="15" x14ac:dyDescent="0.25"/>
  <cols>
    <col min="1" max="1" width="4.7109375" customWidth="1"/>
    <col min="2" max="2" width="20.140625" customWidth="1"/>
    <col min="3" max="3" width="17.85546875" customWidth="1"/>
    <col min="4" max="4" width="23.5703125" customWidth="1"/>
    <col min="5" max="5" width="36.28515625" customWidth="1"/>
    <col min="6" max="6" width="23.42578125" customWidth="1"/>
    <col min="7" max="8" width="9.7109375" customWidth="1"/>
    <col min="9" max="9" width="14.7109375" customWidth="1"/>
    <col min="10" max="10" width="29.28515625" customWidth="1"/>
  </cols>
  <sheetData>
    <row r="1" spans="1:10" ht="18" x14ac:dyDescent="0.25">
      <c r="A1" s="339" t="s">
        <v>132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x14ac:dyDescent="0.25">
      <c r="A2" s="340" t="s">
        <v>156</v>
      </c>
      <c r="B2" s="340"/>
      <c r="C2" s="340"/>
      <c r="D2" s="340"/>
      <c r="E2" s="340"/>
      <c r="F2" s="340"/>
      <c r="G2" s="340"/>
      <c r="H2" s="340"/>
      <c r="I2" s="340"/>
      <c r="J2" s="340"/>
    </row>
    <row r="3" spans="1:10" ht="15.75" x14ac:dyDescent="0.25">
      <c r="A3" s="161"/>
      <c r="B3" s="161"/>
      <c r="C3" s="161"/>
      <c r="D3" s="161"/>
      <c r="E3" s="161"/>
      <c r="F3" s="161"/>
      <c r="G3" s="161"/>
      <c r="H3" s="161"/>
      <c r="I3" s="161"/>
      <c r="J3" s="161"/>
    </row>
    <row r="4" spans="1:10" ht="18.75" thickBot="1" x14ac:dyDescent="0.3">
      <c r="A4" s="162"/>
      <c r="B4" s="162"/>
      <c r="C4" s="162"/>
      <c r="D4" s="162"/>
      <c r="E4" s="162"/>
      <c r="F4" s="162"/>
      <c r="G4" s="162"/>
      <c r="H4" s="162"/>
      <c r="I4" s="162"/>
      <c r="J4" s="162"/>
    </row>
    <row r="5" spans="1:10" ht="47.25" customHeight="1" thickBot="1" x14ac:dyDescent="0.3">
      <c r="A5" s="341" t="s">
        <v>133</v>
      </c>
      <c r="B5" s="341" t="s">
        <v>134</v>
      </c>
      <c r="C5" s="341" t="s">
        <v>135</v>
      </c>
      <c r="D5" s="343" t="s">
        <v>136</v>
      </c>
      <c r="E5" s="344"/>
      <c r="F5" s="345" t="s">
        <v>137</v>
      </c>
      <c r="G5" s="343" t="s">
        <v>138</v>
      </c>
      <c r="H5" s="344"/>
      <c r="I5" s="347" t="s">
        <v>139</v>
      </c>
      <c r="J5" s="345" t="s">
        <v>6</v>
      </c>
    </row>
    <row r="6" spans="1:10" ht="15.75" thickBot="1" x14ac:dyDescent="0.3">
      <c r="A6" s="342"/>
      <c r="B6" s="342"/>
      <c r="C6" s="342"/>
      <c r="D6" s="163" t="s">
        <v>7</v>
      </c>
      <c r="E6" s="163" t="s">
        <v>8</v>
      </c>
      <c r="F6" s="346"/>
      <c r="G6" s="164" t="s">
        <v>140</v>
      </c>
      <c r="H6" s="164" t="s">
        <v>141</v>
      </c>
      <c r="I6" s="348"/>
      <c r="J6" s="346"/>
    </row>
    <row r="7" spans="1:10" ht="89.25" x14ac:dyDescent="0.25">
      <c r="A7" s="165">
        <f>+A6+1</f>
        <v>1</v>
      </c>
      <c r="B7" s="166" t="s">
        <v>145</v>
      </c>
      <c r="C7" s="335" t="s">
        <v>150</v>
      </c>
      <c r="D7" s="122" t="s">
        <v>113</v>
      </c>
      <c r="E7" s="122" t="s">
        <v>153</v>
      </c>
      <c r="F7" s="337" t="s">
        <v>151</v>
      </c>
      <c r="G7" s="167" t="s">
        <v>142</v>
      </c>
      <c r="H7" s="167"/>
      <c r="I7" s="168">
        <v>20.22</v>
      </c>
      <c r="J7" s="169" t="s">
        <v>143</v>
      </c>
    </row>
    <row r="8" spans="1:10" ht="48.75" x14ac:dyDescent="0.25">
      <c r="A8" s="170">
        <f>+A7+1</f>
        <v>2</v>
      </c>
      <c r="B8" s="171" t="s">
        <v>146</v>
      </c>
      <c r="C8" s="336"/>
      <c r="D8" s="122" t="s">
        <v>105</v>
      </c>
      <c r="E8" s="122" t="s">
        <v>107</v>
      </c>
      <c r="F8" s="338"/>
      <c r="G8" s="172"/>
      <c r="H8" s="172" t="s">
        <v>142</v>
      </c>
      <c r="I8" s="173">
        <v>0</v>
      </c>
      <c r="J8" s="174" t="s">
        <v>154</v>
      </c>
    </row>
    <row r="9" spans="1:10" ht="60.75" x14ac:dyDescent="0.25">
      <c r="A9" s="170">
        <f t="shared" ref="A9:A10" si="0">+A8+1</f>
        <v>3</v>
      </c>
      <c r="B9" s="171" t="s">
        <v>147</v>
      </c>
      <c r="C9" s="336"/>
      <c r="D9" s="122" t="s">
        <v>118</v>
      </c>
      <c r="E9" s="122" t="s">
        <v>119</v>
      </c>
      <c r="F9" s="338"/>
      <c r="G9" s="172"/>
      <c r="H9" s="172" t="s">
        <v>142</v>
      </c>
      <c r="I9" s="173">
        <v>0</v>
      </c>
      <c r="J9" s="174" t="s">
        <v>155</v>
      </c>
    </row>
    <row r="10" spans="1:10" ht="76.5" x14ac:dyDescent="0.25">
      <c r="A10" s="170">
        <f t="shared" si="0"/>
        <v>4</v>
      </c>
      <c r="B10" s="171" t="s">
        <v>148</v>
      </c>
      <c r="C10" s="336"/>
      <c r="D10" s="122" t="s">
        <v>126</v>
      </c>
      <c r="E10" s="122" t="s">
        <v>149</v>
      </c>
      <c r="F10" s="338"/>
      <c r="G10" s="172"/>
      <c r="H10" s="172" t="s">
        <v>142</v>
      </c>
      <c r="I10" s="173">
        <v>0</v>
      </c>
      <c r="J10" s="174" t="s">
        <v>155</v>
      </c>
    </row>
    <row r="11" spans="1:10" ht="18" x14ac:dyDescent="0.25">
      <c r="A11" s="175" t="s">
        <v>144</v>
      </c>
      <c r="B11" s="176"/>
      <c r="C11" s="176"/>
      <c r="D11" s="176"/>
      <c r="E11" s="176"/>
      <c r="F11" s="177"/>
      <c r="G11" s="178"/>
      <c r="H11" s="179"/>
      <c r="I11" s="180"/>
      <c r="J11" s="181"/>
    </row>
    <row r="12" spans="1:10" x14ac:dyDescent="0.25">
      <c r="B12" s="182"/>
    </row>
    <row r="15" spans="1:10" x14ac:dyDescent="0.25">
      <c r="B15" s="182"/>
    </row>
  </sheetData>
  <sheetProtection password="F56E" sheet="1" objects="1" scenarios="1" selectLockedCells="1" selectUnlockedCells="1"/>
  <mergeCells count="12">
    <mergeCell ref="C7:C10"/>
    <mergeCell ref="F7:F10"/>
    <mergeCell ref="A1:J1"/>
    <mergeCell ref="A2:J2"/>
    <mergeCell ref="A5:A6"/>
    <mergeCell ref="B5:B6"/>
    <mergeCell ref="C5:C6"/>
    <mergeCell ref="D5:E5"/>
    <mergeCell ref="F5:F6"/>
    <mergeCell ref="G5:H5"/>
    <mergeCell ref="I5:I6"/>
    <mergeCell ref="J5:J6"/>
  </mergeCells>
  <pageMargins left="0.11811023622047245" right="0" top="0.55118110236220474" bottom="0.55118110236220474" header="0.31496062992125984" footer="0"/>
  <pageSetup paperSize="14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1"/>
  <sheetViews>
    <sheetView tabSelected="1" workbookViewId="0">
      <selection activeCell="L9" sqref="L9"/>
    </sheetView>
  </sheetViews>
  <sheetFormatPr baseColWidth="10" defaultRowHeight="15" x14ac:dyDescent="0.25"/>
  <sheetData>
    <row r="71" spans="1:1" x14ac:dyDescent="0.25">
      <c r="A71" s="175" t="s">
        <v>144</v>
      </c>
    </row>
  </sheetData>
  <sheetProtection password="F56E" sheet="1" objects="1" scenarios="1" selectLockedCells="1" selectUnlockedCell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workbookViewId="0">
      <selection activeCell="D20" sqref="D20:L20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11.42578125" style="6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209"/>
      <c r="B1" s="210"/>
      <c r="C1" s="213" t="s">
        <v>9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5"/>
    </row>
    <row r="2" spans="1:16" ht="51" customHeight="1" thickBot="1" x14ac:dyDescent="0.3">
      <c r="A2" s="211"/>
      <c r="B2" s="212"/>
      <c r="C2" s="213" t="s">
        <v>10</v>
      </c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5"/>
      <c r="P2" s="154" t="str">
        <f ca="1">MID(CELL("nombrearchivo",'2'!E9),FIND("]", CELL("nombrearchivo",'2'!E9),1)+1,LEN(CELL("nombrearchivo",'2'!E9))-FIND("]",CELL("nombrearchivo",'2'!E9),1))</f>
        <v>2</v>
      </c>
    </row>
    <row r="3" spans="1:16" ht="15.75" x14ac:dyDescent="0.25">
      <c r="A3" s="216" t="s">
        <v>11</v>
      </c>
      <c r="B3" s="217"/>
      <c r="C3" s="217"/>
      <c r="D3" s="217"/>
      <c r="E3" s="7" t="str">
        <f>GENERAL!Z$2</f>
        <v>PLANTA</v>
      </c>
      <c r="F3" s="218"/>
      <c r="G3" s="218"/>
      <c r="H3" s="218"/>
      <c r="I3" s="218"/>
      <c r="J3" s="218"/>
      <c r="K3" s="218"/>
      <c r="L3" s="218"/>
      <c r="M3" s="218"/>
      <c r="N3" s="219"/>
    </row>
    <row r="4" spans="1:16" ht="15.75" x14ac:dyDescent="0.25">
      <c r="A4" s="205" t="s">
        <v>12</v>
      </c>
      <c r="B4" s="206"/>
      <c r="C4" s="206"/>
      <c r="D4" s="206"/>
      <c r="E4" s="8" t="str">
        <f>GENERAL!A$2</f>
        <v>CEA-P-04-3</v>
      </c>
      <c r="F4" s="207"/>
      <c r="G4" s="207"/>
      <c r="H4" s="207"/>
      <c r="I4" s="207"/>
      <c r="J4" s="207"/>
      <c r="K4" s="207"/>
      <c r="L4" s="207"/>
      <c r="M4" s="207"/>
      <c r="N4" s="208"/>
    </row>
    <row r="5" spans="1:16" ht="15.75" x14ac:dyDescent="0.25">
      <c r="A5" s="205" t="s">
        <v>13</v>
      </c>
      <c r="B5" s="206"/>
      <c r="C5" s="206"/>
      <c r="D5" s="206"/>
      <c r="E5" s="8" t="str">
        <f>GENERAL!A$1</f>
        <v>CIENCIAS ECONÓMICAS Y ADMINISTRATIVAS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23" t="s">
        <v>14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5"/>
    </row>
    <row r="8" spans="1:16" x14ac:dyDescent="0.25">
      <c r="A8" s="226" t="s">
        <v>15</v>
      </c>
      <c r="B8" s="227"/>
      <c r="C8" s="230" t="s">
        <v>16</v>
      </c>
      <c r="D8" s="15"/>
      <c r="E8" s="232" t="s">
        <v>17</v>
      </c>
      <c r="F8" s="232" t="s">
        <v>18</v>
      </c>
      <c r="G8" s="232" t="s">
        <v>19</v>
      </c>
      <c r="H8" s="232" t="s">
        <v>20</v>
      </c>
      <c r="I8" s="232" t="s">
        <v>21</v>
      </c>
      <c r="J8" s="234" t="s">
        <v>22</v>
      </c>
      <c r="K8" s="16"/>
      <c r="L8" s="236"/>
      <c r="M8" s="236"/>
      <c r="N8" s="238" t="s">
        <v>23</v>
      </c>
    </row>
    <row r="9" spans="1:16" ht="31.5" customHeight="1" thickBot="1" x14ac:dyDescent="0.3">
      <c r="A9" s="228"/>
      <c r="B9" s="229"/>
      <c r="C9" s="231"/>
      <c r="D9" s="17"/>
      <c r="E9" s="233"/>
      <c r="F9" s="233"/>
      <c r="G9" s="233"/>
      <c r="H9" s="233"/>
      <c r="I9" s="233"/>
      <c r="J9" s="235"/>
      <c r="K9" s="18"/>
      <c r="L9" s="237"/>
      <c r="M9" s="237"/>
      <c r="N9" s="239"/>
    </row>
    <row r="10" spans="1:16" ht="44.25" customHeight="1" thickBot="1" x14ac:dyDescent="0.3">
      <c r="A10" s="240" t="str">
        <f ca="1">CONCATENATE((INDIRECT("GENERAL!D"&amp;P2+5))," ",((INDIRECT("GENERAL!E"&amp;P2+5))))</f>
        <v>PEREZ Y SOTO DOMINGUEZ ALEJANDRO</v>
      </c>
      <c r="B10" s="241"/>
      <c r="C10" s="19">
        <f>N14</f>
        <v>0</v>
      </c>
      <c r="D10" s="20"/>
      <c r="E10" s="21">
        <f>N16</f>
        <v>0</v>
      </c>
      <c r="F10" s="21">
        <f>N18</f>
        <v>0</v>
      </c>
      <c r="G10" s="21">
        <f>N20</f>
        <v>0</v>
      </c>
      <c r="H10" s="21">
        <f>N27</f>
        <v>0</v>
      </c>
      <c r="I10" s="21">
        <f>N32</f>
        <v>0</v>
      </c>
      <c r="J10" s="22">
        <f>N37</f>
        <v>0</v>
      </c>
      <c r="K10" s="23"/>
      <c r="L10" s="23"/>
      <c r="M10" s="23"/>
      <c r="N10" s="24">
        <f>IF( SUM(C10:J10)&lt;=30,SUM(C10:J10),"EXCEDE LOS 30 PUNTOS")</f>
        <v>0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242" t="s">
        <v>24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4"/>
      <c r="N12" s="27" t="s">
        <v>25</v>
      </c>
    </row>
    <row r="13" spans="1:16" ht="24" thickBot="1" x14ac:dyDescent="0.3">
      <c r="A13" s="220" t="s">
        <v>26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2"/>
      <c r="M13" s="8"/>
      <c r="N13" s="26"/>
    </row>
    <row r="14" spans="1:16" ht="31.5" customHeight="1" thickBot="1" x14ac:dyDescent="0.3">
      <c r="A14" s="245" t="s">
        <v>27</v>
      </c>
      <c r="B14" s="246"/>
      <c r="C14" s="28"/>
      <c r="D14" s="247" t="str">
        <f ca="1">(INDIRECT("GENERAL!J"&amp;P2+5))</f>
        <v>ECONOMISTA/UNIVERSIDAD DEL VALLE/2008</v>
      </c>
      <c r="E14" s="248"/>
      <c r="F14" s="248"/>
      <c r="G14" s="248"/>
      <c r="H14" s="248"/>
      <c r="I14" s="248"/>
      <c r="J14" s="248"/>
      <c r="K14" s="248"/>
      <c r="L14" s="249"/>
      <c r="M14" s="29"/>
      <c r="N14" s="30"/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50" t="s">
        <v>28</v>
      </c>
      <c r="B16" s="251"/>
      <c r="C16" s="8"/>
      <c r="D16" s="34"/>
      <c r="E16" s="252" t="str">
        <f ca="1">(INDIRECT("GENERAL!K"&amp;P2+5))</f>
        <v>NO REGISTRA</v>
      </c>
      <c r="F16" s="253"/>
      <c r="G16" s="253"/>
      <c r="H16" s="253"/>
      <c r="I16" s="253"/>
      <c r="J16" s="253"/>
      <c r="K16" s="253"/>
      <c r="L16" s="254"/>
      <c r="M16" s="29"/>
      <c r="N16" s="30"/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50" t="s">
        <v>29</v>
      </c>
      <c r="B18" s="251"/>
      <c r="C18" s="28"/>
      <c r="D18" s="35"/>
      <c r="E18" s="253" t="str">
        <f ca="1">(INDIRECT("GENERAL!L"&amp;P2+5))</f>
        <v>MASTER EN ECONOMIA DE LA ESCUELA AUSTRIACA/UNIVERSIDAD REY JUAN CARLOS (ESPAÑA)/2012</v>
      </c>
      <c r="F18" s="253"/>
      <c r="G18" s="253"/>
      <c r="H18" s="253"/>
      <c r="I18" s="253"/>
      <c r="J18" s="253"/>
      <c r="K18" s="253"/>
      <c r="L18" s="254"/>
      <c r="M18" s="29"/>
      <c r="N18" s="30"/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50" t="s">
        <v>30</v>
      </c>
      <c r="B20" s="251"/>
      <c r="C20" s="28"/>
      <c r="D20" s="255" t="str">
        <f ca="1">(INDIRECT("GENERAL!M"&amp;P2+5))</f>
        <v>ESTUDIOS DE DOCTOR EN ECONOMIA/ UNIVERSIDAD REY JUAN CARLOS (ESPAÑA)/2014/ SIN ANEXO DE TERMINACION DE ESTUDIOS NI CONVALIDADCION</v>
      </c>
      <c r="E20" s="256"/>
      <c r="F20" s="256"/>
      <c r="G20" s="256"/>
      <c r="H20" s="256"/>
      <c r="I20" s="256"/>
      <c r="J20" s="256"/>
      <c r="K20" s="256"/>
      <c r="L20" s="257"/>
      <c r="M20" s="29"/>
      <c r="N20" s="30"/>
    </row>
    <row r="21" spans="1:17" ht="16.5" thickBot="1" x14ac:dyDescent="0.3">
      <c r="A21" s="36"/>
      <c r="B21" s="37"/>
      <c r="C21" s="38"/>
      <c r="D21" s="39"/>
      <c r="E21" s="39"/>
      <c r="F21" s="39"/>
      <c r="G21" s="39"/>
      <c r="H21" s="39"/>
      <c r="I21" s="39"/>
      <c r="J21" s="39"/>
      <c r="K21" s="39"/>
      <c r="L21" s="39"/>
      <c r="M21" s="38"/>
      <c r="N21" s="40"/>
    </row>
    <row r="22" spans="1:17" ht="19.5" thickTop="1" thickBot="1" x14ac:dyDescent="0.3">
      <c r="A22" s="258" t="s">
        <v>31</v>
      </c>
      <c r="B22" s="259"/>
      <c r="C22" s="259"/>
      <c r="D22" s="259"/>
      <c r="E22" s="259"/>
      <c r="F22" s="259"/>
      <c r="G22" s="259"/>
      <c r="H22" s="259"/>
      <c r="I22" s="259"/>
      <c r="J22" s="259"/>
      <c r="K22" s="259"/>
      <c r="L22" s="260"/>
      <c r="M22" s="8"/>
      <c r="N22" s="153">
        <f>IF( SUM(N14:N20)&lt;=10,SUM(N14:N20),"EXCEDE LOS 10 PUNTOS VALIDOS")</f>
        <v>0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20" t="s">
        <v>32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  <c r="L24" s="222"/>
      <c r="M24" s="8"/>
      <c r="N24" s="40"/>
    </row>
    <row r="25" spans="1:17" ht="68.25" customHeight="1" thickBot="1" x14ac:dyDescent="0.3">
      <c r="A25" s="245" t="s">
        <v>33</v>
      </c>
      <c r="B25" s="246"/>
      <c r="C25" s="28"/>
      <c r="D25" s="247"/>
      <c r="E25" s="248"/>
      <c r="F25" s="248"/>
      <c r="G25" s="248"/>
      <c r="H25" s="248"/>
      <c r="I25" s="248"/>
      <c r="J25" s="248"/>
      <c r="K25" s="248"/>
      <c r="L25" s="249"/>
      <c r="M25" s="29"/>
      <c r="N25" s="30"/>
      <c r="P25" s="43"/>
      <c r="Q25" s="43"/>
    </row>
    <row r="26" spans="1:17" ht="16.5" thickBot="1" x14ac:dyDescent="0.3">
      <c r="A26" s="36"/>
      <c r="B26" s="37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38"/>
      <c r="N26" s="40"/>
    </row>
    <row r="27" spans="1:17" ht="19.5" thickTop="1" thickBot="1" x14ac:dyDescent="0.3">
      <c r="A27" s="258" t="s">
        <v>34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60"/>
      <c r="M27" s="38"/>
      <c r="N27" s="153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20" t="s">
        <v>35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2"/>
      <c r="M29" s="45"/>
      <c r="N29" s="40"/>
    </row>
    <row r="30" spans="1:17" ht="35.25" customHeight="1" thickBot="1" x14ac:dyDescent="0.3">
      <c r="A30" s="245" t="s">
        <v>36</v>
      </c>
      <c r="B30" s="246"/>
      <c r="C30" s="28"/>
      <c r="D30" s="247"/>
      <c r="E30" s="248"/>
      <c r="F30" s="248"/>
      <c r="G30" s="248"/>
      <c r="H30" s="248"/>
      <c r="I30" s="248"/>
      <c r="J30" s="248"/>
      <c r="K30" s="248"/>
      <c r="L30" s="249"/>
      <c r="M30" s="29"/>
      <c r="N30" s="30"/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58" t="s">
        <v>37</v>
      </c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60"/>
      <c r="M32" s="38"/>
      <c r="N32" s="153">
        <f>IF(N30&lt;=5,N30,"EXCEDE LOS 5 PUNTOS PERMITIDOS")</f>
        <v>0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20" t="s">
        <v>38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2"/>
      <c r="M34" s="8"/>
      <c r="N34" s="40"/>
    </row>
    <row r="35" spans="1:14" ht="39.75" customHeight="1" thickBot="1" x14ac:dyDescent="0.3">
      <c r="A35" s="250" t="s">
        <v>39</v>
      </c>
      <c r="B35" s="251"/>
      <c r="C35" s="28"/>
      <c r="D35" s="247"/>
      <c r="E35" s="248"/>
      <c r="F35" s="248"/>
      <c r="G35" s="248"/>
      <c r="H35" s="248"/>
      <c r="I35" s="248"/>
      <c r="J35" s="248"/>
      <c r="K35" s="248"/>
      <c r="L35" s="249"/>
      <c r="M35" s="29"/>
      <c r="N35" s="30"/>
    </row>
    <row r="36" spans="1:14" ht="16.5" thickBot="1" x14ac:dyDescent="0.3">
      <c r="A36" s="36"/>
      <c r="B36" s="37"/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8"/>
      <c r="N36" s="40"/>
    </row>
    <row r="37" spans="1:14" ht="19.5" thickTop="1" thickBot="1" x14ac:dyDescent="0.3">
      <c r="A37" s="258" t="s">
        <v>40</v>
      </c>
      <c r="B37" s="259"/>
      <c r="C37" s="259"/>
      <c r="D37" s="259"/>
      <c r="E37" s="259"/>
      <c r="F37" s="259"/>
      <c r="G37" s="259"/>
      <c r="H37" s="259"/>
      <c r="I37" s="259"/>
      <c r="J37" s="259"/>
      <c r="K37" s="259"/>
      <c r="L37" s="260"/>
      <c r="M37" s="38"/>
      <c r="N37" s="153">
        <f>IF(N35&lt;=10,N35,"EXCEDE LOS 10 PUNTOS PERMITIDOS")</f>
        <v>0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66" t="s">
        <v>23</v>
      </c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68"/>
      <c r="M40" s="48"/>
      <c r="N40" s="49">
        <f>IF((N22+N27+N32+N37)&lt;=30,(N22+N27+N32+N37),"ERROR EXCEDE LOS 30 PUNTOS")</f>
        <v>0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23" t="s">
        <v>42</v>
      </c>
      <c r="B55" s="224"/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5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62" t="s">
        <v>43</v>
      </c>
      <c r="B57" s="263"/>
      <c r="C57" s="263"/>
      <c r="D57" s="263"/>
      <c r="E57" s="263"/>
      <c r="F57" s="264"/>
      <c r="G57" s="265"/>
      <c r="H57" s="53" t="s">
        <v>44</v>
      </c>
      <c r="I57" s="54" t="s">
        <v>45</v>
      </c>
      <c r="J57" s="55" t="s">
        <v>46</v>
      </c>
      <c r="K57" s="56" t="s">
        <v>47</v>
      </c>
      <c r="L57" s="16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71" t="s">
        <v>49</v>
      </c>
      <c r="C58" s="271"/>
      <c r="D58" s="271"/>
      <c r="E58" s="271"/>
      <c r="F58" s="272"/>
      <c r="G58" s="272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69" t="s">
        <v>51</v>
      </c>
      <c r="C59" s="273"/>
      <c r="D59" s="273"/>
      <c r="E59" s="273"/>
      <c r="F59" s="270"/>
      <c r="G59" s="270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73" t="s">
        <v>52</v>
      </c>
      <c r="C60" s="273"/>
      <c r="D60" s="273"/>
      <c r="E60" s="273"/>
      <c r="F60" s="270"/>
      <c r="G60" s="270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73" t="s">
        <v>54</v>
      </c>
      <c r="C61" s="273"/>
      <c r="D61" s="273"/>
      <c r="E61" s="273"/>
      <c r="F61" s="270"/>
      <c r="G61" s="270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73" t="s">
        <v>55</v>
      </c>
      <c r="C62" s="273"/>
      <c r="D62" s="273"/>
      <c r="E62" s="273"/>
      <c r="F62" s="270"/>
      <c r="G62" s="270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73" t="s">
        <v>56</v>
      </c>
      <c r="C63" s="273"/>
      <c r="D63" s="273"/>
      <c r="E63" s="273"/>
      <c r="F63" s="270"/>
      <c r="G63" s="270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74" t="s">
        <v>58</v>
      </c>
      <c r="C64" s="274"/>
      <c r="D64" s="274"/>
      <c r="E64" s="274"/>
      <c r="F64" s="275"/>
      <c r="G64" s="275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76" t="s">
        <v>59</v>
      </c>
      <c r="B65" s="277"/>
      <c r="C65" s="277"/>
      <c r="D65" s="277"/>
      <c r="E65" s="277"/>
      <c r="F65" s="277"/>
      <c r="G65" s="277"/>
      <c r="H65" s="278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79" t="s">
        <v>60</v>
      </c>
      <c r="B66" s="280"/>
      <c r="C66" s="280"/>
      <c r="D66" s="280"/>
      <c r="E66" s="280"/>
      <c r="F66" s="280"/>
      <c r="G66" s="280"/>
      <c r="H66" s="280"/>
      <c r="I66" s="281"/>
      <c r="J66" s="281"/>
      <c r="K66" s="282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62" t="s">
        <v>61</v>
      </c>
      <c r="B68" s="263"/>
      <c r="C68" s="263"/>
      <c r="D68" s="263"/>
      <c r="E68" s="263"/>
      <c r="F68" s="263"/>
      <c r="G68" s="283"/>
      <c r="H68" s="78" t="s">
        <v>44</v>
      </c>
      <c r="I68" s="54" t="s">
        <v>45</v>
      </c>
      <c r="J68" s="55" t="s">
        <v>46</v>
      </c>
      <c r="K68" s="56" t="s">
        <v>47</v>
      </c>
      <c r="L68" s="16"/>
      <c r="M68" s="8"/>
      <c r="N68" s="57" t="s">
        <v>48</v>
      </c>
    </row>
    <row r="69" spans="1:14" ht="17.25" thickTop="1" thickBot="1" x14ac:dyDescent="0.3">
      <c r="A69" s="58">
        <v>1</v>
      </c>
      <c r="B69" s="284" t="s">
        <v>62</v>
      </c>
      <c r="C69" s="284"/>
      <c r="D69" s="284"/>
      <c r="E69" s="284"/>
      <c r="F69" s="272"/>
      <c r="G69" s="272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69" t="s">
        <v>64</v>
      </c>
      <c r="C70" s="269"/>
      <c r="D70" s="269"/>
      <c r="E70" s="269"/>
      <c r="F70" s="270"/>
      <c r="G70" s="270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85" t="s">
        <v>65</v>
      </c>
      <c r="C71" s="285"/>
      <c r="D71" s="285"/>
      <c r="E71" s="285"/>
      <c r="F71" s="275"/>
      <c r="G71" s="275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45" t="s">
        <v>66</v>
      </c>
      <c r="C72" s="286"/>
      <c r="D72" s="286"/>
      <c r="E72" s="286"/>
      <c r="F72" s="286"/>
      <c r="G72" s="286"/>
      <c r="H72" s="246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87" t="s">
        <v>67</v>
      </c>
      <c r="B73" s="288"/>
      <c r="C73" s="288"/>
      <c r="D73" s="288"/>
      <c r="E73" s="288"/>
      <c r="F73" s="288"/>
      <c r="G73" s="288"/>
      <c r="H73" s="288"/>
      <c r="I73" s="288"/>
      <c r="J73" s="288"/>
      <c r="K73" s="289"/>
      <c r="L73" s="82"/>
      <c r="M73" s="45"/>
      <c r="N73" s="77">
        <f>N72/3</f>
        <v>0</v>
      </c>
    </row>
    <row r="74" spans="1:14" ht="19.5" thickTop="1" thickBot="1" x14ac:dyDescent="0.3">
      <c r="A74" s="290"/>
      <c r="B74" s="291"/>
      <c r="C74" s="291"/>
      <c r="D74" s="291"/>
      <c r="E74" s="291"/>
      <c r="F74" s="291"/>
      <c r="G74" s="291"/>
      <c r="H74" s="291"/>
      <c r="I74" s="291"/>
      <c r="J74" s="292"/>
      <c r="K74" s="292"/>
      <c r="L74" s="82"/>
      <c r="M74" s="45"/>
      <c r="N74" s="92"/>
    </row>
    <row r="75" spans="1:14" ht="26.25" thickBot="1" x14ac:dyDescent="0.3">
      <c r="A75" s="293" t="s">
        <v>68</v>
      </c>
      <c r="B75" s="294"/>
      <c r="C75" s="294"/>
      <c r="D75" s="294"/>
      <c r="E75" s="294"/>
      <c r="F75" s="294"/>
      <c r="G75" s="295"/>
      <c r="H75" s="93" t="s">
        <v>44</v>
      </c>
      <c r="I75" s="57" t="s">
        <v>45</v>
      </c>
      <c r="J75" s="16"/>
      <c r="K75" s="16"/>
      <c r="L75" s="82"/>
      <c r="M75" s="45"/>
      <c r="N75" s="94" t="s">
        <v>48</v>
      </c>
    </row>
    <row r="76" spans="1:14" ht="16.5" thickBot="1" x14ac:dyDescent="0.3">
      <c r="A76" s="95">
        <v>1</v>
      </c>
      <c r="B76" s="296" t="s">
        <v>69</v>
      </c>
      <c r="C76" s="296"/>
      <c r="D76" s="296"/>
      <c r="E76" s="296"/>
      <c r="F76" s="297"/>
      <c r="G76" s="298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69" t="s">
        <v>70</v>
      </c>
      <c r="C77" s="269"/>
      <c r="D77" s="269"/>
      <c r="E77" s="269"/>
      <c r="F77" s="270"/>
      <c r="G77" s="299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85" t="s">
        <v>71</v>
      </c>
      <c r="C78" s="285"/>
      <c r="D78" s="285"/>
      <c r="E78" s="285"/>
      <c r="F78" s="275"/>
      <c r="G78" s="300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301" t="s">
        <v>72</v>
      </c>
      <c r="B79" s="302"/>
      <c r="C79" s="302"/>
      <c r="D79" s="302"/>
      <c r="E79" s="302"/>
      <c r="F79" s="302"/>
      <c r="G79" s="302"/>
      <c r="H79" s="303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304" t="s">
        <v>73</v>
      </c>
      <c r="B80" s="305"/>
      <c r="C80" s="305"/>
      <c r="D80" s="305"/>
      <c r="E80" s="305"/>
      <c r="F80" s="305"/>
      <c r="G80" s="305"/>
      <c r="H80" s="305"/>
      <c r="I80" s="305"/>
      <c r="J80" s="305"/>
      <c r="K80" s="306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307"/>
      <c r="F81" s="307"/>
      <c r="G81" s="307"/>
      <c r="H81" s="307"/>
      <c r="I81" s="307"/>
      <c r="J81" s="307"/>
      <c r="K81" s="307"/>
      <c r="L81" s="307"/>
      <c r="M81" s="307"/>
      <c r="N81" s="308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23" t="s">
        <v>74</v>
      </c>
      <c r="B83" s="224"/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5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318" t="s">
        <v>75</v>
      </c>
      <c r="B85" s="319"/>
      <c r="C85" s="319"/>
      <c r="D85" s="319"/>
      <c r="E85" s="319"/>
      <c r="F85" s="320"/>
      <c r="G85" s="321"/>
      <c r="H85" s="93" t="s">
        <v>44</v>
      </c>
      <c r="I85" s="16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322" t="s">
        <v>76</v>
      </c>
      <c r="C86" s="323"/>
      <c r="D86" s="323"/>
      <c r="E86" s="323"/>
      <c r="F86" s="324"/>
      <c r="G86" s="325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326" t="s">
        <v>78</v>
      </c>
      <c r="B88" s="327"/>
      <c r="C88" s="327"/>
      <c r="D88" s="327"/>
      <c r="E88" s="327"/>
      <c r="F88" s="327"/>
      <c r="G88" s="327"/>
      <c r="H88" s="327"/>
      <c r="I88" s="327"/>
      <c r="J88" s="328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329" t="s">
        <v>79</v>
      </c>
      <c r="B90" s="330"/>
      <c r="C90" s="330"/>
      <c r="D90" s="330"/>
      <c r="E90" s="330"/>
      <c r="F90" s="330"/>
      <c r="G90" s="330"/>
      <c r="H90" s="330"/>
      <c r="I90" s="330"/>
      <c r="J90" s="330"/>
      <c r="K90" s="330"/>
      <c r="L90" s="330"/>
      <c r="M90" s="330"/>
      <c r="N90" s="331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332" t="s">
        <v>23</v>
      </c>
      <c r="B92" s="333"/>
      <c r="C92" s="333"/>
      <c r="D92" s="333"/>
      <c r="E92" s="333"/>
      <c r="F92" s="333"/>
      <c r="G92" s="333"/>
      <c r="H92" s="333"/>
      <c r="I92" s="333"/>
      <c r="J92" s="334"/>
      <c r="K92" s="111"/>
      <c r="L92" s="111"/>
      <c r="M92" s="112"/>
      <c r="N92" s="113">
        <f>N40</f>
        <v>0</v>
      </c>
    </row>
    <row r="93" spans="1:14" ht="18" x14ac:dyDescent="0.25">
      <c r="A93" s="309" t="s">
        <v>80</v>
      </c>
      <c r="B93" s="310"/>
      <c r="C93" s="310"/>
      <c r="D93" s="310"/>
      <c r="E93" s="310"/>
      <c r="F93" s="310"/>
      <c r="G93" s="310"/>
      <c r="H93" s="310"/>
      <c r="I93" s="310"/>
      <c r="J93" s="311"/>
      <c r="K93" s="111"/>
      <c r="L93" s="111"/>
      <c r="M93" s="112"/>
      <c r="N93" s="114">
        <f>N66</f>
        <v>0</v>
      </c>
    </row>
    <row r="94" spans="1:14" ht="18" x14ac:dyDescent="0.25">
      <c r="A94" s="309" t="s">
        <v>81</v>
      </c>
      <c r="B94" s="310"/>
      <c r="C94" s="310"/>
      <c r="D94" s="310"/>
      <c r="E94" s="310"/>
      <c r="F94" s="310"/>
      <c r="G94" s="310"/>
      <c r="H94" s="310"/>
      <c r="I94" s="310"/>
      <c r="J94" s="311"/>
      <c r="K94" s="111"/>
      <c r="L94" s="111"/>
      <c r="M94" s="112"/>
      <c r="N94" s="115">
        <f>N73</f>
        <v>0</v>
      </c>
    </row>
    <row r="95" spans="1:14" ht="18" x14ac:dyDescent="0.25">
      <c r="A95" s="309" t="s">
        <v>82</v>
      </c>
      <c r="B95" s="310"/>
      <c r="C95" s="310"/>
      <c r="D95" s="310"/>
      <c r="E95" s="310"/>
      <c r="F95" s="310"/>
      <c r="G95" s="310"/>
      <c r="H95" s="310"/>
      <c r="I95" s="310"/>
      <c r="J95" s="311"/>
      <c r="K95" s="111"/>
      <c r="L95" s="111"/>
      <c r="M95" s="112"/>
      <c r="N95" s="116">
        <f>N80</f>
        <v>0</v>
      </c>
    </row>
    <row r="96" spans="1:14" ht="18.75" thickBot="1" x14ac:dyDescent="0.3">
      <c r="A96" s="312" t="s">
        <v>83</v>
      </c>
      <c r="B96" s="313"/>
      <c r="C96" s="313"/>
      <c r="D96" s="313"/>
      <c r="E96" s="313"/>
      <c r="F96" s="313"/>
      <c r="G96" s="313"/>
      <c r="H96" s="313"/>
      <c r="I96" s="313"/>
      <c r="J96" s="314"/>
      <c r="K96" s="111"/>
      <c r="L96" s="111"/>
      <c r="M96" s="112"/>
      <c r="N96" s="116">
        <f>N86</f>
        <v>0</v>
      </c>
    </row>
    <row r="97" spans="1:14" ht="24.75" thickTop="1" thickBot="1" x14ac:dyDescent="0.3">
      <c r="A97" s="315" t="s">
        <v>84</v>
      </c>
      <c r="B97" s="316"/>
      <c r="C97" s="316"/>
      <c r="D97" s="316"/>
      <c r="E97" s="316"/>
      <c r="F97" s="316"/>
      <c r="G97" s="316"/>
      <c r="H97" s="316"/>
      <c r="I97" s="316"/>
      <c r="J97" s="317"/>
      <c r="K97" s="117"/>
      <c r="L97" s="118"/>
      <c r="M97" s="119"/>
      <c r="N97" s="120">
        <f>SUM(N92:N96)</f>
        <v>0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mergeCells count="81"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A20:B20"/>
    <mergeCell ref="D20:L20"/>
    <mergeCell ref="A22:L22"/>
    <mergeCell ref="A24:L24"/>
    <mergeCell ref="A25:B25"/>
    <mergeCell ref="D25:L25"/>
    <mergeCell ref="A14:B14"/>
    <mergeCell ref="D14:L14"/>
    <mergeCell ref="A16:B16"/>
    <mergeCell ref="E16:L16"/>
    <mergeCell ref="A18:B18"/>
    <mergeCell ref="E18:L18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4:D4"/>
    <mergeCell ref="F4:N4"/>
    <mergeCell ref="A1:B2"/>
    <mergeCell ref="C1:N1"/>
    <mergeCell ref="C2:N2"/>
    <mergeCell ref="A3:D3"/>
    <mergeCell ref="F3:N3"/>
  </mergeCells>
  <dataValidations count="6">
    <dataValidation type="decimal" allowBlank="1" showInputMessage="1" showErrorMessage="1" errorTitle="Error Pregado" error="El pregrado no puede superar los 4 PUNTOS" sqref="N14">
      <formula1>0</formula1>
      <formula2>4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workbookViewId="0">
      <selection activeCell="P2" sqref="P2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11.42578125" style="6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209"/>
      <c r="B1" s="210"/>
      <c r="C1" s="213" t="s">
        <v>9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5"/>
    </row>
    <row r="2" spans="1:16" ht="51" customHeight="1" thickBot="1" x14ac:dyDescent="0.3">
      <c r="A2" s="211"/>
      <c r="B2" s="212"/>
      <c r="C2" s="213" t="s">
        <v>10</v>
      </c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5"/>
      <c r="P2" s="154" t="str">
        <f ca="1">MID(CELL("nombrearchivo",'3'!E9),FIND("]", CELL("nombrearchivo",'3'!E9),1)+1,LEN(CELL("nombrearchivo",'3'!E9))-FIND("]",CELL("nombrearchivo",'3'!E9),1))</f>
        <v>3</v>
      </c>
    </row>
    <row r="3" spans="1:16" ht="15.75" x14ac:dyDescent="0.25">
      <c r="A3" s="216" t="s">
        <v>11</v>
      </c>
      <c r="B3" s="217"/>
      <c r="C3" s="217"/>
      <c r="D3" s="217"/>
      <c r="E3" s="7" t="str">
        <f>GENERAL!Z$2</f>
        <v>PLANTA</v>
      </c>
      <c r="F3" s="218"/>
      <c r="G3" s="218"/>
      <c r="H3" s="218"/>
      <c r="I3" s="218"/>
      <c r="J3" s="218"/>
      <c r="K3" s="218"/>
      <c r="L3" s="218"/>
      <c r="M3" s="218"/>
      <c r="N3" s="219"/>
    </row>
    <row r="4" spans="1:16" ht="15.75" x14ac:dyDescent="0.25">
      <c r="A4" s="205" t="s">
        <v>12</v>
      </c>
      <c r="B4" s="206"/>
      <c r="C4" s="206"/>
      <c r="D4" s="206"/>
      <c r="E4" s="8" t="str">
        <f>GENERAL!A$2</f>
        <v>CEA-P-04-3</v>
      </c>
      <c r="F4" s="207"/>
      <c r="G4" s="207"/>
      <c r="H4" s="207"/>
      <c r="I4" s="207"/>
      <c r="J4" s="207"/>
      <c r="K4" s="207"/>
      <c r="L4" s="207"/>
      <c r="M4" s="207"/>
      <c r="N4" s="208"/>
    </row>
    <row r="5" spans="1:16" ht="15.75" x14ac:dyDescent="0.25">
      <c r="A5" s="205" t="s">
        <v>13</v>
      </c>
      <c r="B5" s="206"/>
      <c r="C5" s="206"/>
      <c r="D5" s="206"/>
      <c r="E5" s="8" t="str">
        <f>GENERAL!A$1</f>
        <v>CIENCIAS ECONÓMICAS Y ADMINISTRATIVAS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23" t="s">
        <v>14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5"/>
    </row>
    <row r="8" spans="1:16" x14ac:dyDescent="0.25">
      <c r="A8" s="226" t="s">
        <v>15</v>
      </c>
      <c r="B8" s="227"/>
      <c r="C8" s="230" t="s">
        <v>16</v>
      </c>
      <c r="D8" s="149"/>
      <c r="E8" s="232" t="s">
        <v>17</v>
      </c>
      <c r="F8" s="232" t="s">
        <v>18</v>
      </c>
      <c r="G8" s="232" t="s">
        <v>19</v>
      </c>
      <c r="H8" s="232" t="s">
        <v>20</v>
      </c>
      <c r="I8" s="232" t="s">
        <v>21</v>
      </c>
      <c r="J8" s="234" t="s">
        <v>22</v>
      </c>
      <c r="K8" s="150"/>
      <c r="L8" s="236"/>
      <c r="M8" s="236"/>
      <c r="N8" s="238" t="s">
        <v>23</v>
      </c>
    </row>
    <row r="9" spans="1:16" ht="31.5" customHeight="1" thickBot="1" x14ac:dyDescent="0.3">
      <c r="A9" s="228"/>
      <c r="B9" s="229"/>
      <c r="C9" s="231"/>
      <c r="D9" s="17"/>
      <c r="E9" s="233"/>
      <c r="F9" s="233"/>
      <c r="G9" s="233"/>
      <c r="H9" s="233"/>
      <c r="I9" s="233"/>
      <c r="J9" s="235"/>
      <c r="K9" s="151"/>
      <c r="L9" s="237"/>
      <c r="M9" s="237"/>
      <c r="N9" s="239"/>
    </row>
    <row r="10" spans="1:16" ht="44.25" customHeight="1" thickBot="1" x14ac:dyDescent="0.3">
      <c r="A10" s="240" t="str">
        <f ca="1">CONCATENATE((INDIRECT("GENERAL!D"&amp;P2+5))," ",((INDIRECT("GENERAL!E"&amp;P2+5))))</f>
        <v>BARRERA ESCOBAR ALEJANDRO</v>
      </c>
      <c r="B10" s="241"/>
      <c r="C10" s="19">
        <f>N14</f>
        <v>0</v>
      </c>
      <c r="D10" s="20"/>
      <c r="E10" s="21">
        <f>N16</f>
        <v>0</v>
      </c>
      <c r="F10" s="21">
        <f>N18</f>
        <v>0</v>
      </c>
      <c r="G10" s="21">
        <f>N20</f>
        <v>0</v>
      </c>
      <c r="H10" s="21">
        <f>N27</f>
        <v>0</v>
      </c>
      <c r="I10" s="21">
        <f>N32</f>
        <v>0</v>
      </c>
      <c r="J10" s="22">
        <f>N37</f>
        <v>0</v>
      </c>
      <c r="K10" s="23"/>
      <c r="L10" s="23"/>
      <c r="M10" s="23"/>
      <c r="N10" s="24">
        <f>IF( SUM(C10:J10)&lt;=30,SUM(C10:J10),"EXCEDE LOS 30 PUNTOS")</f>
        <v>0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242" t="s">
        <v>24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4"/>
      <c r="N12" s="27" t="s">
        <v>25</v>
      </c>
    </row>
    <row r="13" spans="1:16" ht="24" thickBot="1" x14ac:dyDescent="0.3">
      <c r="A13" s="220" t="s">
        <v>26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2"/>
      <c r="M13" s="8"/>
      <c r="N13" s="26"/>
    </row>
    <row r="14" spans="1:16" ht="31.5" customHeight="1" thickBot="1" x14ac:dyDescent="0.3">
      <c r="A14" s="245" t="s">
        <v>27</v>
      </c>
      <c r="B14" s="246"/>
      <c r="C14" s="28"/>
      <c r="D14" s="247" t="str">
        <f ca="1">(INDIRECT("GENERAL!J"&amp;P2+5))</f>
        <v>ECONOMISTA/UNIVERSIDAD MANIZALES/2010</v>
      </c>
      <c r="E14" s="248"/>
      <c r="F14" s="248"/>
      <c r="G14" s="248"/>
      <c r="H14" s="248"/>
      <c r="I14" s="248"/>
      <c r="J14" s="248"/>
      <c r="K14" s="248"/>
      <c r="L14" s="249"/>
      <c r="M14" s="29"/>
      <c r="N14" s="30"/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50" t="s">
        <v>28</v>
      </c>
      <c r="B16" s="251"/>
      <c r="C16" s="8"/>
      <c r="D16" s="34"/>
      <c r="E16" s="252" t="str">
        <f ca="1">(INDIRECT("GENERAL!K"&amp;P2+5))</f>
        <v>NO REGISTRA</v>
      </c>
      <c r="F16" s="253"/>
      <c r="G16" s="253"/>
      <c r="H16" s="253"/>
      <c r="I16" s="253"/>
      <c r="J16" s="253"/>
      <c r="K16" s="253"/>
      <c r="L16" s="254"/>
      <c r="M16" s="29"/>
      <c r="N16" s="30"/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50" t="s">
        <v>29</v>
      </c>
      <c r="B18" s="251"/>
      <c r="C18" s="28"/>
      <c r="D18" s="148"/>
      <c r="E18" s="253" t="str">
        <f ca="1">(INDIRECT("GENERAL!L"&amp;P2+5))</f>
        <v>MAGISTER EN CIENCIA Y ECONOMIA Y FINANZAS/UNIVERSITA DEGLI STUDI DE PALERMO (ITALIA)/2013</v>
      </c>
      <c r="F18" s="253"/>
      <c r="G18" s="253"/>
      <c r="H18" s="253"/>
      <c r="I18" s="253"/>
      <c r="J18" s="253"/>
      <c r="K18" s="253"/>
      <c r="L18" s="254"/>
      <c r="M18" s="29"/>
      <c r="N18" s="30"/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50" t="s">
        <v>30</v>
      </c>
      <c r="B20" s="251"/>
      <c r="C20" s="28"/>
      <c r="D20" s="255" t="str">
        <f ca="1">(INDIRECT("GENERAL!M"&amp;P2+5))</f>
        <v>NO REGISTRA</v>
      </c>
      <c r="E20" s="256"/>
      <c r="F20" s="256"/>
      <c r="G20" s="256"/>
      <c r="H20" s="256"/>
      <c r="I20" s="256"/>
      <c r="J20" s="256"/>
      <c r="K20" s="256"/>
      <c r="L20" s="257"/>
      <c r="M20" s="29"/>
      <c r="N20" s="30"/>
    </row>
    <row r="21" spans="1:17" ht="16.5" thickBot="1" x14ac:dyDescent="0.3">
      <c r="A21" s="36"/>
      <c r="B21" s="37"/>
      <c r="C21" s="147"/>
      <c r="D21" s="39"/>
      <c r="E21" s="39"/>
      <c r="F21" s="39"/>
      <c r="G21" s="39"/>
      <c r="H21" s="39"/>
      <c r="I21" s="39"/>
      <c r="J21" s="39"/>
      <c r="K21" s="39"/>
      <c r="L21" s="39"/>
      <c r="M21" s="147"/>
      <c r="N21" s="40"/>
    </row>
    <row r="22" spans="1:17" ht="19.5" thickTop="1" thickBot="1" x14ac:dyDescent="0.3">
      <c r="A22" s="258" t="s">
        <v>31</v>
      </c>
      <c r="B22" s="259"/>
      <c r="C22" s="259"/>
      <c r="D22" s="259"/>
      <c r="E22" s="259"/>
      <c r="F22" s="259"/>
      <c r="G22" s="259"/>
      <c r="H22" s="259"/>
      <c r="I22" s="259"/>
      <c r="J22" s="259"/>
      <c r="K22" s="259"/>
      <c r="L22" s="260"/>
      <c r="M22" s="8"/>
      <c r="N22" s="153">
        <f>IF( SUM(N14:N20)&lt;=10,SUM(N14:N20),"EXCEDE LOS 10 PUNTOS VALIDOS")</f>
        <v>0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20" t="s">
        <v>32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  <c r="L24" s="222"/>
      <c r="M24" s="8"/>
      <c r="N24" s="40"/>
    </row>
    <row r="25" spans="1:17" ht="68.25" customHeight="1" thickBot="1" x14ac:dyDescent="0.3">
      <c r="A25" s="245" t="s">
        <v>33</v>
      </c>
      <c r="B25" s="246"/>
      <c r="C25" s="28"/>
      <c r="D25" s="247"/>
      <c r="E25" s="248"/>
      <c r="F25" s="248"/>
      <c r="G25" s="248"/>
      <c r="H25" s="248"/>
      <c r="I25" s="248"/>
      <c r="J25" s="248"/>
      <c r="K25" s="248"/>
      <c r="L25" s="249"/>
      <c r="M25" s="29"/>
      <c r="N25" s="30"/>
      <c r="P25" s="43"/>
      <c r="Q25" s="43"/>
    </row>
    <row r="26" spans="1:17" ht="16.5" thickBot="1" x14ac:dyDescent="0.3">
      <c r="A26" s="36"/>
      <c r="B26" s="37"/>
      <c r="C26" s="147"/>
      <c r="D26" s="39"/>
      <c r="E26" s="39"/>
      <c r="F26" s="39"/>
      <c r="G26" s="39"/>
      <c r="H26" s="39"/>
      <c r="I26" s="39"/>
      <c r="J26" s="39"/>
      <c r="K26" s="39"/>
      <c r="L26" s="39"/>
      <c r="M26" s="147"/>
      <c r="N26" s="40"/>
    </row>
    <row r="27" spans="1:17" ht="19.5" thickTop="1" thickBot="1" x14ac:dyDescent="0.3">
      <c r="A27" s="258" t="s">
        <v>34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60"/>
      <c r="M27" s="147"/>
      <c r="N27" s="153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20" t="s">
        <v>35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2"/>
      <c r="M29" s="45"/>
      <c r="N29" s="40"/>
    </row>
    <row r="30" spans="1:17" ht="35.25" customHeight="1" thickBot="1" x14ac:dyDescent="0.3">
      <c r="A30" s="245" t="s">
        <v>36</v>
      </c>
      <c r="B30" s="246"/>
      <c r="C30" s="28"/>
      <c r="D30" s="247"/>
      <c r="E30" s="248"/>
      <c r="F30" s="248"/>
      <c r="G30" s="248"/>
      <c r="H30" s="248"/>
      <c r="I30" s="248"/>
      <c r="J30" s="248"/>
      <c r="K30" s="248"/>
      <c r="L30" s="249"/>
      <c r="M30" s="29"/>
      <c r="N30" s="30"/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58" t="s">
        <v>37</v>
      </c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60"/>
      <c r="M32" s="147"/>
      <c r="N32" s="153">
        <f>IF(N30&lt;=5,N30,"EXCEDE LOS 5 PUNTOS PERMITIDOS")</f>
        <v>0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20" t="s">
        <v>38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2"/>
      <c r="M34" s="8"/>
      <c r="N34" s="40"/>
    </row>
    <row r="35" spans="1:14" ht="39.75" customHeight="1" thickBot="1" x14ac:dyDescent="0.3">
      <c r="A35" s="250" t="s">
        <v>39</v>
      </c>
      <c r="B35" s="251"/>
      <c r="C35" s="28"/>
      <c r="D35" s="247"/>
      <c r="E35" s="248"/>
      <c r="F35" s="248"/>
      <c r="G35" s="248"/>
      <c r="H35" s="248"/>
      <c r="I35" s="248"/>
      <c r="J35" s="248"/>
      <c r="K35" s="248"/>
      <c r="L35" s="249"/>
      <c r="M35" s="29"/>
      <c r="N35" s="30"/>
    </row>
    <row r="36" spans="1:14" ht="16.5" thickBot="1" x14ac:dyDescent="0.3">
      <c r="A36" s="36"/>
      <c r="B36" s="37"/>
      <c r="C36" s="147"/>
      <c r="D36" s="39"/>
      <c r="E36" s="39"/>
      <c r="F36" s="39"/>
      <c r="G36" s="39"/>
      <c r="H36" s="39"/>
      <c r="I36" s="39"/>
      <c r="J36" s="39"/>
      <c r="K36" s="39"/>
      <c r="L36" s="39"/>
      <c r="M36" s="147"/>
      <c r="N36" s="40"/>
    </row>
    <row r="37" spans="1:14" ht="19.5" thickTop="1" thickBot="1" x14ac:dyDescent="0.3">
      <c r="A37" s="258" t="s">
        <v>40</v>
      </c>
      <c r="B37" s="259"/>
      <c r="C37" s="259"/>
      <c r="D37" s="259"/>
      <c r="E37" s="259"/>
      <c r="F37" s="259"/>
      <c r="G37" s="259"/>
      <c r="H37" s="259"/>
      <c r="I37" s="259"/>
      <c r="J37" s="259"/>
      <c r="K37" s="259"/>
      <c r="L37" s="260"/>
      <c r="M37" s="147"/>
      <c r="N37" s="153">
        <f>IF(N35&lt;=10,N35,"EXCEDE LOS 10 PUNTOS PERMITIDOS")</f>
        <v>0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66" t="s">
        <v>23</v>
      </c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68"/>
      <c r="M40" s="48"/>
      <c r="N40" s="49">
        <f>IF((N22+N27+N32+N37)&lt;=30,(N22+N27+N32+N37),"ERROR EXCEDE LOS 30 PUNTOS")</f>
        <v>0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23" t="s">
        <v>42</v>
      </c>
      <c r="B55" s="224"/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5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62" t="s">
        <v>43</v>
      </c>
      <c r="B57" s="263"/>
      <c r="C57" s="263"/>
      <c r="D57" s="263"/>
      <c r="E57" s="263"/>
      <c r="F57" s="264"/>
      <c r="G57" s="265"/>
      <c r="H57" s="53" t="s">
        <v>44</v>
      </c>
      <c r="I57" s="54" t="s">
        <v>45</v>
      </c>
      <c r="J57" s="55" t="s">
        <v>46</v>
      </c>
      <c r="K57" s="56" t="s">
        <v>47</v>
      </c>
      <c r="L57" s="150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71" t="s">
        <v>49</v>
      </c>
      <c r="C58" s="271"/>
      <c r="D58" s="271"/>
      <c r="E58" s="271"/>
      <c r="F58" s="272"/>
      <c r="G58" s="272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69" t="s">
        <v>51</v>
      </c>
      <c r="C59" s="273"/>
      <c r="D59" s="273"/>
      <c r="E59" s="273"/>
      <c r="F59" s="270"/>
      <c r="G59" s="270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73" t="s">
        <v>52</v>
      </c>
      <c r="C60" s="273"/>
      <c r="D60" s="273"/>
      <c r="E60" s="273"/>
      <c r="F60" s="270"/>
      <c r="G60" s="270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73" t="s">
        <v>54</v>
      </c>
      <c r="C61" s="273"/>
      <c r="D61" s="273"/>
      <c r="E61" s="273"/>
      <c r="F61" s="270"/>
      <c r="G61" s="270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73" t="s">
        <v>55</v>
      </c>
      <c r="C62" s="273"/>
      <c r="D62" s="273"/>
      <c r="E62" s="273"/>
      <c r="F62" s="270"/>
      <c r="G62" s="270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73" t="s">
        <v>56</v>
      </c>
      <c r="C63" s="273"/>
      <c r="D63" s="273"/>
      <c r="E63" s="273"/>
      <c r="F63" s="270"/>
      <c r="G63" s="270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74" t="s">
        <v>58</v>
      </c>
      <c r="C64" s="274"/>
      <c r="D64" s="274"/>
      <c r="E64" s="274"/>
      <c r="F64" s="275"/>
      <c r="G64" s="275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76" t="s">
        <v>59</v>
      </c>
      <c r="B65" s="277"/>
      <c r="C65" s="277"/>
      <c r="D65" s="277"/>
      <c r="E65" s="277"/>
      <c r="F65" s="277"/>
      <c r="G65" s="277"/>
      <c r="H65" s="278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79" t="s">
        <v>60</v>
      </c>
      <c r="B66" s="280"/>
      <c r="C66" s="280"/>
      <c r="D66" s="280"/>
      <c r="E66" s="280"/>
      <c r="F66" s="280"/>
      <c r="G66" s="280"/>
      <c r="H66" s="280"/>
      <c r="I66" s="281"/>
      <c r="J66" s="281"/>
      <c r="K66" s="282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62" t="s">
        <v>61</v>
      </c>
      <c r="B68" s="263"/>
      <c r="C68" s="263"/>
      <c r="D68" s="263"/>
      <c r="E68" s="263"/>
      <c r="F68" s="263"/>
      <c r="G68" s="283"/>
      <c r="H68" s="78" t="s">
        <v>44</v>
      </c>
      <c r="I68" s="54" t="s">
        <v>45</v>
      </c>
      <c r="J68" s="55" t="s">
        <v>46</v>
      </c>
      <c r="K68" s="56" t="s">
        <v>47</v>
      </c>
      <c r="L68" s="150"/>
      <c r="M68" s="8"/>
      <c r="N68" s="57" t="s">
        <v>48</v>
      </c>
    </row>
    <row r="69" spans="1:14" ht="17.25" thickTop="1" thickBot="1" x14ac:dyDescent="0.3">
      <c r="A69" s="58">
        <v>1</v>
      </c>
      <c r="B69" s="284" t="s">
        <v>62</v>
      </c>
      <c r="C69" s="284"/>
      <c r="D69" s="284"/>
      <c r="E69" s="284"/>
      <c r="F69" s="272"/>
      <c r="G69" s="272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69" t="s">
        <v>64</v>
      </c>
      <c r="C70" s="269"/>
      <c r="D70" s="269"/>
      <c r="E70" s="269"/>
      <c r="F70" s="270"/>
      <c r="G70" s="270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85" t="s">
        <v>65</v>
      </c>
      <c r="C71" s="285"/>
      <c r="D71" s="285"/>
      <c r="E71" s="285"/>
      <c r="F71" s="275"/>
      <c r="G71" s="275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45" t="s">
        <v>66</v>
      </c>
      <c r="C72" s="286"/>
      <c r="D72" s="286"/>
      <c r="E72" s="286"/>
      <c r="F72" s="286"/>
      <c r="G72" s="286"/>
      <c r="H72" s="246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87" t="s">
        <v>67</v>
      </c>
      <c r="B73" s="288"/>
      <c r="C73" s="288"/>
      <c r="D73" s="288"/>
      <c r="E73" s="288"/>
      <c r="F73" s="288"/>
      <c r="G73" s="288"/>
      <c r="H73" s="288"/>
      <c r="I73" s="288"/>
      <c r="J73" s="288"/>
      <c r="K73" s="289"/>
      <c r="L73" s="82"/>
      <c r="M73" s="45"/>
      <c r="N73" s="77">
        <f>N72/3</f>
        <v>0</v>
      </c>
    </row>
    <row r="74" spans="1:14" ht="19.5" thickTop="1" thickBot="1" x14ac:dyDescent="0.3">
      <c r="A74" s="290"/>
      <c r="B74" s="291"/>
      <c r="C74" s="291"/>
      <c r="D74" s="291"/>
      <c r="E74" s="291"/>
      <c r="F74" s="291"/>
      <c r="G74" s="291"/>
      <c r="H74" s="291"/>
      <c r="I74" s="291"/>
      <c r="J74" s="292"/>
      <c r="K74" s="292"/>
      <c r="L74" s="82"/>
      <c r="M74" s="45"/>
      <c r="N74" s="152"/>
    </row>
    <row r="75" spans="1:14" ht="26.25" thickBot="1" x14ac:dyDescent="0.3">
      <c r="A75" s="293" t="s">
        <v>68</v>
      </c>
      <c r="B75" s="294"/>
      <c r="C75" s="294"/>
      <c r="D75" s="294"/>
      <c r="E75" s="294"/>
      <c r="F75" s="294"/>
      <c r="G75" s="295"/>
      <c r="H75" s="93" t="s">
        <v>44</v>
      </c>
      <c r="I75" s="57" t="s">
        <v>45</v>
      </c>
      <c r="J75" s="150"/>
      <c r="K75" s="150"/>
      <c r="L75" s="82"/>
      <c r="M75" s="45"/>
      <c r="N75" s="94" t="s">
        <v>48</v>
      </c>
    </row>
    <row r="76" spans="1:14" ht="16.5" thickBot="1" x14ac:dyDescent="0.3">
      <c r="A76" s="95">
        <v>1</v>
      </c>
      <c r="B76" s="296" t="s">
        <v>69</v>
      </c>
      <c r="C76" s="296"/>
      <c r="D76" s="296"/>
      <c r="E76" s="296"/>
      <c r="F76" s="297"/>
      <c r="G76" s="298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69" t="s">
        <v>70</v>
      </c>
      <c r="C77" s="269"/>
      <c r="D77" s="269"/>
      <c r="E77" s="269"/>
      <c r="F77" s="270"/>
      <c r="G77" s="299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85" t="s">
        <v>71</v>
      </c>
      <c r="C78" s="285"/>
      <c r="D78" s="285"/>
      <c r="E78" s="285"/>
      <c r="F78" s="275"/>
      <c r="G78" s="300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301" t="s">
        <v>72</v>
      </c>
      <c r="B79" s="302"/>
      <c r="C79" s="302"/>
      <c r="D79" s="302"/>
      <c r="E79" s="302"/>
      <c r="F79" s="302"/>
      <c r="G79" s="302"/>
      <c r="H79" s="303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304" t="s">
        <v>73</v>
      </c>
      <c r="B80" s="305"/>
      <c r="C80" s="305"/>
      <c r="D80" s="305"/>
      <c r="E80" s="305"/>
      <c r="F80" s="305"/>
      <c r="G80" s="305"/>
      <c r="H80" s="305"/>
      <c r="I80" s="305"/>
      <c r="J80" s="305"/>
      <c r="K80" s="306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307"/>
      <c r="F81" s="307"/>
      <c r="G81" s="307"/>
      <c r="H81" s="307"/>
      <c r="I81" s="307"/>
      <c r="J81" s="307"/>
      <c r="K81" s="307"/>
      <c r="L81" s="307"/>
      <c r="M81" s="307"/>
      <c r="N81" s="308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23" t="s">
        <v>74</v>
      </c>
      <c r="B83" s="224"/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5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318" t="s">
        <v>75</v>
      </c>
      <c r="B85" s="319"/>
      <c r="C85" s="319"/>
      <c r="D85" s="319"/>
      <c r="E85" s="319"/>
      <c r="F85" s="320"/>
      <c r="G85" s="321"/>
      <c r="H85" s="93" t="s">
        <v>44</v>
      </c>
      <c r="I85" s="150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322" t="s">
        <v>76</v>
      </c>
      <c r="C86" s="323"/>
      <c r="D86" s="323"/>
      <c r="E86" s="323"/>
      <c r="F86" s="324"/>
      <c r="G86" s="325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326" t="s">
        <v>78</v>
      </c>
      <c r="B88" s="327"/>
      <c r="C88" s="327"/>
      <c r="D88" s="327"/>
      <c r="E88" s="327"/>
      <c r="F88" s="327"/>
      <c r="G88" s="327"/>
      <c r="H88" s="327"/>
      <c r="I88" s="327"/>
      <c r="J88" s="328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329" t="s">
        <v>79</v>
      </c>
      <c r="B90" s="330"/>
      <c r="C90" s="330"/>
      <c r="D90" s="330"/>
      <c r="E90" s="330"/>
      <c r="F90" s="330"/>
      <c r="G90" s="330"/>
      <c r="H90" s="330"/>
      <c r="I90" s="330"/>
      <c r="J90" s="330"/>
      <c r="K90" s="330"/>
      <c r="L90" s="330"/>
      <c r="M90" s="330"/>
      <c r="N90" s="331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332" t="s">
        <v>23</v>
      </c>
      <c r="B92" s="333"/>
      <c r="C92" s="333"/>
      <c r="D92" s="333"/>
      <c r="E92" s="333"/>
      <c r="F92" s="333"/>
      <c r="G92" s="333"/>
      <c r="H92" s="333"/>
      <c r="I92" s="333"/>
      <c r="J92" s="334"/>
      <c r="K92" s="111"/>
      <c r="L92" s="111"/>
      <c r="M92" s="112"/>
      <c r="N92" s="113">
        <f>N40</f>
        <v>0</v>
      </c>
    </row>
    <row r="93" spans="1:14" ht="18" x14ac:dyDescent="0.25">
      <c r="A93" s="309" t="s">
        <v>80</v>
      </c>
      <c r="B93" s="310"/>
      <c r="C93" s="310"/>
      <c r="D93" s="310"/>
      <c r="E93" s="310"/>
      <c r="F93" s="310"/>
      <c r="G93" s="310"/>
      <c r="H93" s="310"/>
      <c r="I93" s="310"/>
      <c r="J93" s="311"/>
      <c r="K93" s="111"/>
      <c r="L93" s="111"/>
      <c r="M93" s="112"/>
      <c r="N93" s="114">
        <f>N66</f>
        <v>0</v>
      </c>
    </row>
    <row r="94" spans="1:14" ht="18" x14ac:dyDescent="0.25">
      <c r="A94" s="309" t="s">
        <v>81</v>
      </c>
      <c r="B94" s="310"/>
      <c r="C94" s="310"/>
      <c r="D94" s="310"/>
      <c r="E94" s="310"/>
      <c r="F94" s="310"/>
      <c r="G94" s="310"/>
      <c r="H94" s="310"/>
      <c r="I94" s="310"/>
      <c r="J94" s="311"/>
      <c r="K94" s="111"/>
      <c r="L94" s="111"/>
      <c r="M94" s="112"/>
      <c r="N94" s="115">
        <f>N73</f>
        <v>0</v>
      </c>
    </row>
    <row r="95" spans="1:14" ht="18" x14ac:dyDescent="0.25">
      <c r="A95" s="309" t="s">
        <v>82</v>
      </c>
      <c r="B95" s="310"/>
      <c r="C95" s="310"/>
      <c r="D95" s="310"/>
      <c r="E95" s="310"/>
      <c r="F95" s="310"/>
      <c r="G95" s="310"/>
      <c r="H95" s="310"/>
      <c r="I95" s="310"/>
      <c r="J95" s="311"/>
      <c r="K95" s="111"/>
      <c r="L95" s="111"/>
      <c r="M95" s="112"/>
      <c r="N95" s="116">
        <f>N80</f>
        <v>0</v>
      </c>
    </row>
    <row r="96" spans="1:14" ht="18.75" thickBot="1" x14ac:dyDescent="0.3">
      <c r="A96" s="312" t="s">
        <v>83</v>
      </c>
      <c r="B96" s="313"/>
      <c r="C96" s="313"/>
      <c r="D96" s="313"/>
      <c r="E96" s="313"/>
      <c r="F96" s="313"/>
      <c r="G96" s="313"/>
      <c r="H96" s="313"/>
      <c r="I96" s="313"/>
      <c r="J96" s="314"/>
      <c r="K96" s="111"/>
      <c r="L96" s="111"/>
      <c r="M96" s="112"/>
      <c r="N96" s="116">
        <f>N86</f>
        <v>0</v>
      </c>
    </row>
    <row r="97" spans="1:14" ht="24.75" thickTop="1" thickBot="1" x14ac:dyDescent="0.3">
      <c r="A97" s="315" t="s">
        <v>84</v>
      </c>
      <c r="B97" s="316"/>
      <c r="C97" s="316"/>
      <c r="D97" s="316"/>
      <c r="E97" s="316"/>
      <c r="F97" s="316"/>
      <c r="G97" s="316"/>
      <c r="H97" s="316"/>
      <c r="I97" s="316"/>
      <c r="J97" s="317"/>
      <c r="K97" s="117"/>
      <c r="L97" s="118"/>
      <c r="M97" s="119"/>
      <c r="N97" s="120">
        <f>SUM(N92:N96)</f>
        <v>0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mergeCells count="81"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A20:B20"/>
    <mergeCell ref="D20:L20"/>
    <mergeCell ref="A22:L22"/>
    <mergeCell ref="A24:L24"/>
    <mergeCell ref="A25:B25"/>
    <mergeCell ref="D25:L25"/>
    <mergeCell ref="A14:B14"/>
    <mergeCell ref="D14:L14"/>
    <mergeCell ref="A16:B16"/>
    <mergeCell ref="E16:L16"/>
    <mergeCell ref="A18:B18"/>
    <mergeCell ref="E18:L18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4:D4"/>
    <mergeCell ref="F4:N4"/>
    <mergeCell ref="A1:B2"/>
    <mergeCell ref="C1:N1"/>
    <mergeCell ref="C2:N2"/>
    <mergeCell ref="A3:D3"/>
    <mergeCell ref="F3:N3"/>
  </mergeCells>
  <dataValidations count="6">
    <dataValidation type="decimal" allowBlank="1" showInputMessage="1" showErrorMessage="1" errorTitle="Error Pregado" error="El pregrado no puede superar los 4 PUNTOS" sqref="N14">
      <formula1>0</formula1>
      <formula2>4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workbookViewId="0">
      <selection activeCell="P2" sqref="P2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11.42578125" style="6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209"/>
      <c r="B1" s="210"/>
      <c r="C1" s="213" t="s">
        <v>9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5"/>
    </row>
    <row r="2" spans="1:16" ht="51" customHeight="1" thickBot="1" x14ac:dyDescent="0.3">
      <c r="A2" s="211"/>
      <c r="B2" s="212"/>
      <c r="C2" s="213" t="s">
        <v>10</v>
      </c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5"/>
      <c r="P2" s="154" t="str">
        <f ca="1">MID(CELL("nombrearchivo",'4'!E9),FIND("]", CELL("nombrearchivo",'4'!E9),1)+1,LEN(CELL("nombrearchivo",'4'!E9))-FIND("]",CELL("nombrearchivo",'4'!E9),1))</f>
        <v>4</v>
      </c>
    </row>
    <row r="3" spans="1:16" ht="15.75" x14ac:dyDescent="0.25">
      <c r="A3" s="216" t="s">
        <v>11</v>
      </c>
      <c r="B3" s="217"/>
      <c r="C3" s="217"/>
      <c r="D3" s="217"/>
      <c r="E3" s="7" t="str">
        <f>GENERAL!Z$2</f>
        <v>PLANTA</v>
      </c>
      <c r="F3" s="218"/>
      <c r="G3" s="218"/>
      <c r="H3" s="218"/>
      <c r="I3" s="218"/>
      <c r="J3" s="218"/>
      <c r="K3" s="218"/>
      <c r="L3" s="218"/>
      <c r="M3" s="218"/>
      <c r="N3" s="219"/>
    </row>
    <row r="4" spans="1:16" ht="15.75" x14ac:dyDescent="0.25">
      <c r="A4" s="205" t="s">
        <v>12</v>
      </c>
      <c r="B4" s="206"/>
      <c r="C4" s="206"/>
      <c r="D4" s="206"/>
      <c r="E4" s="8" t="str">
        <f>GENERAL!A$2</f>
        <v>CEA-P-04-3</v>
      </c>
      <c r="F4" s="207"/>
      <c r="G4" s="207"/>
      <c r="H4" s="207"/>
      <c r="I4" s="207"/>
      <c r="J4" s="207"/>
      <c r="K4" s="207"/>
      <c r="L4" s="207"/>
      <c r="M4" s="207"/>
      <c r="N4" s="208"/>
    </row>
    <row r="5" spans="1:16" ht="15.75" x14ac:dyDescent="0.25">
      <c r="A5" s="205" t="s">
        <v>13</v>
      </c>
      <c r="B5" s="206"/>
      <c r="C5" s="206"/>
      <c r="D5" s="206"/>
      <c r="E5" s="8" t="str">
        <f>GENERAL!A$1</f>
        <v>CIENCIAS ECONÓMICAS Y ADMINISTRATIVAS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23" t="s">
        <v>14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5"/>
    </row>
    <row r="8" spans="1:16" x14ac:dyDescent="0.25">
      <c r="A8" s="226" t="s">
        <v>15</v>
      </c>
      <c r="B8" s="227"/>
      <c r="C8" s="230" t="s">
        <v>16</v>
      </c>
      <c r="D8" s="149"/>
      <c r="E8" s="232" t="s">
        <v>17</v>
      </c>
      <c r="F8" s="232" t="s">
        <v>18</v>
      </c>
      <c r="G8" s="232" t="s">
        <v>19</v>
      </c>
      <c r="H8" s="232" t="s">
        <v>20</v>
      </c>
      <c r="I8" s="232" t="s">
        <v>21</v>
      </c>
      <c r="J8" s="234" t="s">
        <v>22</v>
      </c>
      <c r="K8" s="150"/>
      <c r="L8" s="236"/>
      <c r="M8" s="236"/>
      <c r="N8" s="238" t="s">
        <v>23</v>
      </c>
    </row>
    <row r="9" spans="1:16" ht="31.5" customHeight="1" thickBot="1" x14ac:dyDescent="0.3">
      <c r="A9" s="228"/>
      <c r="B9" s="229"/>
      <c r="C9" s="231"/>
      <c r="D9" s="17"/>
      <c r="E9" s="233"/>
      <c r="F9" s="233"/>
      <c r="G9" s="233"/>
      <c r="H9" s="233"/>
      <c r="I9" s="233"/>
      <c r="J9" s="235"/>
      <c r="K9" s="151"/>
      <c r="L9" s="237"/>
      <c r="M9" s="237"/>
      <c r="N9" s="239"/>
    </row>
    <row r="10" spans="1:16" ht="44.25" customHeight="1" thickBot="1" x14ac:dyDescent="0.3">
      <c r="A10" s="240" t="str">
        <f ca="1">CONCATENATE((INDIRECT("GENERAL!D"&amp;P2+5))," ",((INDIRECT("GENERAL!E"&amp;P2+5))))</f>
        <v>CASTELBLANCO BEDOYA CLAUDIA YANNETH</v>
      </c>
      <c r="B10" s="241"/>
      <c r="C10" s="19">
        <f>N14</f>
        <v>0</v>
      </c>
      <c r="D10" s="20"/>
      <c r="E10" s="21">
        <f>N16</f>
        <v>0</v>
      </c>
      <c r="F10" s="21">
        <f>N18</f>
        <v>0</v>
      </c>
      <c r="G10" s="21">
        <f>N20</f>
        <v>0</v>
      </c>
      <c r="H10" s="21">
        <f>N27</f>
        <v>0</v>
      </c>
      <c r="I10" s="21">
        <f>N32</f>
        <v>0</v>
      </c>
      <c r="J10" s="22">
        <f>N37</f>
        <v>0</v>
      </c>
      <c r="K10" s="23"/>
      <c r="L10" s="23"/>
      <c r="M10" s="23"/>
      <c r="N10" s="24">
        <f>IF( SUM(C10:J10)&lt;=30,SUM(C10:J10),"EXCEDE LOS 30 PUNTOS")</f>
        <v>0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242" t="s">
        <v>24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4"/>
      <c r="N12" s="27" t="s">
        <v>25</v>
      </c>
    </row>
    <row r="13" spans="1:16" ht="24" thickBot="1" x14ac:dyDescent="0.3">
      <c r="A13" s="220" t="s">
        <v>26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2"/>
      <c r="M13" s="8"/>
      <c r="N13" s="26"/>
    </row>
    <row r="14" spans="1:16" ht="31.5" customHeight="1" thickBot="1" x14ac:dyDescent="0.3">
      <c r="A14" s="245" t="s">
        <v>27</v>
      </c>
      <c r="B14" s="246"/>
      <c r="C14" s="28"/>
      <c r="D14" s="247" t="str">
        <f ca="1">(INDIRECT("GENERAL!J"&amp;P2+5))</f>
        <v>ECONOMIA/UNIVERSIDAD PEDAGOGICA Y TECNOLOGICA DE COLOMBIA /1999</v>
      </c>
      <c r="E14" s="248"/>
      <c r="F14" s="248"/>
      <c r="G14" s="248"/>
      <c r="H14" s="248"/>
      <c r="I14" s="248"/>
      <c r="J14" s="248"/>
      <c r="K14" s="248"/>
      <c r="L14" s="249"/>
      <c r="M14" s="29"/>
      <c r="N14" s="30"/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50" t="s">
        <v>28</v>
      </c>
      <c r="B16" s="251"/>
      <c r="C16" s="8"/>
      <c r="D16" s="34"/>
      <c r="E16" s="252" t="str">
        <f ca="1">(INDIRECT("GENERAL!K"&amp;P2+5))</f>
        <v>ESPECIALISTA EN SALUD OCUPACIONAL Y PREVENCION DE RIESGOS LABORALES/UNIVERSIDAD PEDAGOGICA Y TECNOLOGICA DE COLOMBIA/2011</v>
      </c>
      <c r="F16" s="253"/>
      <c r="G16" s="253"/>
      <c r="H16" s="253"/>
      <c r="I16" s="253"/>
      <c r="J16" s="253"/>
      <c r="K16" s="253"/>
      <c r="L16" s="254"/>
      <c r="M16" s="29"/>
      <c r="N16" s="30"/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50" t="s">
        <v>29</v>
      </c>
      <c r="B18" s="251"/>
      <c r="C18" s="28"/>
      <c r="D18" s="148"/>
      <c r="E18" s="253" t="str">
        <f ca="1">(INDIRECT("GENERAL!L"&amp;P2+5))</f>
        <v>MASTER EN TEORIA Y POLITICA ECONOMICA/ PONTIFICIA UNIVERSIDAD JAVERIANA/2004</v>
      </c>
      <c r="F18" s="253"/>
      <c r="G18" s="253"/>
      <c r="H18" s="253"/>
      <c r="I18" s="253"/>
      <c r="J18" s="253"/>
      <c r="K18" s="253"/>
      <c r="L18" s="254"/>
      <c r="M18" s="29"/>
      <c r="N18" s="30"/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50" t="s">
        <v>30</v>
      </c>
      <c r="B20" s="251"/>
      <c r="C20" s="28"/>
      <c r="D20" s="255" t="str">
        <f ca="1">(INDIRECT("GENERAL!M"&amp;P2+5))</f>
        <v>NO REGISTRA</v>
      </c>
      <c r="E20" s="256"/>
      <c r="F20" s="256"/>
      <c r="G20" s="256"/>
      <c r="H20" s="256"/>
      <c r="I20" s="256"/>
      <c r="J20" s="256"/>
      <c r="K20" s="256"/>
      <c r="L20" s="257"/>
      <c r="M20" s="29"/>
      <c r="N20" s="30"/>
    </row>
    <row r="21" spans="1:17" ht="16.5" thickBot="1" x14ac:dyDescent="0.3">
      <c r="A21" s="36"/>
      <c r="B21" s="37"/>
      <c r="C21" s="147"/>
      <c r="D21" s="39"/>
      <c r="E21" s="39"/>
      <c r="F21" s="39"/>
      <c r="G21" s="39"/>
      <c r="H21" s="39"/>
      <c r="I21" s="39"/>
      <c r="J21" s="39"/>
      <c r="K21" s="39"/>
      <c r="L21" s="39"/>
      <c r="M21" s="147"/>
      <c r="N21" s="40"/>
    </row>
    <row r="22" spans="1:17" ht="19.5" thickTop="1" thickBot="1" x14ac:dyDescent="0.3">
      <c r="A22" s="258" t="s">
        <v>31</v>
      </c>
      <c r="B22" s="259"/>
      <c r="C22" s="259"/>
      <c r="D22" s="259"/>
      <c r="E22" s="259"/>
      <c r="F22" s="259"/>
      <c r="G22" s="259"/>
      <c r="H22" s="259"/>
      <c r="I22" s="259"/>
      <c r="J22" s="259"/>
      <c r="K22" s="259"/>
      <c r="L22" s="260"/>
      <c r="M22" s="8"/>
      <c r="N22" s="153">
        <f>IF( SUM(N14:N20)&lt;=10,SUM(N14:N20),"EXCEDE LOS 10 PUNTOS VALIDOS")</f>
        <v>0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20" t="s">
        <v>32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  <c r="L24" s="222"/>
      <c r="M24" s="8"/>
      <c r="N24" s="40"/>
    </row>
    <row r="25" spans="1:17" ht="68.25" customHeight="1" thickBot="1" x14ac:dyDescent="0.3">
      <c r="A25" s="245" t="s">
        <v>33</v>
      </c>
      <c r="B25" s="246"/>
      <c r="C25" s="28"/>
      <c r="D25" s="247"/>
      <c r="E25" s="248"/>
      <c r="F25" s="248"/>
      <c r="G25" s="248"/>
      <c r="H25" s="248"/>
      <c r="I25" s="248"/>
      <c r="J25" s="248"/>
      <c r="K25" s="248"/>
      <c r="L25" s="249"/>
      <c r="M25" s="29"/>
      <c r="N25" s="30"/>
      <c r="P25" s="43"/>
      <c r="Q25" s="43"/>
    </row>
    <row r="26" spans="1:17" ht="16.5" thickBot="1" x14ac:dyDescent="0.3">
      <c r="A26" s="36"/>
      <c r="B26" s="37"/>
      <c r="C26" s="147"/>
      <c r="D26" s="39"/>
      <c r="E26" s="39"/>
      <c r="F26" s="39"/>
      <c r="G26" s="39"/>
      <c r="H26" s="39"/>
      <c r="I26" s="39"/>
      <c r="J26" s="39"/>
      <c r="K26" s="39"/>
      <c r="L26" s="39"/>
      <c r="M26" s="147"/>
      <c r="N26" s="40"/>
    </row>
    <row r="27" spans="1:17" ht="19.5" thickTop="1" thickBot="1" x14ac:dyDescent="0.3">
      <c r="A27" s="258" t="s">
        <v>34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60"/>
      <c r="M27" s="147"/>
      <c r="N27" s="153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20" t="s">
        <v>35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2"/>
      <c r="M29" s="45"/>
      <c r="N29" s="40"/>
    </row>
    <row r="30" spans="1:17" ht="35.25" customHeight="1" thickBot="1" x14ac:dyDescent="0.3">
      <c r="A30" s="245" t="s">
        <v>36</v>
      </c>
      <c r="B30" s="246"/>
      <c r="C30" s="28"/>
      <c r="D30" s="247"/>
      <c r="E30" s="248"/>
      <c r="F30" s="248"/>
      <c r="G30" s="248"/>
      <c r="H30" s="248"/>
      <c r="I30" s="248"/>
      <c r="J30" s="248"/>
      <c r="K30" s="248"/>
      <c r="L30" s="249"/>
      <c r="M30" s="29"/>
      <c r="N30" s="30"/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58" t="s">
        <v>37</v>
      </c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60"/>
      <c r="M32" s="147"/>
      <c r="N32" s="153">
        <f>IF(N30&lt;=5,N30,"EXCEDE LOS 5 PUNTOS PERMITIDOS")</f>
        <v>0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20" t="s">
        <v>38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2"/>
      <c r="M34" s="8"/>
      <c r="N34" s="40"/>
    </row>
    <row r="35" spans="1:14" ht="39.75" customHeight="1" thickBot="1" x14ac:dyDescent="0.3">
      <c r="A35" s="250" t="s">
        <v>39</v>
      </c>
      <c r="B35" s="251"/>
      <c r="C35" s="28"/>
      <c r="D35" s="247"/>
      <c r="E35" s="248"/>
      <c r="F35" s="248"/>
      <c r="G35" s="248"/>
      <c r="H35" s="248"/>
      <c r="I35" s="248"/>
      <c r="J35" s="248"/>
      <c r="K35" s="248"/>
      <c r="L35" s="249"/>
      <c r="M35" s="29"/>
      <c r="N35" s="30"/>
    </row>
    <row r="36" spans="1:14" ht="16.5" thickBot="1" x14ac:dyDescent="0.3">
      <c r="A36" s="36"/>
      <c r="B36" s="37"/>
      <c r="C36" s="147"/>
      <c r="D36" s="39"/>
      <c r="E36" s="39"/>
      <c r="F36" s="39"/>
      <c r="G36" s="39"/>
      <c r="H36" s="39"/>
      <c r="I36" s="39"/>
      <c r="J36" s="39"/>
      <c r="K36" s="39"/>
      <c r="L36" s="39"/>
      <c r="M36" s="147"/>
      <c r="N36" s="40"/>
    </row>
    <row r="37" spans="1:14" ht="19.5" thickTop="1" thickBot="1" x14ac:dyDescent="0.3">
      <c r="A37" s="258" t="s">
        <v>40</v>
      </c>
      <c r="B37" s="259"/>
      <c r="C37" s="259"/>
      <c r="D37" s="259"/>
      <c r="E37" s="259"/>
      <c r="F37" s="259"/>
      <c r="G37" s="259"/>
      <c r="H37" s="259"/>
      <c r="I37" s="259"/>
      <c r="J37" s="259"/>
      <c r="K37" s="259"/>
      <c r="L37" s="260"/>
      <c r="M37" s="147"/>
      <c r="N37" s="153">
        <f>IF(N35&lt;=10,N35,"EXCEDE LOS 10 PUNTOS PERMITIDOS")</f>
        <v>0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66" t="s">
        <v>23</v>
      </c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68"/>
      <c r="M40" s="48"/>
      <c r="N40" s="49">
        <f>IF((N22+N27+N32+N37)&lt;=30,(N22+N27+N32+N37),"ERROR EXCEDE LOS 30 PUNTOS")</f>
        <v>0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23" t="s">
        <v>42</v>
      </c>
      <c r="B55" s="224"/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5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62" t="s">
        <v>43</v>
      </c>
      <c r="B57" s="263"/>
      <c r="C57" s="263"/>
      <c r="D57" s="263"/>
      <c r="E57" s="263"/>
      <c r="F57" s="264"/>
      <c r="G57" s="265"/>
      <c r="H57" s="53" t="s">
        <v>44</v>
      </c>
      <c r="I57" s="54" t="s">
        <v>45</v>
      </c>
      <c r="J57" s="55" t="s">
        <v>46</v>
      </c>
      <c r="K57" s="56" t="s">
        <v>47</v>
      </c>
      <c r="L57" s="150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71" t="s">
        <v>49</v>
      </c>
      <c r="C58" s="271"/>
      <c r="D58" s="271"/>
      <c r="E58" s="271"/>
      <c r="F58" s="272"/>
      <c r="G58" s="272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69" t="s">
        <v>51</v>
      </c>
      <c r="C59" s="273"/>
      <c r="D59" s="273"/>
      <c r="E59" s="273"/>
      <c r="F59" s="270"/>
      <c r="G59" s="270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73" t="s">
        <v>52</v>
      </c>
      <c r="C60" s="273"/>
      <c r="D60" s="273"/>
      <c r="E60" s="273"/>
      <c r="F60" s="270"/>
      <c r="G60" s="270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73" t="s">
        <v>54</v>
      </c>
      <c r="C61" s="273"/>
      <c r="D61" s="273"/>
      <c r="E61" s="273"/>
      <c r="F61" s="270"/>
      <c r="G61" s="270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73" t="s">
        <v>55</v>
      </c>
      <c r="C62" s="273"/>
      <c r="D62" s="273"/>
      <c r="E62" s="273"/>
      <c r="F62" s="270"/>
      <c r="G62" s="270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73" t="s">
        <v>56</v>
      </c>
      <c r="C63" s="273"/>
      <c r="D63" s="273"/>
      <c r="E63" s="273"/>
      <c r="F63" s="270"/>
      <c r="G63" s="270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74" t="s">
        <v>58</v>
      </c>
      <c r="C64" s="274"/>
      <c r="D64" s="274"/>
      <c r="E64" s="274"/>
      <c r="F64" s="275"/>
      <c r="G64" s="275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76" t="s">
        <v>59</v>
      </c>
      <c r="B65" s="277"/>
      <c r="C65" s="277"/>
      <c r="D65" s="277"/>
      <c r="E65" s="277"/>
      <c r="F65" s="277"/>
      <c r="G65" s="277"/>
      <c r="H65" s="278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79" t="s">
        <v>60</v>
      </c>
      <c r="B66" s="280"/>
      <c r="C66" s="280"/>
      <c r="D66" s="280"/>
      <c r="E66" s="280"/>
      <c r="F66" s="280"/>
      <c r="G66" s="280"/>
      <c r="H66" s="280"/>
      <c r="I66" s="281"/>
      <c r="J66" s="281"/>
      <c r="K66" s="282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62" t="s">
        <v>61</v>
      </c>
      <c r="B68" s="263"/>
      <c r="C68" s="263"/>
      <c r="D68" s="263"/>
      <c r="E68" s="263"/>
      <c r="F68" s="263"/>
      <c r="G68" s="283"/>
      <c r="H68" s="78" t="s">
        <v>44</v>
      </c>
      <c r="I68" s="54" t="s">
        <v>45</v>
      </c>
      <c r="J68" s="55" t="s">
        <v>46</v>
      </c>
      <c r="K68" s="56" t="s">
        <v>47</v>
      </c>
      <c r="L68" s="150"/>
      <c r="M68" s="8"/>
      <c r="N68" s="57" t="s">
        <v>48</v>
      </c>
    </row>
    <row r="69" spans="1:14" ht="17.25" thickTop="1" thickBot="1" x14ac:dyDescent="0.3">
      <c r="A69" s="58">
        <v>1</v>
      </c>
      <c r="B69" s="284" t="s">
        <v>62</v>
      </c>
      <c r="C69" s="284"/>
      <c r="D69" s="284"/>
      <c r="E69" s="284"/>
      <c r="F69" s="272"/>
      <c r="G69" s="272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69" t="s">
        <v>64</v>
      </c>
      <c r="C70" s="269"/>
      <c r="D70" s="269"/>
      <c r="E70" s="269"/>
      <c r="F70" s="270"/>
      <c r="G70" s="270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85" t="s">
        <v>65</v>
      </c>
      <c r="C71" s="285"/>
      <c r="D71" s="285"/>
      <c r="E71" s="285"/>
      <c r="F71" s="275"/>
      <c r="G71" s="275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45" t="s">
        <v>66</v>
      </c>
      <c r="C72" s="286"/>
      <c r="D72" s="286"/>
      <c r="E72" s="286"/>
      <c r="F72" s="286"/>
      <c r="G72" s="286"/>
      <c r="H72" s="246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87" t="s">
        <v>67</v>
      </c>
      <c r="B73" s="288"/>
      <c r="C73" s="288"/>
      <c r="D73" s="288"/>
      <c r="E73" s="288"/>
      <c r="F73" s="288"/>
      <c r="G73" s="288"/>
      <c r="H73" s="288"/>
      <c r="I73" s="288"/>
      <c r="J73" s="288"/>
      <c r="K73" s="289"/>
      <c r="L73" s="82"/>
      <c r="M73" s="45"/>
      <c r="N73" s="77">
        <f>N72/3</f>
        <v>0</v>
      </c>
    </row>
    <row r="74" spans="1:14" ht="19.5" thickTop="1" thickBot="1" x14ac:dyDescent="0.3">
      <c r="A74" s="290"/>
      <c r="B74" s="291"/>
      <c r="C74" s="291"/>
      <c r="D74" s="291"/>
      <c r="E74" s="291"/>
      <c r="F74" s="291"/>
      <c r="G74" s="291"/>
      <c r="H74" s="291"/>
      <c r="I74" s="291"/>
      <c r="J74" s="292"/>
      <c r="K74" s="292"/>
      <c r="L74" s="82"/>
      <c r="M74" s="45"/>
      <c r="N74" s="152"/>
    </row>
    <row r="75" spans="1:14" ht="26.25" thickBot="1" x14ac:dyDescent="0.3">
      <c r="A75" s="293" t="s">
        <v>68</v>
      </c>
      <c r="B75" s="294"/>
      <c r="C75" s="294"/>
      <c r="D75" s="294"/>
      <c r="E75" s="294"/>
      <c r="F75" s="294"/>
      <c r="G75" s="295"/>
      <c r="H75" s="93" t="s">
        <v>44</v>
      </c>
      <c r="I75" s="57" t="s">
        <v>45</v>
      </c>
      <c r="J75" s="150"/>
      <c r="K75" s="150"/>
      <c r="L75" s="82"/>
      <c r="M75" s="45"/>
      <c r="N75" s="94" t="s">
        <v>48</v>
      </c>
    </row>
    <row r="76" spans="1:14" ht="16.5" thickBot="1" x14ac:dyDescent="0.3">
      <c r="A76" s="95">
        <v>1</v>
      </c>
      <c r="B76" s="296" t="s">
        <v>69</v>
      </c>
      <c r="C76" s="296"/>
      <c r="D76" s="296"/>
      <c r="E76" s="296"/>
      <c r="F76" s="297"/>
      <c r="G76" s="298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69" t="s">
        <v>70</v>
      </c>
      <c r="C77" s="269"/>
      <c r="D77" s="269"/>
      <c r="E77" s="269"/>
      <c r="F77" s="270"/>
      <c r="G77" s="299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85" t="s">
        <v>71</v>
      </c>
      <c r="C78" s="285"/>
      <c r="D78" s="285"/>
      <c r="E78" s="285"/>
      <c r="F78" s="275"/>
      <c r="G78" s="300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301" t="s">
        <v>72</v>
      </c>
      <c r="B79" s="302"/>
      <c r="C79" s="302"/>
      <c r="D79" s="302"/>
      <c r="E79" s="302"/>
      <c r="F79" s="302"/>
      <c r="G79" s="302"/>
      <c r="H79" s="303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304" t="s">
        <v>73</v>
      </c>
      <c r="B80" s="305"/>
      <c r="C80" s="305"/>
      <c r="D80" s="305"/>
      <c r="E80" s="305"/>
      <c r="F80" s="305"/>
      <c r="G80" s="305"/>
      <c r="H80" s="305"/>
      <c r="I80" s="305"/>
      <c r="J80" s="305"/>
      <c r="K80" s="306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307"/>
      <c r="F81" s="307"/>
      <c r="G81" s="307"/>
      <c r="H81" s="307"/>
      <c r="I81" s="307"/>
      <c r="J81" s="307"/>
      <c r="K81" s="307"/>
      <c r="L81" s="307"/>
      <c r="M81" s="307"/>
      <c r="N81" s="308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23" t="s">
        <v>74</v>
      </c>
      <c r="B83" s="224"/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5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318" t="s">
        <v>75</v>
      </c>
      <c r="B85" s="319"/>
      <c r="C85" s="319"/>
      <c r="D85" s="319"/>
      <c r="E85" s="319"/>
      <c r="F85" s="320"/>
      <c r="G85" s="321"/>
      <c r="H85" s="93" t="s">
        <v>44</v>
      </c>
      <c r="I85" s="150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322" t="s">
        <v>76</v>
      </c>
      <c r="C86" s="323"/>
      <c r="D86" s="323"/>
      <c r="E86" s="323"/>
      <c r="F86" s="324"/>
      <c r="G86" s="325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326" t="s">
        <v>78</v>
      </c>
      <c r="B88" s="327"/>
      <c r="C88" s="327"/>
      <c r="D88" s="327"/>
      <c r="E88" s="327"/>
      <c r="F88" s="327"/>
      <c r="G88" s="327"/>
      <c r="H88" s="327"/>
      <c r="I88" s="327"/>
      <c r="J88" s="328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329" t="s">
        <v>79</v>
      </c>
      <c r="B90" s="330"/>
      <c r="C90" s="330"/>
      <c r="D90" s="330"/>
      <c r="E90" s="330"/>
      <c r="F90" s="330"/>
      <c r="G90" s="330"/>
      <c r="H90" s="330"/>
      <c r="I90" s="330"/>
      <c r="J90" s="330"/>
      <c r="K90" s="330"/>
      <c r="L90" s="330"/>
      <c r="M90" s="330"/>
      <c r="N90" s="331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332" t="s">
        <v>23</v>
      </c>
      <c r="B92" s="333"/>
      <c r="C92" s="333"/>
      <c r="D92" s="333"/>
      <c r="E92" s="333"/>
      <c r="F92" s="333"/>
      <c r="G92" s="333"/>
      <c r="H92" s="333"/>
      <c r="I92" s="333"/>
      <c r="J92" s="334"/>
      <c r="K92" s="111"/>
      <c r="L92" s="111"/>
      <c r="M92" s="112"/>
      <c r="N92" s="113">
        <f>N40</f>
        <v>0</v>
      </c>
    </row>
    <row r="93" spans="1:14" ht="18" x14ac:dyDescent="0.25">
      <c r="A93" s="309" t="s">
        <v>80</v>
      </c>
      <c r="B93" s="310"/>
      <c r="C93" s="310"/>
      <c r="D93" s="310"/>
      <c r="E93" s="310"/>
      <c r="F93" s="310"/>
      <c r="G93" s="310"/>
      <c r="H93" s="310"/>
      <c r="I93" s="310"/>
      <c r="J93" s="311"/>
      <c r="K93" s="111"/>
      <c r="L93" s="111"/>
      <c r="M93" s="112"/>
      <c r="N93" s="114">
        <f>N66</f>
        <v>0</v>
      </c>
    </row>
    <row r="94" spans="1:14" ht="18" x14ac:dyDescent="0.25">
      <c r="A94" s="309" t="s">
        <v>81</v>
      </c>
      <c r="B94" s="310"/>
      <c r="C94" s="310"/>
      <c r="D94" s="310"/>
      <c r="E94" s="310"/>
      <c r="F94" s="310"/>
      <c r="G94" s="310"/>
      <c r="H94" s="310"/>
      <c r="I94" s="310"/>
      <c r="J94" s="311"/>
      <c r="K94" s="111"/>
      <c r="L94" s="111"/>
      <c r="M94" s="112"/>
      <c r="N94" s="115">
        <f>N73</f>
        <v>0</v>
      </c>
    </row>
    <row r="95" spans="1:14" ht="18" x14ac:dyDescent="0.25">
      <c r="A95" s="309" t="s">
        <v>82</v>
      </c>
      <c r="B95" s="310"/>
      <c r="C95" s="310"/>
      <c r="D95" s="310"/>
      <c r="E95" s="310"/>
      <c r="F95" s="310"/>
      <c r="G95" s="310"/>
      <c r="H95" s="310"/>
      <c r="I95" s="310"/>
      <c r="J95" s="311"/>
      <c r="K95" s="111"/>
      <c r="L95" s="111"/>
      <c r="M95" s="112"/>
      <c r="N95" s="116">
        <f>N80</f>
        <v>0</v>
      </c>
    </row>
    <row r="96" spans="1:14" ht="18.75" thickBot="1" x14ac:dyDescent="0.3">
      <c r="A96" s="312" t="s">
        <v>83</v>
      </c>
      <c r="B96" s="313"/>
      <c r="C96" s="313"/>
      <c r="D96" s="313"/>
      <c r="E96" s="313"/>
      <c r="F96" s="313"/>
      <c r="G96" s="313"/>
      <c r="H96" s="313"/>
      <c r="I96" s="313"/>
      <c r="J96" s="314"/>
      <c r="K96" s="111"/>
      <c r="L96" s="111"/>
      <c r="M96" s="112"/>
      <c r="N96" s="116">
        <f>N86</f>
        <v>0</v>
      </c>
    </row>
    <row r="97" spans="1:14" ht="24.75" thickTop="1" thickBot="1" x14ac:dyDescent="0.3">
      <c r="A97" s="315" t="s">
        <v>84</v>
      </c>
      <c r="B97" s="316"/>
      <c r="C97" s="316"/>
      <c r="D97" s="316"/>
      <c r="E97" s="316"/>
      <c r="F97" s="316"/>
      <c r="G97" s="316"/>
      <c r="H97" s="316"/>
      <c r="I97" s="316"/>
      <c r="J97" s="317"/>
      <c r="K97" s="117"/>
      <c r="L97" s="118"/>
      <c r="M97" s="119"/>
      <c r="N97" s="120">
        <f>SUM(N92:N96)</f>
        <v>0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mergeCells count="81"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A20:B20"/>
    <mergeCell ref="D20:L20"/>
    <mergeCell ref="A22:L22"/>
    <mergeCell ref="A24:L24"/>
    <mergeCell ref="A25:B25"/>
    <mergeCell ref="D25:L25"/>
    <mergeCell ref="A14:B14"/>
    <mergeCell ref="D14:L14"/>
    <mergeCell ref="A16:B16"/>
    <mergeCell ref="E16:L16"/>
    <mergeCell ref="A18:B18"/>
    <mergeCell ref="E18:L18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4:D4"/>
    <mergeCell ref="F4:N4"/>
    <mergeCell ref="A1:B2"/>
    <mergeCell ref="C1:N1"/>
    <mergeCell ref="C2:N2"/>
    <mergeCell ref="A3:D3"/>
    <mergeCell ref="F3:N3"/>
  </mergeCells>
  <dataValidations count="6"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Pregado" error="El pregrado no puede superar los 4 PUNTOS" sqref="N14">
      <formula1>0</formula1>
      <formula2>4</formula2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workbookViewId="0">
      <selection activeCell="F3" sqref="F3:N3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11.42578125" style="6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209"/>
      <c r="B1" s="210"/>
      <c r="C1" s="213" t="s">
        <v>9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5"/>
    </row>
    <row r="2" spans="1:16" ht="51" customHeight="1" thickBot="1" x14ac:dyDescent="0.3">
      <c r="A2" s="211"/>
      <c r="B2" s="212"/>
      <c r="C2" s="213" t="s">
        <v>10</v>
      </c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5"/>
      <c r="P2" s="154" t="str">
        <f ca="1">MID(CELL("nombrearchivo",'5'!E9),FIND("]", CELL("nombrearchivo",'5'!E9),1)+1,LEN(CELL("nombrearchivo",'5'!E9))-FIND("]",CELL("nombrearchivo",'5'!E9),1))</f>
        <v>5</v>
      </c>
    </row>
    <row r="3" spans="1:16" ht="15.75" x14ac:dyDescent="0.25">
      <c r="A3" s="216" t="s">
        <v>11</v>
      </c>
      <c r="B3" s="217"/>
      <c r="C3" s="217"/>
      <c r="D3" s="217"/>
      <c r="E3" s="7" t="str">
        <f>GENERAL!Z$2</f>
        <v>PLANTA</v>
      </c>
      <c r="F3" s="218"/>
      <c r="G3" s="218"/>
      <c r="H3" s="218"/>
      <c r="I3" s="218"/>
      <c r="J3" s="218"/>
      <c r="K3" s="218"/>
      <c r="L3" s="218"/>
      <c r="M3" s="218"/>
      <c r="N3" s="219"/>
    </row>
    <row r="4" spans="1:16" ht="15.75" x14ac:dyDescent="0.25">
      <c r="A4" s="205" t="s">
        <v>12</v>
      </c>
      <c r="B4" s="206"/>
      <c r="C4" s="206"/>
      <c r="D4" s="206"/>
      <c r="E4" s="8" t="str">
        <f>GENERAL!A$2</f>
        <v>CEA-P-04-3</v>
      </c>
      <c r="F4" s="207"/>
      <c r="G4" s="207"/>
      <c r="H4" s="207"/>
      <c r="I4" s="207"/>
      <c r="J4" s="207"/>
      <c r="K4" s="207"/>
      <c r="L4" s="207"/>
      <c r="M4" s="207"/>
      <c r="N4" s="208"/>
    </row>
    <row r="5" spans="1:16" ht="15.75" x14ac:dyDescent="0.25">
      <c r="A5" s="205" t="s">
        <v>13</v>
      </c>
      <c r="B5" s="206"/>
      <c r="C5" s="206"/>
      <c r="D5" s="206"/>
      <c r="E5" s="8" t="str">
        <f>GENERAL!A$1</f>
        <v>CIENCIAS ECONÓMICAS Y ADMINISTRATIVAS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23" t="s">
        <v>14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5"/>
    </row>
    <row r="8" spans="1:16" x14ac:dyDescent="0.25">
      <c r="A8" s="226" t="s">
        <v>15</v>
      </c>
      <c r="B8" s="227"/>
      <c r="C8" s="230" t="s">
        <v>16</v>
      </c>
      <c r="D8" s="149"/>
      <c r="E8" s="232" t="s">
        <v>17</v>
      </c>
      <c r="F8" s="232" t="s">
        <v>18</v>
      </c>
      <c r="G8" s="232" t="s">
        <v>19</v>
      </c>
      <c r="H8" s="232" t="s">
        <v>20</v>
      </c>
      <c r="I8" s="232" t="s">
        <v>21</v>
      </c>
      <c r="J8" s="234" t="s">
        <v>22</v>
      </c>
      <c r="K8" s="150"/>
      <c r="L8" s="236"/>
      <c r="M8" s="236"/>
      <c r="N8" s="238" t="s">
        <v>23</v>
      </c>
    </row>
    <row r="9" spans="1:16" ht="31.5" customHeight="1" thickBot="1" x14ac:dyDescent="0.3">
      <c r="A9" s="228"/>
      <c r="B9" s="229"/>
      <c r="C9" s="231"/>
      <c r="D9" s="17"/>
      <c r="E9" s="233"/>
      <c r="F9" s="233"/>
      <c r="G9" s="233"/>
      <c r="H9" s="233"/>
      <c r="I9" s="233"/>
      <c r="J9" s="235"/>
      <c r="K9" s="151"/>
      <c r="L9" s="237"/>
      <c r="M9" s="237"/>
      <c r="N9" s="239"/>
    </row>
    <row r="10" spans="1:16" ht="44.25" customHeight="1" thickBot="1" x14ac:dyDescent="0.3">
      <c r="A10" s="240" t="str">
        <f ca="1">CONCATENATE((INDIRECT("GENERAL!D"&amp;P2+5))," ",((INDIRECT("GENERAL!E"&amp;P2+5))))</f>
        <v xml:space="preserve"> </v>
      </c>
      <c r="B10" s="241"/>
      <c r="C10" s="19">
        <f>N14</f>
        <v>0</v>
      </c>
      <c r="D10" s="20"/>
      <c r="E10" s="21">
        <f>N16</f>
        <v>0</v>
      </c>
      <c r="F10" s="21">
        <f>N18</f>
        <v>0</v>
      </c>
      <c r="G10" s="21">
        <f>N20</f>
        <v>0</v>
      </c>
      <c r="H10" s="21">
        <f>N27</f>
        <v>0</v>
      </c>
      <c r="I10" s="21">
        <f>N32</f>
        <v>0</v>
      </c>
      <c r="J10" s="22">
        <f>N37</f>
        <v>0</v>
      </c>
      <c r="K10" s="23"/>
      <c r="L10" s="23"/>
      <c r="M10" s="23"/>
      <c r="N10" s="24">
        <f>IF( SUM(C10:J10)&lt;=30,SUM(C10:J10),"EXCEDE LOS 30 PUNTOS")</f>
        <v>0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242" t="s">
        <v>24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4"/>
      <c r="N12" s="27" t="s">
        <v>25</v>
      </c>
    </row>
    <row r="13" spans="1:16" ht="24" thickBot="1" x14ac:dyDescent="0.3">
      <c r="A13" s="220" t="s">
        <v>26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2"/>
      <c r="M13" s="8"/>
      <c r="N13" s="26"/>
    </row>
    <row r="14" spans="1:16" ht="31.5" customHeight="1" thickBot="1" x14ac:dyDescent="0.3">
      <c r="A14" s="245" t="s">
        <v>27</v>
      </c>
      <c r="B14" s="246"/>
      <c r="C14" s="28"/>
      <c r="D14" s="247">
        <f ca="1">(INDIRECT("GENERAL!J"&amp;P2+5))</f>
        <v>0</v>
      </c>
      <c r="E14" s="248"/>
      <c r="F14" s="248"/>
      <c r="G14" s="248"/>
      <c r="H14" s="248"/>
      <c r="I14" s="248"/>
      <c r="J14" s="248"/>
      <c r="K14" s="248"/>
      <c r="L14" s="249"/>
      <c r="M14" s="29"/>
      <c r="N14" s="30"/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50" t="s">
        <v>28</v>
      </c>
      <c r="B16" s="251"/>
      <c r="C16" s="8"/>
      <c r="D16" s="34"/>
      <c r="E16" s="252">
        <f ca="1">(INDIRECT("GENERAL!K"&amp;P2+5))</f>
        <v>0</v>
      </c>
      <c r="F16" s="253"/>
      <c r="G16" s="253"/>
      <c r="H16" s="253"/>
      <c r="I16" s="253"/>
      <c r="J16" s="253"/>
      <c r="K16" s="253"/>
      <c r="L16" s="254"/>
      <c r="M16" s="29"/>
      <c r="N16" s="30"/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50" t="s">
        <v>29</v>
      </c>
      <c r="B18" s="251"/>
      <c r="C18" s="28"/>
      <c r="D18" s="148"/>
      <c r="E18" s="253">
        <f ca="1">(INDIRECT("GENERAL!L"&amp;P2+5))</f>
        <v>0</v>
      </c>
      <c r="F18" s="253"/>
      <c r="G18" s="253"/>
      <c r="H18" s="253"/>
      <c r="I18" s="253"/>
      <c r="J18" s="253"/>
      <c r="K18" s="253"/>
      <c r="L18" s="254"/>
      <c r="M18" s="29"/>
      <c r="N18" s="30"/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50" t="s">
        <v>30</v>
      </c>
      <c r="B20" s="251"/>
      <c r="C20" s="28"/>
      <c r="D20" s="255">
        <f ca="1">(INDIRECT("GENERAL!M"&amp;P2+5))</f>
        <v>0</v>
      </c>
      <c r="E20" s="256"/>
      <c r="F20" s="256"/>
      <c r="G20" s="256"/>
      <c r="H20" s="256"/>
      <c r="I20" s="256"/>
      <c r="J20" s="256"/>
      <c r="K20" s="256"/>
      <c r="L20" s="257"/>
      <c r="M20" s="29"/>
      <c r="N20" s="30"/>
    </row>
    <row r="21" spans="1:17" ht="16.5" thickBot="1" x14ac:dyDescent="0.3">
      <c r="A21" s="36"/>
      <c r="B21" s="37"/>
      <c r="C21" s="147"/>
      <c r="D21" s="39"/>
      <c r="E21" s="39"/>
      <c r="F21" s="39"/>
      <c r="G21" s="39"/>
      <c r="H21" s="39"/>
      <c r="I21" s="39"/>
      <c r="J21" s="39"/>
      <c r="K21" s="39"/>
      <c r="L21" s="39"/>
      <c r="M21" s="147"/>
      <c r="N21" s="40"/>
    </row>
    <row r="22" spans="1:17" ht="19.5" thickTop="1" thickBot="1" x14ac:dyDescent="0.3">
      <c r="A22" s="258" t="s">
        <v>31</v>
      </c>
      <c r="B22" s="259"/>
      <c r="C22" s="259"/>
      <c r="D22" s="259"/>
      <c r="E22" s="259"/>
      <c r="F22" s="259"/>
      <c r="G22" s="259"/>
      <c r="H22" s="259"/>
      <c r="I22" s="259"/>
      <c r="J22" s="259"/>
      <c r="K22" s="259"/>
      <c r="L22" s="260"/>
      <c r="M22" s="8"/>
      <c r="N22" s="153">
        <f>IF( SUM(N14:N20)&lt;=10,SUM(N14:N20),"EXCEDE LOS 10 PUNTOS VALIDOS")</f>
        <v>0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20" t="s">
        <v>32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  <c r="L24" s="222"/>
      <c r="M24" s="8"/>
      <c r="N24" s="40"/>
    </row>
    <row r="25" spans="1:17" ht="68.25" customHeight="1" thickBot="1" x14ac:dyDescent="0.3">
      <c r="A25" s="245" t="s">
        <v>33</v>
      </c>
      <c r="B25" s="246"/>
      <c r="C25" s="28"/>
      <c r="D25" s="247"/>
      <c r="E25" s="248"/>
      <c r="F25" s="248"/>
      <c r="G25" s="248"/>
      <c r="H25" s="248"/>
      <c r="I25" s="248"/>
      <c r="J25" s="248"/>
      <c r="K25" s="248"/>
      <c r="L25" s="249"/>
      <c r="M25" s="29"/>
      <c r="N25" s="30"/>
      <c r="P25" s="43"/>
      <c r="Q25" s="43"/>
    </row>
    <row r="26" spans="1:17" ht="16.5" thickBot="1" x14ac:dyDescent="0.3">
      <c r="A26" s="36"/>
      <c r="B26" s="37"/>
      <c r="C26" s="147"/>
      <c r="D26" s="39"/>
      <c r="E26" s="39"/>
      <c r="F26" s="39"/>
      <c r="G26" s="39"/>
      <c r="H26" s="39"/>
      <c r="I26" s="39"/>
      <c r="J26" s="39"/>
      <c r="K26" s="39"/>
      <c r="L26" s="39"/>
      <c r="M26" s="147"/>
      <c r="N26" s="40"/>
    </row>
    <row r="27" spans="1:17" ht="19.5" thickTop="1" thickBot="1" x14ac:dyDescent="0.3">
      <c r="A27" s="258" t="s">
        <v>34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60"/>
      <c r="M27" s="147"/>
      <c r="N27" s="153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20" t="s">
        <v>35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2"/>
      <c r="M29" s="45"/>
      <c r="N29" s="40"/>
    </row>
    <row r="30" spans="1:17" ht="35.25" customHeight="1" thickBot="1" x14ac:dyDescent="0.3">
      <c r="A30" s="245" t="s">
        <v>36</v>
      </c>
      <c r="B30" s="246"/>
      <c r="C30" s="28"/>
      <c r="D30" s="247"/>
      <c r="E30" s="248"/>
      <c r="F30" s="248"/>
      <c r="G30" s="248"/>
      <c r="H30" s="248"/>
      <c r="I30" s="248"/>
      <c r="J30" s="248"/>
      <c r="K30" s="248"/>
      <c r="L30" s="249"/>
      <c r="M30" s="29"/>
      <c r="N30" s="30"/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58" t="s">
        <v>37</v>
      </c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60"/>
      <c r="M32" s="147"/>
      <c r="N32" s="153">
        <f>IF(N30&lt;=5,N30,"EXCEDE LOS 5 PUNTOS PERMITIDOS")</f>
        <v>0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20" t="s">
        <v>38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2"/>
      <c r="M34" s="8"/>
      <c r="N34" s="40"/>
    </row>
    <row r="35" spans="1:14" ht="39.75" customHeight="1" thickBot="1" x14ac:dyDescent="0.3">
      <c r="A35" s="250" t="s">
        <v>39</v>
      </c>
      <c r="B35" s="251"/>
      <c r="C35" s="28"/>
      <c r="D35" s="247"/>
      <c r="E35" s="248"/>
      <c r="F35" s="248"/>
      <c r="G35" s="248"/>
      <c r="H35" s="248"/>
      <c r="I35" s="248"/>
      <c r="J35" s="248"/>
      <c r="K35" s="248"/>
      <c r="L35" s="249"/>
      <c r="M35" s="29"/>
      <c r="N35" s="30"/>
    </row>
    <row r="36" spans="1:14" ht="16.5" thickBot="1" x14ac:dyDescent="0.3">
      <c r="A36" s="36"/>
      <c r="B36" s="37"/>
      <c r="C36" s="147"/>
      <c r="D36" s="39"/>
      <c r="E36" s="39"/>
      <c r="F36" s="39"/>
      <c r="G36" s="39"/>
      <c r="H36" s="39"/>
      <c r="I36" s="39"/>
      <c r="J36" s="39"/>
      <c r="K36" s="39"/>
      <c r="L36" s="39"/>
      <c r="M36" s="147"/>
      <c r="N36" s="40"/>
    </row>
    <row r="37" spans="1:14" ht="19.5" thickTop="1" thickBot="1" x14ac:dyDescent="0.3">
      <c r="A37" s="258" t="s">
        <v>40</v>
      </c>
      <c r="B37" s="259"/>
      <c r="C37" s="259"/>
      <c r="D37" s="259"/>
      <c r="E37" s="259"/>
      <c r="F37" s="259"/>
      <c r="G37" s="259"/>
      <c r="H37" s="259"/>
      <c r="I37" s="259"/>
      <c r="J37" s="259"/>
      <c r="K37" s="259"/>
      <c r="L37" s="260"/>
      <c r="M37" s="147"/>
      <c r="N37" s="153">
        <f>IF(N35&lt;=10,N35,"EXCEDE LOS 10 PUNTOS PERMITIDOS")</f>
        <v>0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66" t="s">
        <v>23</v>
      </c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68"/>
      <c r="M40" s="48"/>
      <c r="N40" s="49">
        <f>IF((N22+N27+N32+N37)&lt;=30,(N22+N27+N32+N37),"ERROR EXCEDE LOS 30 PUNTOS")</f>
        <v>0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23" t="s">
        <v>42</v>
      </c>
      <c r="B55" s="224"/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5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62" t="s">
        <v>43</v>
      </c>
      <c r="B57" s="263"/>
      <c r="C57" s="263"/>
      <c r="D57" s="263"/>
      <c r="E57" s="263"/>
      <c r="F57" s="264"/>
      <c r="G57" s="265"/>
      <c r="H57" s="53" t="s">
        <v>44</v>
      </c>
      <c r="I57" s="54" t="s">
        <v>45</v>
      </c>
      <c r="J57" s="55" t="s">
        <v>46</v>
      </c>
      <c r="K57" s="56" t="s">
        <v>47</v>
      </c>
      <c r="L57" s="150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71" t="s">
        <v>49</v>
      </c>
      <c r="C58" s="271"/>
      <c r="D58" s="271"/>
      <c r="E58" s="271"/>
      <c r="F58" s="272"/>
      <c r="G58" s="272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69" t="s">
        <v>51</v>
      </c>
      <c r="C59" s="273"/>
      <c r="D59" s="273"/>
      <c r="E59" s="273"/>
      <c r="F59" s="270"/>
      <c r="G59" s="270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73" t="s">
        <v>52</v>
      </c>
      <c r="C60" s="273"/>
      <c r="D60" s="273"/>
      <c r="E60" s="273"/>
      <c r="F60" s="270"/>
      <c r="G60" s="270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73" t="s">
        <v>54</v>
      </c>
      <c r="C61" s="273"/>
      <c r="D61" s="273"/>
      <c r="E61" s="273"/>
      <c r="F61" s="270"/>
      <c r="G61" s="270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73" t="s">
        <v>55</v>
      </c>
      <c r="C62" s="273"/>
      <c r="D62" s="273"/>
      <c r="E62" s="273"/>
      <c r="F62" s="270"/>
      <c r="G62" s="270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73" t="s">
        <v>56</v>
      </c>
      <c r="C63" s="273"/>
      <c r="D63" s="273"/>
      <c r="E63" s="273"/>
      <c r="F63" s="270"/>
      <c r="G63" s="270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74" t="s">
        <v>58</v>
      </c>
      <c r="C64" s="274"/>
      <c r="D64" s="274"/>
      <c r="E64" s="274"/>
      <c r="F64" s="275"/>
      <c r="G64" s="275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76" t="s">
        <v>59</v>
      </c>
      <c r="B65" s="277"/>
      <c r="C65" s="277"/>
      <c r="D65" s="277"/>
      <c r="E65" s="277"/>
      <c r="F65" s="277"/>
      <c r="G65" s="277"/>
      <c r="H65" s="278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79" t="s">
        <v>60</v>
      </c>
      <c r="B66" s="280"/>
      <c r="C66" s="280"/>
      <c r="D66" s="280"/>
      <c r="E66" s="280"/>
      <c r="F66" s="280"/>
      <c r="G66" s="280"/>
      <c r="H66" s="280"/>
      <c r="I66" s="281"/>
      <c r="J66" s="281"/>
      <c r="K66" s="282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62" t="s">
        <v>61</v>
      </c>
      <c r="B68" s="263"/>
      <c r="C68" s="263"/>
      <c r="D68" s="263"/>
      <c r="E68" s="263"/>
      <c r="F68" s="263"/>
      <c r="G68" s="283"/>
      <c r="H68" s="78" t="s">
        <v>44</v>
      </c>
      <c r="I68" s="54" t="s">
        <v>45</v>
      </c>
      <c r="J68" s="55" t="s">
        <v>46</v>
      </c>
      <c r="K68" s="56" t="s">
        <v>47</v>
      </c>
      <c r="L68" s="150"/>
      <c r="M68" s="8"/>
      <c r="N68" s="57" t="s">
        <v>48</v>
      </c>
    </row>
    <row r="69" spans="1:14" ht="17.25" thickTop="1" thickBot="1" x14ac:dyDescent="0.3">
      <c r="A69" s="58">
        <v>1</v>
      </c>
      <c r="B69" s="284" t="s">
        <v>62</v>
      </c>
      <c r="C69" s="284"/>
      <c r="D69" s="284"/>
      <c r="E69" s="284"/>
      <c r="F69" s="272"/>
      <c r="G69" s="272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69" t="s">
        <v>64</v>
      </c>
      <c r="C70" s="269"/>
      <c r="D70" s="269"/>
      <c r="E70" s="269"/>
      <c r="F70" s="270"/>
      <c r="G70" s="270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85" t="s">
        <v>65</v>
      </c>
      <c r="C71" s="285"/>
      <c r="D71" s="285"/>
      <c r="E71" s="285"/>
      <c r="F71" s="275"/>
      <c r="G71" s="275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45" t="s">
        <v>66</v>
      </c>
      <c r="C72" s="286"/>
      <c r="D72" s="286"/>
      <c r="E72" s="286"/>
      <c r="F72" s="286"/>
      <c r="G72" s="286"/>
      <c r="H72" s="246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87" t="s">
        <v>67</v>
      </c>
      <c r="B73" s="288"/>
      <c r="C73" s="288"/>
      <c r="D73" s="288"/>
      <c r="E73" s="288"/>
      <c r="F73" s="288"/>
      <c r="G73" s="288"/>
      <c r="H73" s="288"/>
      <c r="I73" s="288"/>
      <c r="J73" s="288"/>
      <c r="K73" s="289"/>
      <c r="L73" s="82"/>
      <c r="M73" s="45"/>
      <c r="N73" s="77">
        <f>N72/3</f>
        <v>0</v>
      </c>
    </row>
    <row r="74" spans="1:14" ht="19.5" thickTop="1" thickBot="1" x14ac:dyDescent="0.3">
      <c r="A74" s="290"/>
      <c r="B74" s="291"/>
      <c r="C74" s="291"/>
      <c r="D74" s="291"/>
      <c r="E74" s="291"/>
      <c r="F74" s="291"/>
      <c r="G74" s="291"/>
      <c r="H74" s="291"/>
      <c r="I74" s="291"/>
      <c r="J74" s="292"/>
      <c r="K74" s="292"/>
      <c r="L74" s="82"/>
      <c r="M74" s="45"/>
      <c r="N74" s="152"/>
    </row>
    <row r="75" spans="1:14" ht="26.25" thickBot="1" x14ac:dyDescent="0.3">
      <c r="A75" s="293" t="s">
        <v>68</v>
      </c>
      <c r="B75" s="294"/>
      <c r="C75" s="294"/>
      <c r="D75" s="294"/>
      <c r="E75" s="294"/>
      <c r="F75" s="294"/>
      <c r="G75" s="295"/>
      <c r="H75" s="93" t="s">
        <v>44</v>
      </c>
      <c r="I75" s="57" t="s">
        <v>45</v>
      </c>
      <c r="J75" s="150"/>
      <c r="K75" s="150"/>
      <c r="L75" s="82"/>
      <c r="M75" s="45"/>
      <c r="N75" s="94" t="s">
        <v>48</v>
      </c>
    </row>
    <row r="76" spans="1:14" ht="16.5" thickBot="1" x14ac:dyDescent="0.3">
      <c r="A76" s="95">
        <v>1</v>
      </c>
      <c r="B76" s="296" t="s">
        <v>69</v>
      </c>
      <c r="C76" s="296"/>
      <c r="D76" s="296"/>
      <c r="E76" s="296"/>
      <c r="F76" s="297"/>
      <c r="G76" s="298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69" t="s">
        <v>70</v>
      </c>
      <c r="C77" s="269"/>
      <c r="D77" s="269"/>
      <c r="E77" s="269"/>
      <c r="F77" s="270"/>
      <c r="G77" s="299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85" t="s">
        <v>71</v>
      </c>
      <c r="C78" s="285"/>
      <c r="D78" s="285"/>
      <c r="E78" s="285"/>
      <c r="F78" s="275"/>
      <c r="G78" s="300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301" t="s">
        <v>72</v>
      </c>
      <c r="B79" s="302"/>
      <c r="C79" s="302"/>
      <c r="D79" s="302"/>
      <c r="E79" s="302"/>
      <c r="F79" s="302"/>
      <c r="G79" s="302"/>
      <c r="H79" s="303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304" t="s">
        <v>73</v>
      </c>
      <c r="B80" s="305"/>
      <c r="C80" s="305"/>
      <c r="D80" s="305"/>
      <c r="E80" s="305"/>
      <c r="F80" s="305"/>
      <c r="G80" s="305"/>
      <c r="H80" s="305"/>
      <c r="I80" s="305"/>
      <c r="J80" s="305"/>
      <c r="K80" s="306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307"/>
      <c r="F81" s="307"/>
      <c r="G81" s="307"/>
      <c r="H81" s="307"/>
      <c r="I81" s="307"/>
      <c r="J81" s="307"/>
      <c r="K81" s="307"/>
      <c r="L81" s="307"/>
      <c r="M81" s="307"/>
      <c r="N81" s="308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23" t="s">
        <v>74</v>
      </c>
      <c r="B83" s="224"/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5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318" t="s">
        <v>75</v>
      </c>
      <c r="B85" s="319"/>
      <c r="C85" s="319"/>
      <c r="D85" s="319"/>
      <c r="E85" s="319"/>
      <c r="F85" s="320"/>
      <c r="G85" s="321"/>
      <c r="H85" s="93" t="s">
        <v>44</v>
      </c>
      <c r="I85" s="150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322" t="s">
        <v>76</v>
      </c>
      <c r="C86" s="323"/>
      <c r="D86" s="323"/>
      <c r="E86" s="323"/>
      <c r="F86" s="324"/>
      <c r="G86" s="325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326" t="s">
        <v>78</v>
      </c>
      <c r="B88" s="327"/>
      <c r="C88" s="327"/>
      <c r="D88" s="327"/>
      <c r="E88" s="327"/>
      <c r="F88" s="327"/>
      <c r="G88" s="327"/>
      <c r="H88" s="327"/>
      <c r="I88" s="327"/>
      <c r="J88" s="328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329" t="s">
        <v>79</v>
      </c>
      <c r="B90" s="330"/>
      <c r="C90" s="330"/>
      <c r="D90" s="330"/>
      <c r="E90" s="330"/>
      <c r="F90" s="330"/>
      <c r="G90" s="330"/>
      <c r="H90" s="330"/>
      <c r="I90" s="330"/>
      <c r="J90" s="330"/>
      <c r="K90" s="330"/>
      <c r="L90" s="330"/>
      <c r="M90" s="330"/>
      <c r="N90" s="331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332" t="s">
        <v>23</v>
      </c>
      <c r="B92" s="333"/>
      <c r="C92" s="333"/>
      <c r="D92" s="333"/>
      <c r="E92" s="333"/>
      <c r="F92" s="333"/>
      <c r="G92" s="333"/>
      <c r="H92" s="333"/>
      <c r="I92" s="333"/>
      <c r="J92" s="334"/>
      <c r="K92" s="111"/>
      <c r="L92" s="111"/>
      <c r="M92" s="112"/>
      <c r="N92" s="113">
        <f>N40</f>
        <v>0</v>
      </c>
    </row>
    <row r="93" spans="1:14" ht="18" x14ac:dyDescent="0.25">
      <c r="A93" s="309" t="s">
        <v>80</v>
      </c>
      <c r="B93" s="310"/>
      <c r="C93" s="310"/>
      <c r="D93" s="310"/>
      <c r="E93" s="310"/>
      <c r="F93" s="310"/>
      <c r="G93" s="310"/>
      <c r="H93" s="310"/>
      <c r="I93" s="310"/>
      <c r="J93" s="311"/>
      <c r="K93" s="111"/>
      <c r="L93" s="111"/>
      <c r="M93" s="112"/>
      <c r="N93" s="114">
        <f>N66</f>
        <v>0</v>
      </c>
    </row>
    <row r="94" spans="1:14" ht="18" x14ac:dyDescent="0.25">
      <c r="A94" s="309" t="s">
        <v>81</v>
      </c>
      <c r="B94" s="310"/>
      <c r="C94" s="310"/>
      <c r="D94" s="310"/>
      <c r="E94" s="310"/>
      <c r="F94" s="310"/>
      <c r="G94" s="310"/>
      <c r="H94" s="310"/>
      <c r="I94" s="310"/>
      <c r="J94" s="311"/>
      <c r="K94" s="111"/>
      <c r="L94" s="111"/>
      <c r="M94" s="112"/>
      <c r="N94" s="115">
        <f>N73</f>
        <v>0</v>
      </c>
    </row>
    <row r="95" spans="1:14" ht="18" x14ac:dyDescent="0.25">
      <c r="A95" s="309" t="s">
        <v>82</v>
      </c>
      <c r="B95" s="310"/>
      <c r="C95" s="310"/>
      <c r="D95" s="310"/>
      <c r="E95" s="310"/>
      <c r="F95" s="310"/>
      <c r="G95" s="310"/>
      <c r="H95" s="310"/>
      <c r="I95" s="310"/>
      <c r="J95" s="311"/>
      <c r="K95" s="111"/>
      <c r="L95" s="111"/>
      <c r="M95" s="112"/>
      <c r="N95" s="116">
        <f>N80</f>
        <v>0</v>
      </c>
    </row>
    <row r="96" spans="1:14" ht="18.75" thickBot="1" x14ac:dyDescent="0.3">
      <c r="A96" s="312" t="s">
        <v>83</v>
      </c>
      <c r="B96" s="313"/>
      <c r="C96" s="313"/>
      <c r="D96" s="313"/>
      <c r="E96" s="313"/>
      <c r="F96" s="313"/>
      <c r="G96" s="313"/>
      <c r="H96" s="313"/>
      <c r="I96" s="313"/>
      <c r="J96" s="314"/>
      <c r="K96" s="111"/>
      <c r="L96" s="111"/>
      <c r="M96" s="112"/>
      <c r="N96" s="116">
        <f>N86</f>
        <v>0</v>
      </c>
    </row>
    <row r="97" spans="1:14" ht="24.75" thickTop="1" thickBot="1" x14ac:dyDescent="0.3">
      <c r="A97" s="315" t="s">
        <v>84</v>
      </c>
      <c r="B97" s="316"/>
      <c r="C97" s="316"/>
      <c r="D97" s="316"/>
      <c r="E97" s="316"/>
      <c r="F97" s="316"/>
      <c r="G97" s="316"/>
      <c r="H97" s="316"/>
      <c r="I97" s="316"/>
      <c r="J97" s="317"/>
      <c r="K97" s="117"/>
      <c r="L97" s="118"/>
      <c r="M97" s="119"/>
      <c r="N97" s="120">
        <f>SUM(N92:N96)</f>
        <v>0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mergeCells count="81"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A20:B20"/>
    <mergeCell ref="D20:L20"/>
    <mergeCell ref="A22:L22"/>
    <mergeCell ref="A24:L24"/>
    <mergeCell ref="A25:B25"/>
    <mergeCell ref="D25:L25"/>
    <mergeCell ref="A14:B14"/>
    <mergeCell ref="D14:L14"/>
    <mergeCell ref="A16:B16"/>
    <mergeCell ref="E16:L16"/>
    <mergeCell ref="A18:B18"/>
    <mergeCell ref="E18:L18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4:D4"/>
    <mergeCell ref="F4:N4"/>
    <mergeCell ref="A1:B2"/>
    <mergeCell ref="C1:N1"/>
    <mergeCell ref="C2:N2"/>
    <mergeCell ref="A3:D3"/>
    <mergeCell ref="F3:N3"/>
  </mergeCells>
  <dataValidations disablePrompts="1" count="6">
    <dataValidation type="decimal" allowBlank="1" showInputMessage="1" showErrorMessage="1" errorTitle="Error Pregado" error="El pregrado no puede superar los 4 PUNTOS" sqref="N14">
      <formula1>0</formula1>
      <formula2>4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GENERAL</vt:lpstr>
      <vt:lpstr>1</vt:lpstr>
      <vt:lpstr>EVALUACIÓN DEL PERFIL</vt:lpstr>
      <vt:lpstr>INFORMACIÓN IMPORTANTE</vt:lpstr>
      <vt:lpstr>2</vt:lpstr>
      <vt:lpstr>3</vt:lpstr>
      <vt:lpstr>4</vt:lpstr>
      <vt:lpstr>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Esteban</cp:lastModifiedBy>
  <cp:lastPrinted>2014-04-28T21:18:56Z</cp:lastPrinted>
  <dcterms:created xsi:type="dcterms:W3CDTF">2014-02-18T13:10:52Z</dcterms:created>
  <dcterms:modified xsi:type="dcterms:W3CDTF">2014-04-30T05:26:13Z</dcterms:modified>
</cp:coreProperties>
</file>